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-105" yWindow="-45" windowWidth="20730" windowHeight="11700" tabRatio="932"/>
  </bookViews>
  <sheets>
    <sheet name="CONTÁBIL FINANCEIRA - PCF" sheetId="1" r:id="rId1"/>
    <sheet name="CÁLCULO FOLHA DE PAGAMENTO" sheetId="12" r:id="rId2"/>
    <sheet name="FUNDO FIXO" sheetId="19" r:id="rId3"/>
    <sheet name="TURNOVER" sheetId="4" r:id="rId4"/>
    <sheet name="1 CONTA CORRENTE (D E C)" sheetId="17" r:id="rId5"/>
    <sheet name="2 CONTA CORRENTE (D E C)" sheetId="28" state="hidden" r:id="rId6"/>
    <sheet name="2. CONTA CORRENTE (D E C)" sheetId="30" state="hidden" r:id="rId7"/>
    <sheet name="3. CONTA CORRENTE (D E C)" sheetId="32" r:id="rId8"/>
    <sheet name="APLICAÇÃO FINANCEIRA" sheetId="18" r:id="rId9"/>
    <sheet name="SALDO DE ESTOQUE" sheetId="2" r:id="rId10"/>
    <sheet name="Despesa pessoal ANEXO II " sheetId="20" r:id="rId11"/>
    <sheet name="Demais despesas pesso ANEXO III" sheetId="21" r:id="rId12"/>
    <sheet name="Despesas Gerais ANEXO IV" sheetId="31" r:id="rId13"/>
    <sheet name="Receitas ANEXO V" sheetId="23" r:id="rId14"/>
    <sheet name="Demais receitas ANEXO VI" sheetId="24" r:id="rId15"/>
    <sheet name="Contratos ANEXO VII" sheetId="26" r:id="rId16"/>
    <sheet name="Termo aditivo ANEXO VIII" sheetId="27" r:id="rId17"/>
    <sheet name="CATEGORIA PROFISSIONAL" sheetId="7" r:id="rId18"/>
    <sheet name="PLANILHA DE CONFERÊNCIA" sheetId="11" r:id="rId19"/>
  </sheets>
  <definedNames>
    <definedName name="_xlnm._FilterDatabase" localSheetId="15" hidden="1">'Contratos ANEXO VII'!$A$1:$I$53</definedName>
    <definedName name="_xlnm._FilterDatabase" localSheetId="11" hidden="1">'Demais despesas pesso ANEXO III'!$A$1:$AB$188</definedName>
    <definedName name="_xlnm._FilterDatabase" localSheetId="10" hidden="1">'Despesa pessoal ANEXO II '!$A$1:$M$177</definedName>
    <definedName name="_xlnm._FilterDatabase" localSheetId="12" hidden="1">'Despesas Gerais ANEXO IV'!$A$1:$L$111</definedName>
    <definedName name="_xlnm.Print_Area" localSheetId="1">'CÁLCULO FOLHA DE PAGAMENTO'!$A$1:$I$84</definedName>
    <definedName name="_xlnm.Print_Area" localSheetId="0">'CONTÁBIL FINANCEIRA - PCF'!$A$1:$E$232</definedName>
    <definedName name="_xlnm.Print_Area" localSheetId="11">'Demais despesas pesso ANEXO III'!$A$1:$AB$155</definedName>
    <definedName name="_xlnm.Print_Area" localSheetId="10">'Despesa pessoal ANEXO II '!$A$1:$P$155</definedName>
    <definedName name="_xlnm.Print_Area" localSheetId="12">'Despesas Gerais ANEXO IV'!$A$1:$L$87</definedName>
    <definedName name="_xlnm.Print_Area" localSheetId="9">'SALDO DE ESTOQUE'!$A$1:$E$61</definedName>
    <definedName name="_xlnm.Print_Area" localSheetId="16">'Termo aditivo ANEXO VIII'!$A$1:$J$26</definedName>
    <definedName name="FORNECEDORES" localSheetId="7">#REF!</definedName>
    <definedName name="FORNECEDORES">#REF!</definedName>
  </definedNames>
  <calcPr calcId="145621"/>
</workbook>
</file>

<file path=xl/calcChain.xml><?xml version="1.0" encoding="utf-8"?>
<calcChain xmlns="http://schemas.openxmlformats.org/spreadsheetml/2006/main">
  <c r="D10" i="1" l="1"/>
  <c r="D113" i="1" l="1"/>
  <c r="D150" i="1"/>
  <c r="D115" i="1" l="1"/>
  <c r="G3" i="24" l="1"/>
  <c r="G2" i="24"/>
  <c r="D72" i="1"/>
  <c r="D47" i="1"/>
  <c r="E14" i="18" l="1"/>
  <c r="D51" i="1"/>
  <c r="D46" i="1"/>
  <c r="D44" i="1" l="1"/>
  <c r="D38" i="1" l="1"/>
  <c r="D37" i="1"/>
  <c r="D36" i="1"/>
  <c r="D35" i="1" l="1"/>
  <c r="D19" i="12"/>
  <c r="D45" i="2" l="1"/>
  <c r="D44" i="2"/>
  <c r="D34" i="2"/>
  <c r="D29" i="2"/>
  <c r="D27" i="2"/>
  <c r="D17" i="2"/>
  <c r="D15" i="2"/>
  <c r="D16" i="2" l="1"/>
  <c r="G83" i="12" l="1"/>
  <c r="G77" i="12"/>
  <c r="G75" i="12"/>
  <c r="S155" i="21" l="1"/>
  <c r="M155" i="21"/>
  <c r="AB155" i="21" s="1"/>
  <c r="S154" i="21"/>
  <c r="AB154" i="21" s="1"/>
  <c r="M154" i="21"/>
  <c r="AB153" i="21"/>
  <c r="S153" i="21"/>
  <c r="M153" i="21"/>
  <c r="V152" i="21"/>
  <c r="AB152" i="21" s="1"/>
  <c r="S152" i="21"/>
  <c r="P152" i="21"/>
  <c r="M152" i="21"/>
  <c r="AB151" i="21"/>
  <c r="V151" i="21"/>
  <c r="S151" i="21"/>
  <c r="P151" i="21"/>
  <c r="M151" i="21"/>
  <c r="V150" i="21"/>
  <c r="AB150" i="21" s="1"/>
  <c r="S150" i="21"/>
  <c r="P150" i="21"/>
  <c r="M150" i="21"/>
  <c r="V149" i="21"/>
  <c r="S149" i="21"/>
  <c r="AB149" i="21" s="1"/>
  <c r="P149" i="21"/>
  <c r="M149" i="21"/>
  <c r="V148" i="21"/>
  <c r="AB148" i="21" s="1"/>
  <c r="S148" i="21"/>
  <c r="P148" i="21"/>
  <c r="M148" i="21"/>
  <c r="V147" i="21"/>
  <c r="S147" i="21"/>
  <c r="P147" i="21"/>
  <c r="M147" i="21"/>
  <c r="AB147" i="21" s="1"/>
  <c r="V146" i="21"/>
  <c r="AB146" i="21" s="1"/>
  <c r="S146" i="21"/>
  <c r="P146" i="21"/>
  <c r="M146" i="21"/>
  <c r="V145" i="21"/>
  <c r="S145" i="21"/>
  <c r="AB145" i="21" s="1"/>
  <c r="P145" i="21"/>
  <c r="M145" i="21"/>
  <c r="V144" i="21"/>
  <c r="AB144" i="21" s="1"/>
  <c r="S144" i="21"/>
  <c r="P144" i="21"/>
  <c r="M144" i="21"/>
  <c r="AB143" i="21"/>
  <c r="V143" i="21"/>
  <c r="S143" i="21"/>
  <c r="P143" i="21"/>
  <c r="M143" i="21"/>
  <c r="V142" i="21"/>
  <c r="AB142" i="21" s="1"/>
  <c r="S142" i="21"/>
  <c r="P142" i="21"/>
  <c r="M142" i="21"/>
  <c r="V141" i="21"/>
  <c r="S141" i="21"/>
  <c r="AB141" i="21" s="1"/>
  <c r="P141" i="21"/>
  <c r="M141" i="21"/>
  <c r="V140" i="21"/>
  <c r="AB140" i="21" s="1"/>
  <c r="S140" i="21"/>
  <c r="P140" i="21"/>
  <c r="M140" i="21"/>
  <c r="V139" i="21"/>
  <c r="S139" i="21"/>
  <c r="P139" i="21"/>
  <c r="M139" i="21"/>
  <c r="AB139" i="21" s="1"/>
  <c r="V138" i="21"/>
  <c r="AB138" i="21" s="1"/>
  <c r="S138" i="21"/>
  <c r="P138" i="21"/>
  <c r="M138" i="21"/>
  <c r="V137" i="21"/>
  <c r="S137" i="21"/>
  <c r="AB137" i="21" s="1"/>
  <c r="P137" i="21"/>
  <c r="M137" i="21"/>
  <c r="V136" i="21"/>
  <c r="AB136" i="21" s="1"/>
  <c r="S136" i="21"/>
  <c r="P136" i="21"/>
  <c r="M136" i="21"/>
  <c r="AB135" i="21"/>
  <c r="V135" i="21"/>
  <c r="S135" i="21"/>
  <c r="P135" i="21"/>
  <c r="M135" i="21"/>
  <c r="V134" i="21"/>
  <c r="AB134" i="21" s="1"/>
  <c r="S134" i="21"/>
  <c r="P134" i="21"/>
  <c r="M134" i="21"/>
  <c r="V133" i="21"/>
  <c r="S133" i="21"/>
  <c r="AB133" i="21" s="1"/>
  <c r="P133" i="21"/>
  <c r="M133" i="21"/>
  <c r="V132" i="21"/>
  <c r="AB132" i="21" s="1"/>
  <c r="S132" i="21"/>
  <c r="P132" i="21"/>
  <c r="M132" i="21"/>
  <c r="V131" i="21"/>
  <c r="S131" i="21"/>
  <c r="P131" i="21"/>
  <c r="M131" i="21"/>
  <c r="AB131" i="21" s="1"/>
  <c r="V130" i="21"/>
  <c r="AB130" i="21" s="1"/>
  <c r="S130" i="21"/>
  <c r="P130" i="21"/>
  <c r="M130" i="21"/>
  <c r="V129" i="21"/>
  <c r="S129" i="21"/>
  <c r="AB129" i="21" s="1"/>
  <c r="P129" i="21"/>
  <c r="M129" i="21"/>
  <c r="V128" i="21"/>
  <c r="AB128" i="21" s="1"/>
  <c r="S128" i="21"/>
  <c r="P128" i="21"/>
  <c r="M128" i="21"/>
  <c r="AB127" i="21"/>
  <c r="V127" i="21"/>
  <c r="S127" i="21"/>
  <c r="P127" i="21"/>
  <c r="M127" i="21"/>
  <c r="V126" i="21"/>
  <c r="AB126" i="21" s="1"/>
  <c r="S126" i="21"/>
  <c r="P126" i="21"/>
  <c r="M126" i="21"/>
  <c r="V125" i="21"/>
  <c r="S125" i="21"/>
  <c r="AB125" i="21" s="1"/>
  <c r="P125" i="21"/>
  <c r="M125" i="21"/>
  <c r="V124" i="21"/>
  <c r="AB124" i="21" s="1"/>
  <c r="S124" i="21"/>
  <c r="P124" i="21"/>
  <c r="M124" i="21"/>
  <c r="V123" i="21"/>
  <c r="S123" i="21"/>
  <c r="P123" i="21"/>
  <c r="M123" i="21"/>
  <c r="AB123" i="21" s="1"/>
  <c r="V122" i="21"/>
  <c r="AB122" i="21" s="1"/>
  <c r="S122" i="21"/>
  <c r="P122" i="21"/>
  <c r="M122" i="21"/>
  <c r="V121" i="21"/>
  <c r="S121" i="21"/>
  <c r="AB121" i="21" s="1"/>
  <c r="P121" i="21"/>
  <c r="M121" i="21"/>
  <c r="V120" i="21"/>
  <c r="AB120" i="21" s="1"/>
  <c r="S120" i="21"/>
  <c r="P120" i="21"/>
  <c r="M120" i="21"/>
  <c r="AB119" i="21"/>
  <c r="V119" i="21"/>
  <c r="S119" i="21"/>
  <c r="P119" i="21"/>
  <c r="M119" i="21"/>
  <c r="V118" i="21"/>
  <c r="AB118" i="21" s="1"/>
  <c r="S118" i="21"/>
  <c r="P118" i="21"/>
  <c r="M118" i="21"/>
  <c r="V117" i="21"/>
  <c r="S117" i="21"/>
  <c r="AB117" i="21" s="1"/>
  <c r="P117" i="21"/>
  <c r="M117" i="21"/>
  <c r="V116" i="21"/>
  <c r="AB116" i="21" s="1"/>
  <c r="S116" i="21"/>
  <c r="P116" i="21"/>
  <c r="M116" i="21"/>
  <c r="V115" i="21"/>
  <c r="S115" i="21"/>
  <c r="P115" i="21"/>
  <c r="M115" i="21"/>
  <c r="AB115" i="21" s="1"/>
  <c r="V114" i="21"/>
  <c r="AB114" i="21" s="1"/>
  <c r="S114" i="21"/>
  <c r="P114" i="21"/>
  <c r="M114" i="21"/>
  <c r="V113" i="21"/>
  <c r="S113" i="21"/>
  <c r="AB113" i="21" s="1"/>
  <c r="P113" i="21"/>
  <c r="M113" i="21"/>
  <c r="P112" i="21"/>
  <c r="AB112" i="21" s="1"/>
  <c r="R111" i="21"/>
  <c r="P111" i="21"/>
  <c r="M111" i="21"/>
  <c r="AB111" i="21" s="1"/>
  <c r="V110" i="21"/>
  <c r="AB110" i="21" s="1"/>
  <c r="S110" i="21"/>
  <c r="P110" i="21"/>
  <c r="M110" i="21"/>
  <c r="V109" i="21"/>
  <c r="S109" i="21"/>
  <c r="AB109" i="21" s="1"/>
  <c r="P109" i="21"/>
  <c r="M109" i="21"/>
  <c r="V108" i="21"/>
  <c r="AB108" i="21" s="1"/>
  <c r="P108" i="21"/>
  <c r="M108" i="21"/>
  <c r="V107" i="21"/>
  <c r="AB107" i="21" s="1"/>
  <c r="S107" i="21"/>
  <c r="P107" i="21"/>
  <c r="M107" i="21"/>
  <c r="V106" i="21"/>
  <c r="S106" i="21"/>
  <c r="P106" i="21"/>
  <c r="M106" i="21"/>
  <c r="AB106" i="21" s="1"/>
  <c r="V105" i="21"/>
  <c r="AB105" i="21" s="1"/>
  <c r="S105" i="21"/>
  <c r="P105" i="21"/>
  <c r="M105" i="21"/>
  <c r="V104" i="21"/>
  <c r="S104" i="21"/>
  <c r="AB104" i="21" s="1"/>
  <c r="P104" i="21"/>
  <c r="M104" i="21"/>
  <c r="V103" i="21"/>
  <c r="AB103" i="21" s="1"/>
  <c r="S103" i="21"/>
  <c r="P103" i="21"/>
  <c r="M103" i="21"/>
  <c r="AB102" i="21"/>
  <c r="V102" i="21"/>
  <c r="S102" i="21"/>
  <c r="P102" i="21"/>
  <c r="M102" i="21"/>
  <c r="V101" i="21"/>
  <c r="AB101" i="21" s="1"/>
  <c r="S101" i="21"/>
  <c r="P101" i="21"/>
  <c r="M101" i="21"/>
  <c r="V100" i="21"/>
  <c r="S100" i="21"/>
  <c r="AB100" i="21" s="1"/>
  <c r="P100" i="21"/>
  <c r="M100" i="21"/>
  <c r="V99" i="21"/>
  <c r="AB99" i="21" s="1"/>
  <c r="S99" i="21"/>
  <c r="P99" i="21"/>
  <c r="M99" i="21"/>
  <c r="V98" i="21"/>
  <c r="S98" i="21"/>
  <c r="P98" i="21"/>
  <c r="M98" i="21"/>
  <c r="AB98" i="21" s="1"/>
  <c r="V97" i="21"/>
  <c r="AB97" i="21" s="1"/>
  <c r="S97" i="21"/>
  <c r="P97" i="21"/>
  <c r="M97" i="21"/>
  <c r="V96" i="21"/>
  <c r="S96" i="21"/>
  <c r="AB96" i="21" s="1"/>
  <c r="P96" i="21"/>
  <c r="M96" i="21"/>
  <c r="V95" i="21"/>
  <c r="AB95" i="21" s="1"/>
  <c r="S95" i="21"/>
  <c r="P95" i="21"/>
  <c r="M95" i="21"/>
  <c r="AB94" i="21"/>
  <c r="V94" i="21"/>
  <c r="S94" i="21"/>
  <c r="P94" i="21"/>
  <c r="M94" i="21"/>
  <c r="V93" i="21"/>
  <c r="AB93" i="21" s="1"/>
  <c r="S93" i="21"/>
  <c r="P93" i="21"/>
  <c r="M93" i="21"/>
  <c r="V92" i="21"/>
  <c r="S92" i="21"/>
  <c r="AB92" i="21" s="1"/>
  <c r="P92" i="21"/>
  <c r="M92" i="21"/>
  <c r="V91" i="21"/>
  <c r="AB91" i="21" s="1"/>
  <c r="S91" i="21"/>
  <c r="P91" i="21"/>
  <c r="M91" i="21"/>
  <c r="V90" i="21"/>
  <c r="S90" i="21"/>
  <c r="P90" i="21"/>
  <c r="M90" i="21"/>
  <c r="AB90" i="21" s="1"/>
  <c r="V89" i="21"/>
  <c r="AB89" i="21" s="1"/>
  <c r="S89" i="21"/>
  <c r="P89" i="21"/>
  <c r="M89" i="21"/>
  <c r="V88" i="21"/>
  <c r="S88" i="21"/>
  <c r="AB88" i="21" s="1"/>
  <c r="P88" i="21"/>
  <c r="M88" i="21"/>
  <c r="V87" i="21"/>
  <c r="AB87" i="21" s="1"/>
  <c r="S87" i="21"/>
  <c r="P87" i="21"/>
  <c r="M87" i="21"/>
  <c r="AB86" i="21"/>
  <c r="V86" i="21"/>
  <c r="S86" i="21"/>
  <c r="P86" i="21"/>
  <c r="M86" i="21"/>
  <c r="V85" i="21"/>
  <c r="AB85" i="21" s="1"/>
  <c r="S85" i="21"/>
  <c r="P85" i="21"/>
  <c r="M85" i="21"/>
  <c r="V84" i="21"/>
  <c r="S84" i="21"/>
  <c r="AB84" i="21" s="1"/>
  <c r="P84" i="21"/>
  <c r="M84" i="21"/>
  <c r="V83" i="21"/>
  <c r="AB83" i="21" s="1"/>
  <c r="S83" i="21"/>
  <c r="P83" i="21"/>
  <c r="M83" i="21"/>
  <c r="V82" i="21"/>
  <c r="S82" i="21"/>
  <c r="P82" i="21"/>
  <c r="M82" i="21"/>
  <c r="AB82" i="21" s="1"/>
  <c r="V81" i="21"/>
  <c r="AB81" i="21" s="1"/>
  <c r="S81" i="21"/>
  <c r="P81" i="21"/>
  <c r="M81" i="21"/>
  <c r="S80" i="21"/>
  <c r="T80" i="21" s="1"/>
  <c r="P80" i="21"/>
  <c r="M80" i="21"/>
  <c r="V79" i="21"/>
  <c r="AB79" i="21" s="1"/>
  <c r="S79" i="21"/>
  <c r="P79" i="21"/>
  <c r="M79" i="21"/>
  <c r="V78" i="21"/>
  <c r="S78" i="21"/>
  <c r="AB78" i="21" s="1"/>
  <c r="P78" i="21"/>
  <c r="M78" i="21"/>
  <c r="V77" i="21"/>
  <c r="AB77" i="21" s="1"/>
  <c r="S77" i="21"/>
  <c r="P77" i="21"/>
  <c r="M77" i="21"/>
  <c r="V76" i="21"/>
  <c r="S76" i="21"/>
  <c r="P76" i="21"/>
  <c r="M76" i="21"/>
  <c r="AB76" i="21" s="1"/>
  <c r="V75" i="21"/>
  <c r="AB75" i="21" s="1"/>
  <c r="S75" i="21"/>
  <c r="P75" i="21"/>
  <c r="M75" i="21"/>
  <c r="V74" i="21"/>
  <c r="S74" i="21"/>
  <c r="AB74" i="21" s="1"/>
  <c r="P74" i="21"/>
  <c r="M74" i="21"/>
  <c r="V73" i="21"/>
  <c r="AB73" i="21" s="1"/>
  <c r="S73" i="21"/>
  <c r="P73" i="21"/>
  <c r="M73" i="21"/>
  <c r="AB72" i="21"/>
  <c r="V72" i="21"/>
  <c r="S72" i="21"/>
  <c r="P72" i="21"/>
  <c r="M72" i="21"/>
  <c r="V71" i="21"/>
  <c r="AB71" i="21" s="1"/>
  <c r="S71" i="21"/>
  <c r="P71" i="21"/>
  <c r="M71" i="21"/>
  <c r="V70" i="21"/>
  <c r="S70" i="21"/>
  <c r="AB70" i="21" s="1"/>
  <c r="P70" i="21"/>
  <c r="M70" i="21"/>
  <c r="S69" i="21"/>
  <c r="AB69" i="21" s="1"/>
  <c r="P69" i="21"/>
  <c r="V68" i="21"/>
  <c r="S68" i="21"/>
  <c r="AB68" i="21" s="1"/>
  <c r="P68" i="21"/>
  <c r="M68" i="21"/>
  <c r="V67" i="21"/>
  <c r="AB67" i="21" s="1"/>
  <c r="S67" i="21"/>
  <c r="P67" i="21"/>
  <c r="M67" i="21"/>
  <c r="AB66" i="21"/>
  <c r="S66" i="21"/>
  <c r="P66" i="21"/>
  <c r="M66" i="21"/>
  <c r="V65" i="21"/>
  <c r="S65" i="21"/>
  <c r="P65" i="21"/>
  <c r="M65" i="21"/>
  <c r="AB65" i="21" s="1"/>
  <c r="V64" i="21"/>
  <c r="AB64" i="21" s="1"/>
  <c r="S64" i="21"/>
  <c r="P64" i="21"/>
  <c r="M64" i="21"/>
  <c r="V63" i="21"/>
  <c r="S63" i="21"/>
  <c r="AB63" i="21" s="1"/>
  <c r="P63" i="21"/>
  <c r="M63" i="21"/>
  <c r="S62" i="21"/>
  <c r="AB62" i="21" s="1"/>
  <c r="M62" i="21"/>
  <c r="S61" i="21"/>
  <c r="M61" i="21"/>
  <c r="AB61" i="21" s="1"/>
  <c r="V60" i="21"/>
  <c r="AB60" i="21" s="1"/>
  <c r="S60" i="21"/>
  <c r="P60" i="21"/>
  <c r="M60" i="21"/>
  <c r="V59" i="21"/>
  <c r="S59" i="21"/>
  <c r="AB59" i="21" s="1"/>
  <c r="P59" i="21"/>
  <c r="M59" i="21"/>
  <c r="S58" i="21"/>
  <c r="AB58" i="21" s="1"/>
  <c r="M58" i="21"/>
  <c r="V57" i="21"/>
  <c r="S57" i="21"/>
  <c r="AB57" i="21" s="1"/>
  <c r="P57" i="21"/>
  <c r="M57" i="21"/>
  <c r="V56" i="21"/>
  <c r="AB56" i="21" s="1"/>
  <c r="S56" i="21"/>
  <c r="P56" i="21"/>
  <c r="M56" i="21"/>
  <c r="AB55" i="21"/>
  <c r="V55" i="21"/>
  <c r="S55" i="21"/>
  <c r="P55" i="21"/>
  <c r="M55" i="21"/>
  <c r="V54" i="21"/>
  <c r="AB54" i="21" s="1"/>
  <c r="S54" i="21"/>
  <c r="P54" i="21"/>
  <c r="M54" i="21"/>
  <c r="S53" i="21"/>
  <c r="M53" i="21"/>
  <c r="AB53" i="21" s="1"/>
  <c r="V52" i="21"/>
  <c r="AB52" i="21" s="1"/>
  <c r="S52" i="21"/>
  <c r="P52" i="21"/>
  <c r="M52" i="21"/>
  <c r="V51" i="21"/>
  <c r="S51" i="21"/>
  <c r="AB51" i="21" s="1"/>
  <c r="P51" i="21"/>
  <c r="M51" i="21"/>
  <c r="V50" i="21"/>
  <c r="AB50" i="21" s="1"/>
  <c r="S50" i="21"/>
  <c r="P50" i="21"/>
  <c r="M50" i="21"/>
  <c r="V49" i="21"/>
  <c r="S49" i="21"/>
  <c r="P49" i="21"/>
  <c r="M49" i="21"/>
  <c r="AB49" i="21" s="1"/>
  <c r="V48" i="21"/>
  <c r="AB48" i="21" s="1"/>
  <c r="S48" i="21"/>
  <c r="P48" i="21"/>
  <c r="M48" i="21"/>
  <c r="V47" i="21"/>
  <c r="S47" i="21"/>
  <c r="AB47" i="21" s="1"/>
  <c r="P47" i="21"/>
  <c r="M47" i="21"/>
  <c r="V46" i="21"/>
  <c r="AB46" i="21" s="1"/>
  <c r="S46" i="21"/>
  <c r="P46" i="21"/>
  <c r="M46" i="21"/>
  <c r="AB45" i="21"/>
  <c r="V45" i="21"/>
  <c r="S45" i="21"/>
  <c r="P45" i="21"/>
  <c r="M45" i="21"/>
  <c r="M44" i="21"/>
  <c r="AB44" i="21" s="1"/>
  <c r="V43" i="21"/>
  <c r="AB43" i="21" s="1"/>
  <c r="S43" i="21"/>
  <c r="P43" i="21"/>
  <c r="M43" i="21"/>
  <c r="V42" i="21"/>
  <c r="S42" i="21"/>
  <c r="P42" i="21"/>
  <c r="M42" i="21"/>
  <c r="AB42" i="21" s="1"/>
  <c r="S41" i="21"/>
  <c r="AB41" i="21" s="1"/>
  <c r="P41" i="21"/>
  <c r="M41" i="21"/>
  <c r="V40" i="21"/>
  <c r="AB40" i="21" s="1"/>
  <c r="S40" i="21"/>
  <c r="P40" i="21"/>
  <c r="M40" i="21"/>
  <c r="V39" i="21"/>
  <c r="S39" i="21"/>
  <c r="AB39" i="21" s="1"/>
  <c r="P39" i="21"/>
  <c r="M39" i="21"/>
  <c r="V38" i="21"/>
  <c r="AB38" i="21" s="1"/>
  <c r="S38" i="21"/>
  <c r="P38" i="21"/>
  <c r="V37" i="21"/>
  <c r="AB37" i="21" s="1"/>
  <c r="S37" i="21"/>
  <c r="P37" i="21"/>
  <c r="M37" i="21"/>
  <c r="AB36" i="21"/>
  <c r="V36" i="21"/>
  <c r="S36" i="21"/>
  <c r="P36" i="21"/>
  <c r="M36" i="21"/>
  <c r="V35" i="21"/>
  <c r="AB35" i="21" s="1"/>
  <c r="S35" i="21"/>
  <c r="M35" i="21"/>
  <c r="V34" i="21"/>
  <c r="AB34" i="21" s="1"/>
  <c r="S34" i="21"/>
  <c r="P34" i="21"/>
  <c r="M34" i="21"/>
  <c r="V33" i="21"/>
  <c r="S33" i="21"/>
  <c r="AB33" i="21" s="1"/>
  <c r="P33" i="21"/>
  <c r="M33" i="21"/>
  <c r="V32" i="21"/>
  <c r="AB32" i="21" s="1"/>
  <c r="S32" i="21"/>
  <c r="P32" i="21"/>
  <c r="M32" i="21"/>
  <c r="AB31" i="21"/>
  <c r="V31" i="21"/>
  <c r="S31" i="21"/>
  <c r="P31" i="21"/>
  <c r="M31" i="21"/>
  <c r="V30" i="21"/>
  <c r="AB30" i="21" s="1"/>
  <c r="S30" i="21"/>
  <c r="P30" i="21"/>
  <c r="M30" i="21"/>
  <c r="V29" i="21"/>
  <c r="S29" i="21"/>
  <c r="AB29" i="21" s="1"/>
  <c r="P29" i="21"/>
  <c r="M29" i="21"/>
  <c r="V28" i="21"/>
  <c r="AB28" i="21" s="1"/>
  <c r="S28" i="21"/>
  <c r="P28" i="21"/>
  <c r="M28" i="21"/>
  <c r="AB27" i="21"/>
  <c r="V27" i="21"/>
  <c r="P27" i="21"/>
  <c r="M27" i="21"/>
  <c r="AB26" i="21"/>
  <c r="V26" i="21"/>
  <c r="S26" i="21"/>
  <c r="P26" i="21"/>
  <c r="M26" i="21"/>
  <c r="V25" i="21"/>
  <c r="AB25" i="21" s="1"/>
  <c r="S25" i="21"/>
  <c r="P25" i="21"/>
  <c r="M25" i="21"/>
  <c r="V24" i="21"/>
  <c r="S24" i="21"/>
  <c r="AB24" i="21" s="1"/>
  <c r="P24" i="21"/>
  <c r="M24" i="21"/>
  <c r="V23" i="21"/>
  <c r="AB23" i="21" s="1"/>
  <c r="S23" i="21"/>
  <c r="P23" i="21"/>
  <c r="M23" i="21"/>
  <c r="AB22" i="21"/>
  <c r="S22" i="21"/>
  <c r="M22" i="21"/>
  <c r="V21" i="21"/>
  <c r="AB21" i="21" s="1"/>
  <c r="S21" i="21"/>
  <c r="P21" i="21"/>
  <c r="M21" i="21"/>
  <c r="V20" i="21"/>
  <c r="S20" i="21"/>
  <c r="P20" i="21"/>
  <c r="M20" i="21"/>
  <c r="AB20" i="21" s="1"/>
  <c r="V19" i="21"/>
  <c r="AB19" i="21" s="1"/>
  <c r="S19" i="21"/>
  <c r="P19" i="21"/>
  <c r="M19" i="21"/>
  <c r="V18" i="21"/>
  <c r="S18" i="21"/>
  <c r="AB18" i="21" s="1"/>
  <c r="P18" i="21"/>
  <c r="M18" i="21"/>
  <c r="V17" i="21"/>
  <c r="AB17" i="21" s="1"/>
  <c r="S17" i="21"/>
  <c r="P17" i="21"/>
  <c r="M17" i="21"/>
  <c r="AB16" i="21"/>
  <c r="V16" i="21"/>
  <c r="S16" i="21"/>
  <c r="P16" i="21"/>
  <c r="M16" i="21"/>
  <c r="V15" i="21"/>
  <c r="AB15" i="21" s="1"/>
  <c r="S15" i="21"/>
  <c r="P15" i="21"/>
  <c r="M15" i="21"/>
  <c r="V14" i="21"/>
  <c r="S14" i="21"/>
  <c r="AB14" i="21" s="1"/>
  <c r="P14" i="21"/>
  <c r="M14" i="21"/>
  <c r="V13" i="21"/>
  <c r="AB13" i="21" s="1"/>
  <c r="S13" i="21"/>
  <c r="P13" i="21"/>
  <c r="M13" i="21"/>
  <c r="V12" i="21"/>
  <c r="S12" i="21"/>
  <c r="P12" i="21"/>
  <c r="M12" i="21"/>
  <c r="AB12" i="21" s="1"/>
  <c r="V11" i="21"/>
  <c r="AB11" i="21" s="1"/>
  <c r="S11" i="21"/>
  <c r="P11" i="21"/>
  <c r="M11" i="21"/>
  <c r="V10" i="21"/>
  <c r="S10" i="21"/>
  <c r="AB10" i="21" s="1"/>
  <c r="P10" i="21"/>
  <c r="M10" i="21"/>
  <c r="V9" i="21"/>
  <c r="AB9" i="21" s="1"/>
  <c r="P9" i="21"/>
  <c r="M9" i="21"/>
  <c r="V8" i="21"/>
  <c r="AB8" i="21" s="1"/>
  <c r="S8" i="21"/>
  <c r="P8" i="21"/>
  <c r="M8" i="21"/>
  <c r="AB7" i="21"/>
  <c r="P7" i="21"/>
  <c r="M7" i="21"/>
  <c r="V6" i="21"/>
  <c r="AB6" i="21" s="1"/>
  <c r="S6" i="21"/>
  <c r="P6" i="21"/>
  <c r="M6" i="21"/>
  <c r="V5" i="21"/>
  <c r="S5" i="21"/>
  <c r="P5" i="21"/>
  <c r="M5" i="21"/>
  <c r="AB5" i="21" s="1"/>
  <c r="V4" i="21"/>
  <c r="AB4" i="21" s="1"/>
  <c r="S4" i="21"/>
  <c r="P4" i="21"/>
  <c r="M4" i="21"/>
  <c r="V3" i="21"/>
  <c r="S3" i="21"/>
  <c r="AB3" i="21" s="1"/>
  <c r="P3" i="21"/>
  <c r="M3" i="21"/>
  <c r="V2" i="21"/>
  <c r="AB2" i="21" s="1"/>
  <c r="S2" i="21"/>
  <c r="P2" i="21"/>
  <c r="M2" i="21"/>
  <c r="U80" i="21" l="1"/>
  <c r="V80" i="21" s="1"/>
  <c r="AB80" i="21" s="1"/>
  <c r="P155" i="20" l="1"/>
  <c r="P154" i="20"/>
  <c r="P153" i="20"/>
  <c r="P152" i="20"/>
  <c r="P151" i="20"/>
  <c r="P150" i="20"/>
  <c r="P149" i="20"/>
  <c r="P148" i="20"/>
  <c r="P147" i="20"/>
  <c r="P146" i="20"/>
  <c r="P145" i="20"/>
  <c r="P144" i="20"/>
  <c r="P143" i="20"/>
  <c r="P142" i="20"/>
  <c r="P141" i="20"/>
  <c r="P140" i="20"/>
  <c r="P139" i="20"/>
  <c r="P138" i="20"/>
  <c r="P137" i="20"/>
  <c r="P136" i="20"/>
  <c r="P135" i="20"/>
  <c r="P134" i="20"/>
  <c r="P133" i="20"/>
  <c r="P132" i="20"/>
  <c r="P131" i="20"/>
  <c r="P130" i="20"/>
  <c r="P129" i="20"/>
  <c r="P128" i="20"/>
  <c r="P127" i="20"/>
  <c r="P126" i="20"/>
  <c r="P125" i="20"/>
  <c r="P124" i="20"/>
  <c r="P123" i="20"/>
  <c r="P122" i="20"/>
  <c r="P121" i="20"/>
  <c r="P120" i="20"/>
  <c r="P119" i="20"/>
  <c r="P118" i="20"/>
  <c r="P117" i="20"/>
  <c r="P116" i="20"/>
  <c r="P115" i="20"/>
  <c r="P114" i="20"/>
  <c r="P113" i="20"/>
  <c r="P112" i="20"/>
  <c r="P111" i="20"/>
  <c r="P110" i="20"/>
  <c r="P109" i="20"/>
  <c r="P108" i="20"/>
  <c r="P107" i="20"/>
  <c r="P106" i="20"/>
  <c r="P105" i="20"/>
  <c r="P104" i="20"/>
  <c r="P103" i="20"/>
  <c r="P102" i="20"/>
  <c r="P101" i="20"/>
  <c r="P100" i="20"/>
  <c r="P99" i="20"/>
  <c r="P98" i="20"/>
  <c r="P97" i="20"/>
  <c r="P96" i="20"/>
  <c r="P95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5" i="20"/>
  <c r="P74" i="20"/>
  <c r="P73" i="20"/>
  <c r="P72" i="20"/>
  <c r="P71" i="20"/>
  <c r="P70" i="20"/>
  <c r="P69" i="20"/>
  <c r="P68" i="20"/>
  <c r="P67" i="20"/>
  <c r="P66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8" i="20"/>
  <c r="P7" i="20"/>
  <c r="P6" i="20"/>
  <c r="P5" i="20"/>
  <c r="P4" i="20"/>
  <c r="P3" i="20"/>
  <c r="P2" i="20"/>
  <c r="E19" i="12" l="1"/>
  <c r="E17" i="12"/>
  <c r="G23" i="12"/>
  <c r="D71" i="1" l="1"/>
  <c r="D104" i="1" l="1"/>
  <c r="D92" i="1"/>
  <c r="E13" i="18" l="1"/>
  <c r="D140" i="1" l="1"/>
  <c r="D87" i="1" l="1"/>
  <c r="G14" i="18" l="1"/>
  <c r="D40" i="2" l="1"/>
  <c r="D175" i="1" l="1"/>
  <c r="D350" i="32" l="1"/>
  <c r="C350" i="32"/>
  <c r="D351" i="32" l="1"/>
  <c r="D168" i="1" l="1"/>
  <c r="G13" i="18" l="1"/>
  <c r="D23" i="2" l="1"/>
  <c r="D149" i="1" l="1"/>
  <c r="D136" i="1"/>
  <c r="D135" i="1" s="1"/>
  <c r="D128" i="1"/>
  <c r="D127" i="1" s="1"/>
  <c r="D122" i="1"/>
  <c r="D111" i="1"/>
  <c r="D108" i="1"/>
  <c r="D101" i="1"/>
  <c r="D97" i="1"/>
  <c r="D90" i="1"/>
  <c r="D85" i="1"/>
  <c r="D70" i="1"/>
  <c r="D67" i="1"/>
  <c r="D64" i="1"/>
  <c r="D57" i="1"/>
  <c r="D54" i="1"/>
  <c r="D52" i="1"/>
  <c r="D15" i="1"/>
  <c r="D25" i="1"/>
  <c r="D24" i="1" s="1"/>
  <c r="D33" i="1" s="1"/>
  <c r="D209" i="1" s="1"/>
  <c r="D34" i="1"/>
  <c r="E79" i="1"/>
  <c r="D144" i="1"/>
  <c r="E162" i="1"/>
  <c r="D204" i="1"/>
  <c r="D222" i="1"/>
  <c r="D228" i="1" s="1"/>
  <c r="D229" i="1" s="1"/>
  <c r="D53" i="2"/>
  <c r="D184" i="1" s="1"/>
  <c r="D37" i="2"/>
  <c r="D35" i="2"/>
  <c r="D33" i="2"/>
  <c r="D32" i="2" s="1"/>
  <c r="D46" i="2" s="1"/>
  <c r="D55" i="2" s="1"/>
  <c r="D182" i="1" l="1"/>
  <c r="D110" i="1"/>
  <c r="D100" i="1" s="1"/>
  <c r="D84" i="1"/>
  <c r="D63" i="1"/>
  <c r="D126" i="1"/>
  <c r="D183" i="1" l="1"/>
  <c r="D185" i="1" s="1"/>
  <c r="D350" i="30"/>
  <c r="C350" i="30"/>
  <c r="D351" i="30" l="1"/>
  <c r="D350" i="17" l="1"/>
  <c r="D177" i="1" s="1"/>
  <c r="C350" i="17"/>
  <c r="D176" i="1" s="1"/>
  <c r="H66" i="12"/>
  <c r="G66" i="12"/>
  <c r="G19" i="12" s="1"/>
  <c r="D178" i="1" l="1"/>
  <c r="D351" i="17"/>
  <c r="G80" i="12" l="1"/>
  <c r="G74" i="12" l="1"/>
  <c r="G73" i="12" s="1"/>
  <c r="D32" i="1" s="1"/>
  <c r="D68" i="12"/>
  <c r="D42" i="12"/>
  <c r="B39" i="12"/>
  <c r="B35" i="12"/>
  <c r="B34" i="12"/>
  <c r="B40" i="12" l="1"/>
  <c r="B36" i="12"/>
  <c r="B33" i="12" s="1"/>
  <c r="G27" i="12"/>
  <c r="C23" i="12"/>
  <c r="G70" i="12" s="1"/>
  <c r="D31" i="1" s="1"/>
  <c r="H17" i="12"/>
  <c r="D211" i="1" s="1"/>
  <c r="G26" i="12" l="1"/>
  <c r="E15" i="12"/>
  <c r="G25" i="12" l="1"/>
  <c r="H15" i="12"/>
  <c r="N25" i="7"/>
  <c r="M25" i="7"/>
  <c r="L25" i="7"/>
  <c r="K25" i="7"/>
  <c r="J25" i="7"/>
  <c r="I25" i="7"/>
  <c r="H25" i="7"/>
  <c r="G25" i="7"/>
  <c r="F25" i="7"/>
  <c r="E25" i="7"/>
  <c r="D25" i="7"/>
  <c r="C25" i="7"/>
  <c r="N22" i="7"/>
  <c r="M22" i="7"/>
  <c r="L22" i="7"/>
  <c r="K22" i="7"/>
  <c r="J22" i="7"/>
  <c r="I22" i="7"/>
  <c r="H22" i="7"/>
  <c r="G22" i="7"/>
  <c r="F22" i="7"/>
  <c r="E22" i="7"/>
  <c r="D22" i="7"/>
  <c r="C22" i="7"/>
  <c r="B22" i="4"/>
  <c r="D155" i="1" s="1"/>
  <c r="I15" i="12" l="1"/>
  <c r="D210" i="1"/>
  <c r="F27" i="7"/>
  <c r="G27" i="7"/>
  <c r="D27" i="7"/>
  <c r="C27" i="7"/>
  <c r="J27" i="7"/>
  <c r="I27" i="7"/>
  <c r="M27" i="7"/>
  <c r="E27" i="7"/>
  <c r="N27" i="7"/>
  <c r="H27" i="7"/>
  <c r="L27" i="7"/>
  <c r="K27" i="7" s="1"/>
  <c r="G69" i="12"/>
  <c r="D30" i="1" s="1"/>
  <c r="D23" i="1" s="1"/>
  <c r="G28" i="12"/>
  <c r="F23" i="18"/>
  <c r="E23" i="18"/>
  <c r="D23" i="18"/>
  <c r="C23" i="18"/>
  <c r="B23" i="18"/>
  <c r="G22" i="18"/>
  <c r="G21" i="18"/>
  <c r="G19" i="18" s="1"/>
  <c r="F18" i="18"/>
  <c r="E18" i="18"/>
  <c r="D18" i="18"/>
  <c r="C18" i="18"/>
  <c r="B18" i="18"/>
  <c r="G17" i="18"/>
  <c r="G16" i="18"/>
  <c r="G15" i="18"/>
  <c r="D24" i="18" l="1"/>
  <c r="C28" i="12"/>
  <c r="G29" i="12"/>
  <c r="G18" i="18"/>
  <c r="D249" i="28"/>
  <c r="C249" i="28"/>
  <c r="G48" i="19"/>
  <c r="F48" i="19"/>
  <c r="C53" i="19" s="1"/>
  <c r="D169" i="1" s="1"/>
  <c r="C24" i="18" l="1"/>
  <c r="D191" i="1"/>
  <c r="D250" i="28"/>
  <c r="C29" i="12"/>
  <c r="B24" i="18" l="1"/>
  <c r="D190" i="1"/>
  <c r="C54" i="19"/>
  <c r="D170" i="1" s="1"/>
  <c r="D171" i="1" s="1"/>
  <c r="G23" i="18" l="1"/>
  <c r="G24" i="18" s="1"/>
  <c r="F24" i="18" s="1"/>
  <c r="D189" i="1"/>
  <c r="C55" i="19"/>
  <c r="H19" i="12"/>
  <c r="D212" i="1" s="1"/>
  <c r="D213" i="1" s="1"/>
  <c r="E24" i="18" l="1"/>
  <c r="D192" i="1" s="1"/>
  <c r="D16" i="1" s="1"/>
  <c r="D19" i="1" s="1"/>
  <c r="D20" i="1" s="1"/>
  <c r="D193" i="1"/>
  <c r="D194" i="1" l="1"/>
  <c r="D196" i="1" s="1"/>
  <c r="D50" i="1" l="1"/>
  <c r="D49" i="1" s="1"/>
  <c r="D43" i="1" l="1"/>
  <c r="D151" i="1" s="1"/>
  <c r="D152" i="1" s="1"/>
</calcChain>
</file>

<file path=xl/sharedStrings.xml><?xml version="1.0" encoding="utf-8"?>
<sst xmlns="http://schemas.openxmlformats.org/spreadsheetml/2006/main" count="3979" uniqueCount="1220">
  <si>
    <t>PREFEITURA MUNICIPAL DE JABOATÃO DOS GUARARAPES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</si>
  <si>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</si>
  <si>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</si>
  <si>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</si>
  <si>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</si>
  <si>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</si>
  <si>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</si>
  <si>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</si>
  <si>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</si>
  <si>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</si>
  <si>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DESCRIÇÃO</t>
  </si>
  <si>
    <t>VALOR</t>
  </si>
  <si>
    <t>RECEITAS OPERACIONAIS</t>
  </si>
  <si>
    <t>Repasse Contrato de Gestão (Fixo+Variável)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</si>
  <si>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</si>
  <si>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</si>
  <si>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</si>
  <si>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</si>
  <si>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</si>
  <si>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</si>
  <si>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</si>
  <si>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</si>
  <si>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</si>
  <si>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</si>
  <si>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</si>
  <si>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</si>
  <si>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</si>
  <si>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</si>
  <si>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</si>
  <si>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</si>
  <si>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</si>
  <si>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</si>
  <si>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</si>
  <si>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</si>
  <si>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</si>
  <si>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</si>
  <si>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</si>
  <si>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</si>
  <si>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</si>
  <si>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</si>
  <si>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</si>
  <si>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</si>
  <si>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</si>
  <si>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>3. Materiais/Consumos Diversos</t>
  </si>
  <si>
    <t xml:space="preserve">  3.1. Material de Higienização e Limpeza</t>
  </si>
  <si>
    <t xml:space="preserve">  3.2. Material/Gêneros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</si>
  <si>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</si>
  <si>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</si>
  <si>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</si>
  <si>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</si>
  <si>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3.7. Tecidos, Fardamentos e EPI</t>
  </si>
  <si>
    <t xml:space="preserve">  3.8. Outras Despesas com Materiais Diversos</t>
  </si>
  <si>
    <t xml:space="preserve">  4.2. Tributos (Impostos e Taxas)</t>
  </si>
  <si>
    <t xml:space="preserve">    4.2.1. Taxas</t>
  </si>
  <si>
    <t xml:space="preserve">    4.2.2. Impostos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</si>
  <si>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</si>
  <si>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</si>
  <si>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</si>
  <si>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</si>
  <si>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</si>
  <si>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</si>
  <si>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</si>
  <si>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</si>
  <si>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</si>
  <si>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</si>
  <si>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</si>
  <si>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</si>
  <si>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</si>
  <si>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6.2. Assistência Odontológica</t>
  </si>
  <si>
    <t xml:space="preserve">    6.2.1. Pessoa Jurídica</t>
  </si>
  <si>
    <t>7. Manutenção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</si>
  <si>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</si>
  <si>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</si>
  <si>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</si>
  <si>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</si>
  <si>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</si>
  <si>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</si>
  <si>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</si>
  <si>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</si>
  <si>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</si>
  <si>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</si>
  <si>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</si>
  <si>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</si>
  <si>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</si>
  <si>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</si>
  <si>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</si>
  <si>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</si>
  <si>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</si>
  <si>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</si>
  <si>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</si>
  <si>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</si>
  <si>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</si>
  <si>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</si>
  <si>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</si>
  <si>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</si>
  <si>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</si>
  <si>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</si>
  <si>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</si>
  <si>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</si>
  <si>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</si>
  <si>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</si>
  <si>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</si>
  <si>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</si>
  <si>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</si>
  <si>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</si>
  <si>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</si>
  <si>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</si>
  <si>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</si>
  <si>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</si>
  <si>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</si>
  <si>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</si>
  <si>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</si>
  <si>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</si>
  <si>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</si>
  <si>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</si>
  <si>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</si>
  <si>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</si>
  <si>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</si>
  <si>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</si>
  <si>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</si>
  <si>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</si>
  <si>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</si>
  <si>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ITEM DA PCF</t>
  </si>
  <si>
    <t>DATA</t>
  </si>
  <si>
    <t>Nº DA NOTA FISCAL</t>
  </si>
  <si>
    <t>NOME DO FORNECEDOR</t>
  </si>
  <si>
    <t>VALOR DÉBITO</t>
  </si>
  <si>
    <t>VALOR CRÉDITO</t>
  </si>
  <si>
    <t>CÁLCULO FINAL</t>
  </si>
  <si>
    <t>SALDO DO MÊS ANTERIOR</t>
  </si>
  <si>
    <t>SALDO TOTAL DOS CUPONS FISCAIS (DÉBITO)</t>
  </si>
  <si>
    <t>SALDO TOTAL  (CRÉDITO)</t>
  </si>
  <si>
    <t>SALDO FINAL</t>
  </si>
  <si>
    <t>_______________________________________</t>
  </si>
  <si>
    <t>ASINATURA DO RESPONSÁVEL PELA UNIDADE</t>
  </si>
  <si>
    <t>NOME DA UNIDADE DE SAÚDE
PLANILHA DÉBITO E CRÉDITO
 MÊS XXXXXX/XXXX</t>
  </si>
  <si>
    <t xml:space="preserve">CONTA CORRENTE 
BANCO XXXXXXXXX
AG: XXXX C/C XXXXXX   </t>
  </si>
  <si>
    <t>SALDO INICIAL</t>
  </si>
  <si>
    <t xml:space="preserve">DÉBITOS </t>
  </si>
  <si>
    <t xml:space="preserve">CRÉDITOS </t>
  </si>
  <si>
    <t>SALDO</t>
  </si>
  <si>
    <t>________________________________________________________</t>
  </si>
  <si>
    <t>ASSINATURA DO RESPONSÁVEL PELA UNIDADE</t>
  </si>
  <si>
    <t>ESTOQUE ITEM 2.</t>
  </si>
  <si>
    <t>2.1</t>
  </si>
  <si>
    <t>2.2</t>
  </si>
  <si>
    <t>2.3</t>
  </si>
  <si>
    <t>2.4</t>
  </si>
  <si>
    <t>2.5</t>
  </si>
  <si>
    <t>OPME (Orteses, Próteses e Materiais Especiais)</t>
  </si>
  <si>
    <t>2.6</t>
  </si>
  <si>
    <t>2.7</t>
  </si>
  <si>
    <t>TOTAL 2.</t>
  </si>
  <si>
    <t>ESTOQUE ITEM 3.</t>
  </si>
  <si>
    <t>3.1</t>
  </si>
  <si>
    <t>3.2</t>
  </si>
  <si>
    <t>3.3</t>
  </si>
  <si>
    <t>3.4</t>
  </si>
  <si>
    <t>3.5</t>
  </si>
  <si>
    <t>3.7</t>
  </si>
  <si>
    <t>3.8</t>
  </si>
  <si>
    <t>TOTAL 3.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</si>
  <si>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</si>
  <si>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</si>
  <si>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</si>
  <si>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</si>
  <si>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</si>
  <si>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</si>
  <si>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</si>
  <si>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</si>
  <si>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</si>
  <si>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                       
AG: 
CONTA:    
TIPO DE APLICAÇÃO:</t>
  </si>
  <si>
    <t>TOTAL DA APLICAÇÃO FINANCEIRA</t>
  </si>
  <si>
    <t>APLICAÇÃO FINANCEIRA DE PROVISÃO</t>
  </si>
  <si>
    <t>TOTAL DA APLICAÇÃO FINANCEIRA DE PROVISÃO</t>
  </si>
  <si>
    <t>_________________________________________________________</t>
  </si>
  <si>
    <t>Assinatura do responsável pela unidade</t>
  </si>
  <si>
    <t>CNPJ da Unidade de Saúde</t>
  </si>
  <si>
    <t>Nome da Unidade de Saúde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</si>
  <si>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</si>
  <si>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</si>
  <si>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</si>
  <si>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</si>
  <si>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</si>
  <si>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</si>
  <si>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</si>
  <si>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</si>
  <si>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</si>
  <si>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</si>
  <si>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</si>
  <si>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</si>
  <si>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</si>
  <si>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</si>
  <si>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</si>
  <si>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</si>
  <si>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</si>
  <si>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</si>
  <si>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</si>
  <si>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</si>
  <si>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</si>
  <si>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</si>
  <si>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</si>
  <si>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</si>
  <si>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</si>
  <si>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Valor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</si>
  <si>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</si>
  <si>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</si>
  <si>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</si>
  <si>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</si>
  <si>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</si>
  <si>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</si>
  <si>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</si>
  <si>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</si>
  <si>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</si>
  <si>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</si>
  <si>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</si>
  <si>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</si>
  <si>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</si>
  <si>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</si>
  <si>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</si>
  <si>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</si>
  <si>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CNPJ do Forncedor</t>
  </si>
  <si>
    <t>Número do TA</t>
  </si>
  <si>
    <t>Valor Total</t>
  </si>
  <si>
    <t>Link para o aditivo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</si>
  <si>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</si>
  <si>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</si>
  <si>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</si>
  <si>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</si>
  <si>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</si>
  <si>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</si>
  <si>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</si>
  <si>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</si>
  <si>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</si>
  <si>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</si>
  <si>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</si>
  <si>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</si>
  <si>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</si>
  <si>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</si>
  <si>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</si>
  <si>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</si>
  <si>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</si>
  <si>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</si>
  <si>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</si>
  <si>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</si>
  <si>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</si>
  <si>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</si>
  <si>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</si>
  <si>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</si>
  <si>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</si>
  <si>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</si>
  <si>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</si>
  <si>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</si>
  <si>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</si>
  <si>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</si>
  <si>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</si>
  <si>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</si>
  <si>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</si>
  <si>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</si>
  <si>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</si>
  <si>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</si>
  <si>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</si>
  <si>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</si>
  <si>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</si>
  <si>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FGTS 8%</t>
  </si>
  <si>
    <t>PIS 1%</t>
  </si>
  <si>
    <t>FÉRIAS (Resumo da Folha de Férias anexada)</t>
  </si>
  <si>
    <t>FOLHA 13º SALÁRIO (Resumo da folha anexada)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</si>
  <si>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</si>
  <si>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</si>
  <si>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</si>
  <si>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</si>
  <si>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</si>
  <si>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</si>
  <si>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</si>
  <si>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</si>
  <si>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</si>
  <si>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</si>
  <si>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</si>
  <si>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</si>
  <si>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8% SOB FOLHA DE JOVENS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</si>
  <si>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</si>
  <si>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</si>
  <si>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</si>
  <si>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</si>
  <si>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</si>
  <si>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</si>
  <si>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</si>
  <si>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</si>
  <si>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</si>
  <si>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</si>
  <si>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</si>
  <si>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</si>
  <si>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</si>
  <si>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</si>
  <si>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</si>
  <si>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</si>
  <si>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</si>
  <si>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</si>
  <si>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</si>
  <si>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</si>
  <si>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</si>
  <si>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</si>
  <si>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</si>
  <si>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</si>
  <si>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>Nome</t>
  </si>
  <si>
    <t>Valor da GRRF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</si>
  <si>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</si>
  <si>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</si>
  <si>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</si>
  <si>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</si>
  <si>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</si>
  <si>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</si>
  <si>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</si>
  <si>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</si>
  <si>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</si>
  <si>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</si>
  <si>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</si>
  <si>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</si>
  <si>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</si>
  <si>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</si>
  <si>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</si>
  <si>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</si>
  <si>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</si>
  <si>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>Refeição</t>
  </si>
  <si>
    <t>GERÊNCIA CONTÁBIL FINANCEIRA - FUNDO MUNICIPAL DE SAÚDE</t>
  </si>
  <si>
    <t>ELETRÔNICO - E-MAIL</t>
  </si>
  <si>
    <t>PRESTAÇÃO DE CONTAS FÍSICA</t>
  </si>
  <si>
    <t>PCF
(formato excel)</t>
  </si>
  <si>
    <t xml:space="preserve">Planilha Contábil Financeiro 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</si>
  <si>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</si>
  <si>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</si>
  <si>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</si>
  <si>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</si>
  <si>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</si>
  <si>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</si>
  <si>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</si>
  <si>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</si>
  <si>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</si>
  <si>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</si>
  <si>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</si>
  <si>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</si>
  <si>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</si>
  <si>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</si>
  <si>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</si>
  <si>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</si>
  <si>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</si>
  <si>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</si>
  <si>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</si>
  <si>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</si>
  <si>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</si>
  <si>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</si>
  <si>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</si>
  <si>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</si>
  <si>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</si>
  <si>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</si>
  <si>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</si>
  <si>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</si>
  <si>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</si>
  <si>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</si>
  <si>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</si>
  <si>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</si>
  <si>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</si>
  <si>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</si>
  <si>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</si>
  <si>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</si>
  <si>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</si>
  <si>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</si>
  <si>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</si>
  <si>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</si>
  <si>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</si>
  <si>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</si>
  <si>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</si>
  <si>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</si>
  <si>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</si>
  <si>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</si>
  <si>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</si>
  <si>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</si>
  <si>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</si>
  <si>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</si>
  <si>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</si>
  <si>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</si>
  <si>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</si>
  <si>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</si>
  <si>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</si>
  <si>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</si>
  <si>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</si>
  <si>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</si>
  <si>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</si>
  <si>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UPA EDUARDO CAMPOS - SOTAVE</t>
  </si>
  <si>
    <t>PLANILHA DE CONFERÊNCIA
UPA EDUARDO CAMPOS - SOTAVE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</si>
  <si>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</si>
  <si>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</si>
  <si>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</si>
  <si>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</si>
  <si>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</si>
  <si>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</si>
  <si>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</si>
  <si>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</si>
  <si>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</si>
  <si>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DIFERENÇA</t>
  </si>
  <si>
    <t xml:space="preserve">  </t>
  </si>
  <si>
    <t>JANEIRO/2022 - VERSÃO 1.0</t>
  </si>
  <si>
    <t>SALDO FINAL DO ESTOQUE</t>
  </si>
  <si>
    <t>INSUMOS ASSISTENCIAIS</t>
  </si>
  <si>
    <t>Materiais Descartáveis/Materiais de Penso</t>
  </si>
  <si>
    <t>Medicamentos</t>
  </si>
  <si>
    <t>Dietas Industrializadas</t>
  </si>
  <si>
    <t>Gases Medicinais</t>
  </si>
  <si>
    <t>Material de uso odontológico</t>
  </si>
  <si>
    <t>Material laboratorial</t>
  </si>
  <si>
    <t>2.8</t>
  </si>
  <si>
    <t>Outras Despesas com Insumos Assistenciais</t>
  </si>
  <si>
    <t>MATERIAL / CONSUMOS DIVERSOS</t>
  </si>
  <si>
    <t>3.6.</t>
  </si>
  <si>
    <t>3.6.1</t>
  </si>
  <si>
    <r>
      <rPr>
        <i/>
        <sz val="12"/>
        <rFont val="Calibri"/>
        <family val="2"/>
      </rPr>
      <t xml:space="preserve">      3.6.1.</t>
    </r>
    <r>
      <rPr>
        <i/>
        <sz val="14"/>
        <rFont val="Calibri"/>
        <family val="2"/>
      </rPr>
      <t xml:space="preserve"> Manutenção de Bem</t>
    </r>
    <r>
      <rPr>
        <i/>
        <sz val="12"/>
        <rFont val="Calibri"/>
        <family val="2"/>
      </rPr>
      <t xml:space="preserve"> Imóvel </t>
    </r>
  </si>
  <si>
    <t>3.6.1.1</t>
  </si>
  <si>
    <r>
      <rPr>
        <sz val="12"/>
        <rFont val="Calibri"/>
        <family val="2"/>
      </rPr>
      <t xml:space="preserve">      3.6.1.1.</t>
    </r>
    <r>
      <rPr>
        <sz val="14"/>
        <rFont val="Calibri"/>
        <family val="2"/>
      </rPr>
      <t xml:space="preserve"> Manutenção Predial / Mobiliário</t>
    </r>
  </si>
  <si>
    <t>3.6.2</t>
  </si>
  <si>
    <t xml:space="preserve">      3.6.2.  Manutenção de Bem Móvel</t>
  </si>
  <si>
    <t>3.6.2.1</t>
  </si>
  <si>
    <t xml:space="preserve">             3.6.2.1. Suprimentos de Informática</t>
  </si>
  <si>
    <t>3.6.2.2</t>
  </si>
  <si>
    <t xml:space="preserve">             3.6.2.2.  Manutenção de Veículos</t>
  </si>
  <si>
    <t>3.6.2.2.1</t>
  </si>
  <si>
    <t xml:space="preserve">                  3.6.2.2.1. Lubrificantes Veiculares</t>
  </si>
  <si>
    <t>3.6.2.2.2</t>
  </si>
  <si>
    <t xml:space="preserve">                  3.6.2.2.2. Outros Materiais de Manutenção de Veículos</t>
  </si>
  <si>
    <t>3.6.2.3</t>
  </si>
  <si>
    <t xml:space="preserve">             3.6.2.3.  Manutenção de Equipamentos</t>
  </si>
  <si>
    <t>3.6.2.3.1</t>
  </si>
  <si>
    <t xml:space="preserve">             3.6.2.3.1. Equipamento Médico - Hospitalar</t>
  </si>
  <si>
    <t>3.6.2.3.2</t>
  </si>
  <si>
    <t xml:space="preserve">             3.6.2.3.2. Outros Equipamentos </t>
  </si>
  <si>
    <t>3.6.2.4</t>
  </si>
  <si>
    <t xml:space="preserve">             3.6.2.4. Outros Materiais de Manutenção de Bem Móvel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</si>
  <si>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</si>
  <si>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</si>
  <si>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</si>
  <si>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</si>
  <si>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</si>
  <si>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 xml:space="preserve">  2.7. Material Laboratorial</t>
  </si>
  <si>
    <t xml:space="preserve">  2.8. Outras Despesas com Insumos Assistenciais</t>
  </si>
  <si>
    <t xml:space="preserve">  3.2. Material / Gêneros Alimentícios</t>
  </si>
  <si>
    <t xml:space="preserve">      3.6.1. Manutenção de Bem Imóvel </t>
  </si>
  <si>
    <t xml:space="preserve">      3.6.1.1. Manutenção Predial / Mobiliário</t>
  </si>
  <si>
    <t xml:space="preserve">        3.6.2.4. Outros Materiais de Manutenção de Bem Móvel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</si>
  <si>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</si>
  <si>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</si>
  <si>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</si>
  <si>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</si>
  <si>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4.3. Despesas Bancárias (Taxa de Manutenção / Tarifas)</t>
  </si>
  <si>
    <t xml:space="preserve">      5.1.1. Telefonia Móvel</t>
  </si>
  <si>
    <t xml:space="preserve">      5.1.2. Telefonia Fixa/Internet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</si>
  <si>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</si>
  <si>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</si>
  <si>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</si>
  <si>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</si>
  <si>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</si>
  <si>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</si>
  <si>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</si>
  <si>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</si>
  <si>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</si>
  <si>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</si>
  <si>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</si>
  <si>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</si>
  <si>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</si>
  <si>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</si>
  <si>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</si>
  <si>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</si>
  <si>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</si>
  <si>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</si>
  <si>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</si>
  <si>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</si>
  <si>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</si>
  <si>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</si>
  <si>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</si>
  <si>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</si>
  <si>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</si>
  <si>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</si>
  <si>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</si>
  <si>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</si>
  <si>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</si>
  <si>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</si>
  <si>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</si>
  <si>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</si>
  <si>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</si>
  <si>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</si>
  <si>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</si>
  <si>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</si>
  <si>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</si>
  <si>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</si>
  <si>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</si>
  <si>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</si>
  <si>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</si>
  <si>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</si>
  <si>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</si>
  <si>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</si>
  <si>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</si>
  <si>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</si>
  <si>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</si>
  <si>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</si>
  <si>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</si>
  <si>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</si>
  <si>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>INVESTIMENTOS (3)</t>
  </si>
  <si>
    <t>SALDO FINAL (4 =1+2+3)</t>
  </si>
  <si>
    <t>INVESTIMENTO AUTORIZADO PELA SMS</t>
  </si>
  <si>
    <t>14284483000108</t>
  </si>
  <si>
    <t>Unidade de Pronto Atendimento Eduardo Campos UPA Sotave</t>
  </si>
  <si>
    <t>21/02/2022</t>
  </si>
  <si>
    <t>15/02/2022</t>
  </si>
  <si>
    <t>08/02/2022</t>
  </si>
  <si>
    <t>27/01/2022</t>
  </si>
  <si>
    <t>04/02/2022</t>
  </si>
  <si>
    <t>14/02/2022</t>
  </si>
  <si>
    <t>11/02/2022</t>
  </si>
  <si>
    <t>07/02/2022</t>
  </si>
  <si>
    <t>35343136000189</t>
  </si>
  <si>
    <t>L. C EMPREENDIMENTOS E LOCAÇÕES EIRELI</t>
  </si>
  <si>
    <t>03313161000123</t>
  </si>
  <si>
    <t>CENTRAL DE ATENDIMENTO MEDICO SANTO EXPEDITO LTDA</t>
  </si>
  <si>
    <t>24261778000112</t>
  </si>
  <si>
    <t>CELARE CENTRO LABORATORIAL DE ANÁLISES DO RECIFE LTDA ME</t>
  </si>
  <si>
    <t>11239132000197</t>
  </si>
  <si>
    <t>ANTONIO MARQUES DOS SANTOS ME</t>
  </si>
  <si>
    <t>03/03/2022</t>
  </si>
  <si>
    <t>EMBRAESTER - EMPRESA BRASILEIRA DE ESTERILIZAÇÃO EIRELI</t>
  </si>
  <si>
    <t>27837083000124</t>
  </si>
  <si>
    <t>CLEAN HIGIENIZAÇÃO DE TEXTEIS EIRELI</t>
  </si>
  <si>
    <t>20153710000169</t>
  </si>
  <si>
    <t>TS GERADORES LTDA</t>
  </si>
  <si>
    <t>06349848000107</t>
  </si>
  <si>
    <t>11389239000111</t>
  </si>
  <si>
    <t>JR XAVIER CAVALCANTE</t>
  </si>
  <si>
    <t>18630942000119</t>
  </si>
  <si>
    <t>PROVTEL TECNOLOGIA SERVIÇOS GERENCIADOS LTDA</t>
  </si>
  <si>
    <t>03480539000183</t>
  </si>
  <si>
    <t>SL ENGENHARIA HOSPITALAR LTDA</t>
  </si>
  <si>
    <t>12836422000180</t>
  </si>
  <si>
    <t>SEVERINO SILVANO DA SILVA</t>
  </si>
  <si>
    <t>10891998000115</t>
  </si>
  <si>
    <t>ADVISERSIT SERVIÇOS EM INFORMATICA LTDA</t>
  </si>
  <si>
    <t>04752237000180</t>
  </si>
  <si>
    <t>ILAND COMERCIO E SERVIÇOS DE INFORMATICA LTDA ME</t>
  </si>
  <si>
    <t>22401344000145</t>
  </si>
  <si>
    <t>ALLIANCE MEDINFUSION LTDA</t>
  </si>
  <si>
    <t>ok</t>
  </si>
  <si>
    <t>n/a</t>
  </si>
  <si>
    <t xml:space="preserve"> ok</t>
  </si>
  <si>
    <t>ELAINE MACHADO ALMEIDA</t>
  </si>
  <si>
    <t>SUPORTE E MONITORAMENTO REMOTO DE BANCOS DE DADOS</t>
  </si>
  <si>
    <t>MANUTENÇÃO DE RX</t>
  </si>
  <si>
    <t>11863530000180</t>
  </si>
  <si>
    <t xml:space="preserve">BRASCON AMBIENTAL LTDA </t>
  </si>
  <si>
    <t>COLETA,TRANSPORTE E TRATAMENTO E DISPOSIÇÃO DE RESIDUOS PROVINIENTES DAS UNIDADES DE SAÚDE</t>
  </si>
  <si>
    <t>LAVANDERIA</t>
  </si>
  <si>
    <t>MEDICINA E SEGURANÇA DO TRABALHO (PGR,PCMSO,LTCAT )</t>
  </si>
  <si>
    <t>EXAMES OCUPACIONAIS</t>
  </si>
  <si>
    <t>ESTERELIZAÇÃO REESTERELIZAÇÃO EM MATERIAIS MÉDICOS HOSPITALARES</t>
  </si>
  <si>
    <t>SERVIÇOS DE DEDETIZAÇÃO</t>
  </si>
  <si>
    <t>FM IMOVÉIS - MANUEL  ABAD SANCHEZ - ME</t>
  </si>
  <si>
    <t>LOCAÇÃO DE SALA</t>
  </si>
  <si>
    <t>LOCAÇÃO DE AMBULÂNCIA</t>
  </si>
  <si>
    <t>NUTRIFINE REFEIÇÕES</t>
  </si>
  <si>
    <t>FORNECIMENTO DE REFEIÇÃO</t>
  </si>
  <si>
    <t>LOCAÇÃO DE SERVIDOR</t>
  </si>
  <si>
    <t>LINK DEDICADO</t>
  </si>
  <si>
    <t>ENGENHARIA CLINICA</t>
  </si>
  <si>
    <t>MANUTENÇÃO DE GERADORES</t>
  </si>
  <si>
    <t>EXAMES LABORATORIAIS</t>
  </si>
  <si>
    <t>11735586000159</t>
  </si>
  <si>
    <t>FUNDACAO D APOIO AO DESENVOLVIMENTO DA UNIVERSIDADE FEDERAL</t>
  </si>
  <si>
    <t>DOSIMETROS</t>
  </si>
  <si>
    <t>MANUTENÇÃO AR CONDICONADO</t>
  </si>
  <si>
    <t>LOCAÇÃO SERVIDOR</t>
  </si>
  <si>
    <t>https://drive.google.com/file/d/1l56lZCBbkDT8cFHBFmPY_YCRdVQTCo3u/view?usp=sharing</t>
  </si>
  <si>
    <t>https://drive.google.com/file/d/123viNAHB3InJUg2g1NGnXkEeUsVnj674/view?usp=sharing</t>
  </si>
  <si>
    <t>https://drive.google.com/file/d/1ELls50XuRJV8ZPcT7QDLV4KGoLZTX79C/view?usp=sharing</t>
  </si>
  <si>
    <t>https://drive.google.com/file/d/1eJ1ot9g8-5o-iTVvGmC5jkwtiyYiAGqm/view?usp=sharing</t>
  </si>
  <si>
    <t>https://drive.google.com/file/d/11cE_iCA8FZp8DR_G_Io7ImhH0OZjrccV/view?usp=sharing</t>
  </si>
  <si>
    <t>https://drive.google.com/file/d/1w0B_yWGpR1p4wt5pkqGiqdP7Mfrh_yIn/view?usp=sharing</t>
  </si>
  <si>
    <t>https://drive.google.com/file/d/1fnloq45cmhbvOeUxq9pqsfvWV5UD3ji-/view?usp=sharing</t>
  </si>
  <si>
    <t>https://drive.google.com/file/d/1WuJ-wBB87y0w0fBB8ucJXFqEAM6UqU3F/view?usp=sharing</t>
  </si>
  <si>
    <t>https://drive.google.com/file/d/1y3_EUyZK4Obvul1PRv3I9PrKZq9k9jdi/view?usp=sharing</t>
  </si>
  <si>
    <t>https://drive.google.com/file/d/1P0eLMxzOSGw3WHN6DQ5bGOAJZLqSgdgN/view?usp=sharing</t>
  </si>
  <si>
    <t>https://drive.google.com/file/d/1qSktCU6xkp9T9jtXVSyx-ea5AJeddES2/view?usp=sharing</t>
  </si>
  <si>
    <t>https://drive.google.com/file/d/1hqbu8gphez9UIVjq4uRd-LACzY_MTxcd/view?usp=sharing</t>
  </si>
  <si>
    <t>https://drive.google.com/file/d/108S2l7nZDUwryhUZi_1glNxgP94ocw3p/view?usp=sharing</t>
  </si>
  <si>
    <t>https://drive.google.com/file/d/1Dtg-KJk8mWZbid0a9q23pCzRox1PhcDY/view?usp=sharing</t>
  </si>
  <si>
    <t>https://drive.google.com/file/d/11XGdmaPRt7MfzRF2dI1Zn9OagyEqzmLB/view?usp=sharing</t>
  </si>
  <si>
    <t>https://drive.google.com/file/d/1VO-Fqfx_RjnA-tE3_1o6e1LNV6dlvcIc/view?usp=sharing</t>
  </si>
  <si>
    <t>https://drive.google.com/file/d/1UPOFYQBjAaOW_N7ULQ6xefy3aeNZpdfX/view?usp=sharing</t>
  </si>
  <si>
    <t>https://drive.google.com/file/d/1gZxOP3OtfFui54uFD1PQaGgIGnadEGAA/view?usp=sharing</t>
  </si>
  <si>
    <t>ELAINE ALMEIDA MACHADO</t>
  </si>
  <si>
    <t>https://drive.google.com/file/d/1EsnbBsQ_S3eQ1Oh4U4WZ2i5Nx7l3ZSbV/view?usp=sharing</t>
  </si>
  <si>
    <t>CONTA CORRENTE 
BANCO BRADESCO
AG: 02864 C/C 03683-8</t>
  </si>
  <si>
    <t>92306257000780</t>
  </si>
  <si>
    <t>MV INFORMATICA NORDESTE LTDA</t>
  </si>
  <si>
    <t>19533734000164</t>
  </si>
  <si>
    <t>04069709000102</t>
  </si>
  <si>
    <t>White Martins Gases Industriais NE Ltda</t>
  </si>
  <si>
    <t>GASES MEDICINAIS</t>
  </si>
  <si>
    <t>LOCAÇÃO BOM DE INFUSÃO</t>
  </si>
  <si>
    <t>480,00</t>
  </si>
  <si>
    <t>https://drive.google.com/file/d/16SLzN_5L9rvZbEXGqKVtIzl4UKzlJjAB/view?usp=sharing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</si>
  <si>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</si>
  <si>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</si>
  <si>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</si>
  <si>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</si>
  <si>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</si>
  <si>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</si>
  <si>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</si>
  <si>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</si>
  <si>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R &amp; F CLIMATIZAÇÃO LTDA</t>
  </si>
  <si>
    <t>4000,00</t>
  </si>
  <si>
    <t>500,00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</si>
  <si>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</si>
  <si>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</si>
  <si>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</si>
  <si>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</si>
  <si>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</si>
  <si>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</si>
  <si>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</si>
  <si>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</si>
  <si>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https://drive.google.com/file/d/1zVkbI132rTelVbBKEsJQybhqu7lVb_4o/view?usp=sharing</t>
  </si>
  <si>
    <t>1º TERMO ADITIVO</t>
  </si>
  <si>
    <t>https://drive.google.com/file/d/1H8JjaVkH6ImrmMgoth3R77GcSCifsIZZ/view?usp=sharing</t>
  </si>
  <si>
    <t>https://drive.google.com/file/d/1XXYAsG9Ra8MyylWh6I5J6Gd7SCMy5bsA/view?usp=sharing</t>
  </si>
  <si>
    <t>PLATAFORMA DIGITAL DE COMPRAS</t>
  </si>
  <si>
    <t>BIONEXO S.A</t>
  </si>
  <si>
    <t>ALEXSANDRA DE GUSMÃO NERES</t>
  </si>
  <si>
    <t>LOCAÇÃO DE IMPRESSORA</t>
  </si>
  <si>
    <t>1840,00</t>
  </si>
  <si>
    <t>https://drive.google.com/file/d/1LPnFyR07_zu5T4JKOSTK2tWTOH73BRzq/view?usp=sharing</t>
  </si>
  <si>
    <t>https://drive.google.com/file/d/1iL6UZcbbGOlILIoJmXstoIJtpBB4KRnU/view?usp=sharing</t>
  </si>
  <si>
    <t>14284483000450</t>
  </si>
  <si>
    <t>https://drive.google.com/file/d/1ywXTL4WJEvH-vqnRvAdqrqRhFLgDEItT/view?usp=sharing</t>
  </si>
  <si>
    <t>https://drive.google.com/file/d/1P27bwpE1Uybq3hkz1GcFbCpgV4r6XGMR/view?usp=sharing</t>
  </si>
  <si>
    <t>22544432000104</t>
  </si>
  <si>
    <t>RBA VIAGENS E TURISMO EIRELI</t>
  </si>
  <si>
    <t>SERVIÇOS DE VIAGEM</t>
  </si>
  <si>
    <t>29/03/2023</t>
  </si>
  <si>
    <t>https://drive.google.com/file/d/1eXJJEWn2pbMdBhPRObzwlKvnxnAxJNUy/view?usp=sharing</t>
  </si>
  <si>
    <t>https://drive.google.com/file/d/1t6IjB0zDlOKpNX7XREtr46psy_3foOle/view?usp=sharing</t>
  </si>
  <si>
    <t>29/03/2022</t>
  </si>
  <si>
    <t>05/02/2022</t>
  </si>
  <si>
    <t>05/02/2023</t>
  </si>
  <si>
    <t>01838829000120</t>
  </si>
  <si>
    <t>Categoria de Despesa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</si>
  <si>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</si>
  <si>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</si>
  <si>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</si>
  <si>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</si>
  <si>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</si>
  <si>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</si>
  <si>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</si>
  <si>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CNPJ / CPF do Fornecedor / Prestador</t>
  </si>
  <si>
    <t>LOCAÇÃO DE MÓVEIS</t>
  </si>
  <si>
    <t>19694602000114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</si>
  <si>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</si>
  <si>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</si>
  <si>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</si>
  <si>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</si>
  <si>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</si>
  <si>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</si>
  <si>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</si>
  <si>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</si>
  <si>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SOCASA SAÚDE AMBIENTAL LTDA</t>
  </si>
  <si>
    <t>https://drive.google.com/file/d/18M2fMXwgkeGzTYDMdSxBnswEVrE3U2Ya/view?usp=sharing</t>
  </si>
  <si>
    <t>CONTA CORRENTE 
BANCO BRADESCO
AG: 02864 C/C 03750-8</t>
  </si>
  <si>
    <t>CONTA CORRENTE 
BANCO BRADESCO
AG: 02864 C/C 03744-3</t>
  </si>
  <si>
    <t>GEAZE MICAEL MIRANDA</t>
  </si>
  <si>
    <t>https://drive.google.com/file/d/10UXq6ugrpgtPM4zD6BQYVipYdcGNeGKT/view?usp=sharing</t>
  </si>
  <si>
    <t>APOIO COTAÇÕES SISTEMA DE INFORMÁTICA S.A</t>
  </si>
  <si>
    <t>ACESSO AO SOFTWARE</t>
  </si>
  <si>
    <t>https://drive.google.com/file/d/1fZaqy5_-AzCLdEYihdhyPcN8dlJLUd9l/view?usp=sharing</t>
  </si>
  <si>
    <t>BIOLAB LABORATÓRIO CLÍNICO LTDA</t>
  </si>
  <si>
    <t>92306257000194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</si>
  <si>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</si>
  <si>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</si>
  <si>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</si>
  <si>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</si>
  <si>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</si>
  <si>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</si>
  <si>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</si>
  <si>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</si>
  <si>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</si>
  <si>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</si>
  <si>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</si>
  <si>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</si>
  <si>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</si>
  <si>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</si>
  <si>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</si>
  <si>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</si>
  <si>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</si>
  <si>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</si>
  <si>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</si>
  <si>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UPA EDUARDO CAMPOS - SOTAVE
PLANILHA DÉBITO E CRÉDITO
 MÊS AGOSTO/2022</t>
  </si>
  <si>
    <t>ABEL JOSE DOS SANTOS</t>
  </si>
  <si>
    <t>322205</t>
  </si>
  <si>
    <t>1</t>
  </si>
  <si>
    <t xml:space="preserve">ADRIANO VALENCIO XAVIER DOS SANTOS </t>
  </si>
  <si>
    <t>517415</t>
  </si>
  <si>
    <t>ALBA ELENA SOUSA PEREIRA</t>
  </si>
  <si>
    <t>225125</t>
  </si>
  <si>
    <t>514320</t>
  </si>
  <si>
    <t>ALESSANDRA OLIVEIRA SANTIAGO</t>
  </si>
  <si>
    <t>2</t>
  </si>
  <si>
    <t>223505</t>
  </si>
  <si>
    <t>ALEXSANDRA BARBOSA SOUTO</t>
  </si>
  <si>
    <t xml:space="preserve">ALEXSANDRO SANTOS DA ROCHA </t>
  </si>
  <si>
    <t>324115</t>
  </si>
  <si>
    <t>ALINE MARIA DA SILVA DE ARAUJO</t>
  </si>
  <si>
    <t>3</t>
  </si>
  <si>
    <t>252405</t>
  </si>
  <si>
    <t>ALLISSON JOSE GONCALVES DE MOURA</t>
  </si>
  <si>
    <t xml:space="preserve">ALMIR VALENCIO DOS SANTOS </t>
  </si>
  <si>
    <t>515110</t>
  </si>
  <si>
    <t>AMANDA MONTEIRO CANUTO</t>
  </si>
  <si>
    <t>ANA PAULA DA SILVA MATIAS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</si>
  <si>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</si>
  <si>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</si>
  <si>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</si>
  <si>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</si>
  <si>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</si>
  <si>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</si>
  <si>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>ANNA KARINA  BARROS MELCOP</t>
  </si>
  <si>
    <t xml:space="preserve">ANTONIO CARLOS DA SILVA </t>
  </si>
  <si>
    <t>ANTONIO MADSON DA SILVA BEZERRA</t>
  </si>
  <si>
    <t>BETANIA MARIA GOMES</t>
  </si>
  <si>
    <t>BRUNA BENVINDA SILVA SOUZA</t>
  </si>
  <si>
    <t>411010</t>
  </si>
  <si>
    <t>BRUNO HENRIQUE SOARES DE SOUZA</t>
  </si>
  <si>
    <t>223232</t>
  </si>
  <si>
    <t>CAMILA MARQUES PEREIRA</t>
  </si>
  <si>
    <t>351605</t>
  </si>
  <si>
    <t>252545</t>
  </si>
  <si>
    <t xml:space="preserve">CARLOS JOSE MOURA DA SILVA </t>
  </si>
  <si>
    <t>782320</t>
  </si>
  <si>
    <t>CAROLINA CASTANHA CAVALCANTI</t>
  </si>
  <si>
    <t>CHISTIANE MARIA BEZERRA SOARES</t>
  </si>
  <si>
    <t xml:space="preserve">CLAUDETE CRUZ DUARTE DE ALENCAR </t>
  </si>
  <si>
    <t>251605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</si>
  <si>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</si>
  <si>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</si>
  <si>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</si>
  <si>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</si>
  <si>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225124</t>
  </si>
  <si>
    <t>DANIELLY TOMAZ DE MENDONCA</t>
  </si>
  <si>
    <t xml:space="preserve">DANILO RIBEIRO DE BARROS </t>
  </si>
  <si>
    <t>422105</t>
  </si>
  <si>
    <t>DEBORA IALLE PESSOA DE SOUSA</t>
  </si>
  <si>
    <t>DOUGLAS HENRIQUE MACENA DA CUNHA</t>
  </si>
  <si>
    <t>DUNA CAMILA DE MELO ARAUJO</t>
  </si>
  <si>
    <t xml:space="preserve">EDILEIDE ELIAS DOS SANTOS </t>
  </si>
  <si>
    <t xml:space="preserve">EDILENE EDILZA DA ROCHA </t>
  </si>
  <si>
    <t>513425</t>
  </si>
  <si>
    <t xml:space="preserve">EDILEUZA AZEVEDO DE LIMA SILVA </t>
  </si>
  <si>
    <t xml:space="preserve">EDINALDO LUIZ MESQUITA JUNIOR </t>
  </si>
  <si>
    <t>121010</t>
  </si>
  <si>
    <t>ELENILDO DA SILVA BEZERRA</t>
  </si>
  <si>
    <t>410105</t>
  </si>
  <si>
    <t xml:space="preserve">ELISANGELA CRISTINA SILVA DE LIMA </t>
  </si>
  <si>
    <t xml:space="preserve">ELVIS DOS SANTOS SILVA </t>
  </si>
  <si>
    <t>515215</t>
  </si>
  <si>
    <t>ERIC DA MOTA RAMOS</t>
  </si>
  <si>
    <t>223405</t>
  </si>
  <si>
    <t xml:space="preserve">EZEQUIEL CORREIA DE ARAUJO JUNIOR </t>
  </si>
  <si>
    <t>FABIANA MARIA DA SILVA</t>
  </si>
  <si>
    <t xml:space="preserve">FABIANO SILVESTRE DE LIMA </t>
  </si>
  <si>
    <t>FAUSTO JOSE SANTOS COSDEM JUNIOR</t>
  </si>
  <si>
    <t xml:space="preserve">FELIPE BRUNO MONTEIRO ARAUJO </t>
  </si>
  <si>
    <t>FRANCILMAR LINS PAES</t>
  </si>
  <si>
    <t>FRANCISCO DE ASSIS CAVALCANTE SALES</t>
  </si>
  <si>
    <t>FRANCISCO DE ASSIS OLIVEIRA DOS SANTOS</t>
  </si>
  <si>
    <t>FRANCISCO VALBERES DA SILVA</t>
  </si>
  <si>
    <t>GABRIEL BERNADO DOS SANTOS SILVA</t>
  </si>
  <si>
    <t>GABRIELA FARIAS TEIXEIRA DOS SANTOS</t>
  </si>
  <si>
    <t>GESSICA KAROLINA BARBOSA DOS  SANTOS</t>
  </si>
  <si>
    <t xml:space="preserve">GILVAN JOSE SILVA BORGES </t>
  </si>
  <si>
    <t>GLAUBER MELO DE ALMEIDA</t>
  </si>
  <si>
    <t xml:space="preserve">HEIZY VIEIRA LIMA </t>
  </si>
  <si>
    <t>HOGLA MARIA DA SILVA LUIZ</t>
  </si>
  <si>
    <t>IVANILZA MARIA ANDRADE A DOS SANTOS</t>
  </si>
  <si>
    <t>IVONETE DE PAULA DAS NEVES</t>
  </si>
  <si>
    <t>JACICLEIDE PUNÇA DA SILVA ALBUQUERQUE</t>
  </si>
  <si>
    <t>JACYARA MARIA ROMAO DO NASCIMENTO</t>
  </si>
  <si>
    <t xml:space="preserve">JAILSON VIEIRA DA SILVA </t>
  </si>
  <si>
    <t>JAQUELINE FERREIRA SILVA</t>
  </si>
  <si>
    <t>JAQUELINE MARIA DA SILVA</t>
  </si>
  <si>
    <t xml:space="preserve">JAQUELINE SANTOS FARIAS DA SILVA </t>
  </si>
  <si>
    <t>JAQUELINE SILVA DE CARVALHO</t>
  </si>
  <si>
    <t xml:space="preserve">JOAO DOS SANTOS SILVA JUNIOR </t>
  </si>
  <si>
    <t>JONAS HENRIQUE RAULINO DE SOUSA</t>
  </si>
  <si>
    <t>JOSE DE BARROS PEREIRA NETO</t>
  </si>
  <si>
    <t>131205</t>
  </si>
  <si>
    <t>JOSE DOUGLAS SILVA DE SOUZA</t>
  </si>
  <si>
    <t xml:space="preserve">JOSE LUCAS CORREIA LEITE </t>
  </si>
  <si>
    <t>JOSE RENATO DE ALBUQUERQUE CARRERA</t>
  </si>
  <si>
    <t>JOSE ROMILSON ALVES</t>
  </si>
  <si>
    <t>JOSE SERGIO DA SILVA</t>
  </si>
  <si>
    <t>JULIANA COUTO BARROS LIMA</t>
  </si>
  <si>
    <t>JULIANA DOMENICA COSTA ADRIANO</t>
  </si>
  <si>
    <t>JULLIANE TRYCIA DA SILVA</t>
  </si>
  <si>
    <t>LAIS CAMILA DE ARAUJO LIRA OLIVEIRA</t>
  </si>
  <si>
    <t>LARISSA OLIVEIRA DE ARRUDA</t>
  </si>
  <si>
    <t>223710</t>
  </si>
  <si>
    <t>LARISSA SOUSA RANGEL</t>
  </si>
  <si>
    <t>LEIDJANE DA SILVA DOMINGOS</t>
  </si>
  <si>
    <t>LEONARDO INACIO DE MEDEIROS</t>
  </si>
  <si>
    <t xml:space="preserve">LEONARDO JOSE DA SILVA </t>
  </si>
  <si>
    <t>LUCAS FERNANDES DA CRUZ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</si>
  <si>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</si>
  <si>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</si>
  <si>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</si>
  <si>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</si>
  <si>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 xml:space="preserve">MARIA DA CONCEICAO DE MENDONCA LIMA </t>
  </si>
  <si>
    <t>MARIA DO SOCORRO MACHADO  DIAS A. MELO</t>
  </si>
  <si>
    <t>MARIA KAROLINA DE BRITO GOUVEIA</t>
  </si>
  <si>
    <t>MARIA LUIZA RODRIGUES  PINHEIRO</t>
  </si>
  <si>
    <t xml:space="preserve">MARIA VALDENICE DAS NEVES </t>
  </si>
  <si>
    <t>MIRIAM ALVES DA SILVA</t>
  </si>
  <si>
    <t>MOURACIA TORRES DANTAS FIGUEIROA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</si>
  <si>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</si>
  <si>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</si>
  <si>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</si>
  <si>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</si>
  <si>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</si>
  <si>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</si>
  <si>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</si>
  <si>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POLLYANA RABELO BORBA CARVALHO AMORIM</t>
  </si>
  <si>
    <t xml:space="preserve">RAFAEL FERREIRA DOS SANTOS </t>
  </si>
  <si>
    <t>RAFAELA ESPOSITO DE LIMA ASFORA</t>
  </si>
  <si>
    <t>RAONY FRANCISCO DA SILVA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</si>
  <si>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</si>
  <si>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</si>
  <si>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</si>
  <si>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</si>
  <si>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</si>
  <si>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ROBERTA VERCOZA DE CASTRO SILVEIRA</t>
  </si>
  <si>
    <t xml:space="preserve">ROGER GUILHERME XIMENES FELIPE </t>
  </si>
  <si>
    <t xml:space="preserve">RONALDO COSME LIMA MADUREIRA </t>
  </si>
  <si>
    <t xml:space="preserve">ROSANGELA DA SILVA RICHENI </t>
  </si>
  <si>
    <t>ROSILEIDE GALVAO DE LIMA NASCIMENTO</t>
  </si>
  <si>
    <t>RUANNA LAIZA VIANA DA SILVA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</si>
  <si>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</si>
  <si>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</si>
  <si>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</si>
  <si>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</si>
  <si>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SILVANE MARIA DA SILVA </t>
  </si>
  <si>
    <t xml:space="preserve">SUZIANE ALVES MONTEIRO DA SILVA </t>
  </si>
  <si>
    <t xml:space="preserve">SYLVANIA DOS SANTOS LEAL </t>
  </si>
  <si>
    <t>TAISA MELANIA MOREIRA DE OLIVEIRA</t>
  </si>
  <si>
    <t>TAMARA MIRELLY XAVIER DA SILVA</t>
  </si>
  <si>
    <t>TAMIRIS CRISTINA DE SOUZA LIPPO</t>
  </si>
  <si>
    <t>TARCISIO CLEBER ARAUJO DA SILVA</t>
  </si>
  <si>
    <t xml:space="preserve">THACYANE PEREIRA DORNELAS </t>
  </si>
  <si>
    <t xml:space="preserve">THAIS CAROLINE NUNES DA SILVA </t>
  </si>
  <si>
    <t xml:space="preserve">THALLYS ARTHUR DARC SOARES DA SILVA </t>
  </si>
  <si>
    <t xml:space="preserve">THIAGO FELIPE DA SILVA </t>
  </si>
  <si>
    <t>THIAGO LINS DA SILVA</t>
  </si>
  <si>
    <t xml:space="preserve">VALDOMIRO JOSE DE SANTANA </t>
  </si>
  <si>
    <t>514310</t>
  </si>
  <si>
    <t>VALQUIRIA FERREIRA DA SILVA</t>
  </si>
  <si>
    <t>VITORIA LARISSA DA SILVA PACHECO</t>
  </si>
  <si>
    <t xml:space="preserve">ZEILA DO CARMO  VIEIRA </t>
  </si>
  <si>
    <t>ZILANDIA RODRIGUES DE FRANÇA</t>
  </si>
  <si>
    <t xml:space="preserve">AUXILIO CRECHE </t>
  </si>
  <si>
    <t xml:space="preserve">SALARIO FAMILIA </t>
  </si>
  <si>
    <t xml:space="preserve">DESCONTO DE PLANTAO </t>
  </si>
  <si>
    <t>DESCONTO HORAS AFASTADAS</t>
  </si>
  <si>
    <t>B</t>
  </si>
  <si>
    <t>S</t>
  </si>
  <si>
    <t>3.12</t>
  </si>
  <si>
    <t>5.5</t>
  </si>
  <si>
    <t>5.10</t>
  </si>
  <si>
    <t>12882148000186</t>
  </si>
  <si>
    <t>SOCASA SAUDE AMBIENTAL LTDA-EPP</t>
  </si>
  <si>
    <t>5.17</t>
  </si>
  <si>
    <t>5.24</t>
  </si>
  <si>
    <t>09379577000120</t>
  </si>
  <si>
    <t>APOIO COTACOES SISTEMA DE INFORMATICA S.A</t>
  </si>
  <si>
    <t>25296849000185</t>
  </si>
  <si>
    <t>2611606</t>
  </si>
  <si>
    <t>08674752000301</t>
  </si>
  <si>
    <t>CIRURGICA MONTEBELLO LTDA</t>
  </si>
  <si>
    <t>08674752000140</t>
  </si>
  <si>
    <t>5.99</t>
  </si>
  <si>
    <t>ALEXSANDRA DE GUSMAO NERES ME</t>
  </si>
  <si>
    <t>N</t>
  </si>
  <si>
    <t>2607901</t>
  </si>
  <si>
    <t>08778201000126</t>
  </si>
  <si>
    <t>18554757000192</t>
  </si>
  <si>
    <t>NUTRIFINE REFEICOES LTDA EPP</t>
  </si>
  <si>
    <t>5.16</t>
  </si>
  <si>
    <t>CENTRAL DE ATENDIMENTO MEDICO SANTO EXPEDITO</t>
  </si>
  <si>
    <t>32464716000136</t>
  </si>
  <si>
    <t>R &amp; F CLIMATIZACAO LTDA</t>
  </si>
  <si>
    <t>PROVTEL TECNOLOGIA SERVICOS GERENCIADOS LTDA</t>
  </si>
  <si>
    <t>36405607000107</t>
  </si>
  <si>
    <t>HELSON CARLOS LIMA DE SOUZA</t>
  </si>
  <si>
    <t>4.1</t>
  </si>
  <si>
    <t>ADVISERSIT SERVICOS EM INFORMATICA LTDA</t>
  </si>
  <si>
    <t>5.2</t>
  </si>
  <si>
    <t>01545203000126</t>
  </si>
  <si>
    <t>ENAE EMPRESA NACIONAL DE ESSTERILIZACAO EIRELI</t>
  </si>
  <si>
    <t>TS GRUPOS GERADORES LTDA</t>
  </si>
  <si>
    <t>19335523000206</t>
  </si>
  <si>
    <t>BD2 TECNOLOGIA LTDA</t>
  </si>
  <si>
    <t>09759606000180</t>
  </si>
  <si>
    <t>SIND DAS EMP DE TRANSP DE PASSAG DO EST DE PERNAMBUCO</t>
  </si>
  <si>
    <t>24441891000180</t>
  </si>
  <si>
    <t>RODOVIARIA BORBOREMA LTDA</t>
  </si>
  <si>
    <t>BRASCON GESTAO AMBIENTAL LTDA</t>
  </si>
  <si>
    <t>BIOLAB LABORATORIO CLINICO LTDA</t>
  </si>
  <si>
    <t>1.99</t>
  </si>
  <si>
    <t>02535864000133</t>
  </si>
  <si>
    <t>VR BENEFICIOS E SERVICOS DE PROCESSAMENTO S.A</t>
  </si>
  <si>
    <t>5.9</t>
  </si>
  <si>
    <t>76535764002278</t>
  </si>
  <si>
    <t>OI S.A.</t>
  </si>
  <si>
    <t>5.1</t>
  </si>
  <si>
    <t>ALLIANCE MEDINFUSION</t>
  </si>
  <si>
    <t>5.8</t>
  </si>
  <si>
    <t>PALLIO COMERCIO E SERVICOS LTDA</t>
  </si>
  <si>
    <t>5.15</t>
  </si>
  <si>
    <t>31675417000188</t>
  </si>
  <si>
    <t>LAVECLIN LAVANDEIRIA HOSPITALAR LTDA</t>
  </si>
  <si>
    <t>5.13</t>
  </si>
  <si>
    <t>09769035000164</t>
  </si>
  <si>
    <t>COMPESA</t>
  </si>
  <si>
    <t>24380578002041</t>
  </si>
  <si>
    <t>WHITE MARTINS GASES INDUSTRIAIS NE LTDA</t>
  </si>
  <si>
    <t>BANCO: BRADESCO                    
AG: 2864
CONTA: 0003750-8   
TIPO DE APLICAÇÃO: APLICAÇÃO FIC FI RF REFERENCIADO DI MAX</t>
  </si>
  <si>
    <t>BANCO: BRADESCO                        
AG: 2864
CONTA: 003744-3
TIPO DE APLICAÇÃO: APLICAÇÃO FIC FIC RF REFERENCIADO DI MAX</t>
  </si>
  <si>
    <t>BRADESCO RENDIMENTO DE APLICAÇÃO FINANCEIRA</t>
  </si>
  <si>
    <t>RENDIMENTO DE APLICAÇÃO FINANCEIRA</t>
  </si>
  <si>
    <t>AVISO PREVIO REAVIDO</t>
  </si>
  <si>
    <t>MEDIA HORAS AVISO PREVIO</t>
  </si>
  <si>
    <t xml:space="preserve">VANTAGENS AVISO PREVIO </t>
  </si>
  <si>
    <t>ADRYA KETILLY NASCIMENTO N GALVAO DE LIMA</t>
  </si>
  <si>
    <t>JOSE ARTHUR MORAIS VERAS E SILVA</t>
  </si>
  <si>
    <t>LAURA PACHECO DE OLIVEIRA</t>
  </si>
  <si>
    <t>MARIA JOSE DO NASCIMENTO BATISTA</t>
  </si>
  <si>
    <t>10835932000108</t>
  </si>
  <si>
    <t>NEOENERGIA</t>
  </si>
  <si>
    <t>01/10/2022</t>
  </si>
  <si>
    <t xml:space="preserve">                                           ENGENHARIA CLINICA</t>
  </si>
  <si>
    <t>unidade de Pronto Atendimento Eduardo Campos UPA Sotave</t>
  </si>
  <si>
    <t>SERVIÇO TECNICO OPERACIONAL</t>
  </si>
  <si>
    <t>https://drive.google.com/file/d/1j7-b9QNzMaO3IUC9flKpmglBPXMhXVkB/view?usp=sharing</t>
  </si>
  <si>
    <t>12.882.148/0001-86</t>
  </si>
  <si>
    <t>Nota de Empenho</t>
  </si>
  <si>
    <t>43017653000196</t>
  </si>
  <si>
    <t>MARIO FABIANO DOS ANJOS MOREIRA CONSULTORIA</t>
  </si>
  <si>
    <t>22296569000189</t>
  </si>
  <si>
    <t>GSO SOLUCOES ADMINISTRATIVAS E FINANCEIRAS LTDA</t>
  </si>
  <si>
    <t>21216574000171</t>
  </si>
  <si>
    <t>BRANDAO &amp; AS CONTABILIDADE GERENCIAL SOCIEDADE SIMPLES ME</t>
  </si>
  <si>
    <t>GAP GESTAO EM ADMINISTRACAO POBLICA E PRIVADA EIR</t>
  </si>
  <si>
    <t>SERVIÇO DE CAPACITACAO E TREINAMENTO DE EQUI</t>
  </si>
  <si>
    <t>01/07/2020</t>
  </si>
  <si>
    <t>https://drive.google.com/file/d/15RR0y7evN8alwooxciy_6cbx4Yk26fTw/view?usp=sharing</t>
  </si>
  <si>
    <t>Percentual de turnover do mês de Outubro/2022</t>
  </si>
  <si>
    <t>DIAS DE FALTAS</t>
  </si>
  <si>
    <t>CARLOS ALBERTO FERREIRA DOS SANTOS</t>
  </si>
  <si>
    <t>EVELLIN PRISCILLA OLIVEIRA LINS DA SILVA</t>
  </si>
  <si>
    <t xml:space="preserve">GLEBSON JONATA DA SILVA </t>
  </si>
  <si>
    <t>MARIA ROSANGELA DA SILVA  HERCULANO</t>
  </si>
  <si>
    <t>MARIANA LOPES DOS SANTOS</t>
  </si>
  <si>
    <t>AUXILIO  CRECHE</t>
  </si>
  <si>
    <t>CPF do Empregado</t>
  </si>
  <si>
    <t>00888757417</t>
  </si>
  <si>
    <t>12007624443</t>
  </si>
  <si>
    <t>32068748827</t>
  </si>
  <si>
    <t>89866681491</t>
  </si>
  <si>
    <t>21939878000167</t>
  </si>
  <si>
    <t>BEM ESTAR PRODUTOS FARMACEUTICOS LTDA ME</t>
  </si>
  <si>
    <t>DROGAFONTE LTDA</t>
  </si>
  <si>
    <t>08793663000112</t>
  </si>
  <si>
    <t>COMERCIAL BATISTA LTDA</t>
  </si>
  <si>
    <t>0.1</t>
  </si>
  <si>
    <t>UBER</t>
  </si>
  <si>
    <t>42291379000186</t>
  </si>
  <si>
    <t>5.7.2</t>
  </si>
  <si>
    <t xml:space="preserve">TRANSPORTE PARA ENTREGA DE MATERIAL </t>
  </si>
  <si>
    <t>08/12/2022</t>
  </si>
  <si>
    <t>n</t>
  </si>
  <si>
    <t>DIAS DE FALTAS DSR</t>
  </si>
  <si>
    <t>DEGNAL  JUNIOR  DE OLIVEIRA  MARTINS</t>
  </si>
  <si>
    <t xml:space="preserve">IRIS MARIA DA SILVA </t>
  </si>
  <si>
    <t>MICHELY DE JESUS BONIFACIO</t>
  </si>
  <si>
    <t>SINGULAR SERVICOS DE SAUDE LTDA - EPP</t>
  </si>
  <si>
    <t>SERVIÇO DE EXAMES LABORATORIAIS</t>
  </si>
  <si>
    <t>https://drive.google.com/file/d/1eb72uUFZH2uYfjTqtXmzISdh1VaQbZGF/view?usp=share_link</t>
  </si>
  <si>
    <t>21596736000144</t>
  </si>
  <si>
    <t>25/11/2022</t>
  </si>
  <si>
    <t>28/11/2022</t>
  </si>
  <si>
    <t>29/11/2022</t>
  </si>
  <si>
    <t>21/11/2022</t>
  </si>
  <si>
    <t>07901268000143</t>
  </si>
  <si>
    <t>SINGULAR SERVICOS DE SAUDE LTDA EPP</t>
  </si>
  <si>
    <t>01/12/2022</t>
  </si>
  <si>
    <t>05/12/2022</t>
  </si>
  <si>
    <t>13/12/2022</t>
  </si>
  <si>
    <t>38032668000193</t>
  </si>
  <si>
    <t>Término Vigência</t>
  </si>
  <si>
    <t>https://drive.google.com/file/d/17Fq8-rjNgMQSkqrbAxB96QqnATiOVtro/view?usp=sharing</t>
  </si>
  <si>
    <t>https://drive.google.com/file/d/1XX0ouVRXjG3bHz3kqPUASv_nTi6hr8z5/view?usp=sharing</t>
  </si>
  <si>
    <t>https://drive.google.com/file/d/1Zk0L1UBaFC0L3K7skfipEMcPQD9RUeII/view?usp=sharing</t>
  </si>
  <si>
    <t>https://drive.google.com/file/d/1IYxuIfp_7TULeqSIjkXl0Eqcv5ZGRpil/view?usp=sharing</t>
  </si>
  <si>
    <t>https://drive.google.com/file/d/1ekfL-5ERUztu3Xvc9JvQUgaCV9XD1MDl/view?usp=sharing</t>
  </si>
  <si>
    <t>https://drive.google.com/file/d/1l9JsEtH6Y40joqSrLkyiygxQERMoBT11/view?usp=sharing</t>
  </si>
  <si>
    <t>https://drive.google.com/file/d/1J51ciCoskLMQvoqG1nLDwjrV3cpibeN6/view?usp=sharing</t>
  </si>
  <si>
    <t>https://drive.google.com/file/d/1OmwihH9mBy_3xCYSK0MVREKXkthIkI2T/view?usp=sharing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</si>
  <si>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</si>
  <si>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</si>
  <si>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</si>
  <si>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</si>
  <si>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>https://drive.google.com/file/d/1NYEJxhwWb58HE1a-QpGCHIwIHs-tc012/view?usp=sharing</t>
  </si>
  <si>
    <t>20/04/2022</t>
  </si>
  <si>
    <t>09372711000161</t>
  </si>
  <si>
    <t>UPA EDUARDO CAMPOS - SOTAVE
PLANILHA DÉBITO E CRÉDITO
 MÊS DEZEMBRO/2022</t>
  </si>
  <si>
    <t>ANO 2 0 2 2 - Competência mês de DEZEMBRO/ 2022</t>
  </si>
  <si>
    <t>DEZEMBRO/2022</t>
  </si>
  <si>
    <t>UPA EDUARDO CAMPOS - SOTAVE
PLANILHA DO FUNDO FIXO
DEZEMBRO/2022</t>
  </si>
  <si>
    <t>UPA EDUARDO CAMPOS - SOTAVE
SALDO DE PROVISÃO - DEZEMBRO/2022</t>
  </si>
  <si>
    <t>2023-510</t>
  </si>
  <si>
    <t>09/01/2023</t>
  </si>
  <si>
    <t>2023-511</t>
  </si>
  <si>
    <t>31/12/2022</t>
  </si>
  <si>
    <t>LUCAS FERNADES  DA CRUZ</t>
  </si>
  <si>
    <t>MARIA ROSANGELA DA SILVA HERCULANO</t>
  </si>
  <si>
    <t>EDILEIDE ELIAS  DOS SANTOS</t>
  </si>
  <si>
    <t>JOSE ARTHUR  MORAES VERAS E SILVA</t>
  </si>
  <si>
    <t>12/2022</t>
  </si>
  <si>
    <t>ANTONIO MARCELO CORDEIRO DE CARVALHO</t>
  </si>
  <si>
    <t>GEANDRA  SARAH DE AZEVEDO DANTAS</t>
  </si>
  <si>
    <t>JOAO  PAULO  RAMOS LUCENA</t>
  </si>
  <si>
    <t>3.6</t>
  </si>
  <si>
    <t>24073694000155</t>
  </si>
  <si>
    <t>L COMERCIO DE INFORMATICA LTDA</t>
  </si>
  <si>
    <t>879216</t>
  </si>
  <si>
    <t>26221124073694000155550010008792161026438374</t>
  </si>
  <si>
    <t>29447408000198</t>
  </si>
  <si>
    <t>L F DOS SANTOS GRAFICA</t>
  </si>
  <si>
    <t>1535</t>
  </si>
  <si>
    <t>26221129447408000198550010000015351184150467</t>
  </si>
  <si>
    <t>3.9</t>
  </si>
  <si>
    <t>14296262000150</t>
  </si>
  <si>
    <t>ALIANCA PURIFICADORES EIRELI EPP</t>
  </si>
  <si>
    <t>4108</t>
  </si>
  <si>
    <t>26221214296262000150550010000041081201659595</t>
  </si>
  <si>
    <t>232785</t>
  </si>
  <si>
    <t>19/12/2022</t>
  </si>
  <si>
    <t>26221208793663000112550010002327851125751175</t>
  </si>
  <si>
    <t>09944371000287</t>
  </si>
  <si>
    <t>SULMEDIC COMERCIO DE MEDICAMENTOS LTDA</t>
  </si>
  <si>
    <t>1922</t>
  </si>
  <si>
    <t>28221109944371000287550020000019221936297441</t>
  </si>
  <si>
    <t>02477571000147</t>
  </si>
  <si>
    <t>DENTAL MED SUL ARTIGOS ODONTOLOGICOS LTDA</t>
  </si>
  <si>
    <t>328040</t>
  </si>
  <si>
    <t>41221102477571000147550010003280401908794268</t>
  </si>
  <si>
    <t>05932624000160</t>
  </si>
  <si>
    <t>MEGAMED COMERCIO LTDA</t>
  </si>
  <si>
    <t>19318</t>
  </si>
  <si>
    <t>26221105932624000160550010000193181215664340</t>
  </si>
  <si>
    <t>04342595000203</t>
  </si>
  <si>
    <t>FARMATER MEDICAMENTOS LTDA</t>
  </si>
  <si>
    <t>54859</t>
  </si>
  <si>
    <t>31221104342595000203550010000548591000942620</t>
  </si>
  <si>
    <t>ULTRAMEGA DISTRIBUIDORA HOSPITALAR</t>
  </si>
  <si>
    <t>170994</t>
  </si>
  <si>
    <t>26221121596736000144550010001709941001777630</t>
  </si>
  <si>
    <t>09182725000112</t>
  </si>
  <si>
    <t>ATIVA MEDICO CIRURGICA LTDA</t>
  </si>
  <si>
    <t>198796</t>
  </si>
  <si>
    <t>31221109182725000112550010001987961579518618</t>
  </si>
  <si>
    <t>26221208674752000140550010001505661082161560</t>
  </si>
  <si>
    <t>04516470000163</t>
  </si>
  <si>
    <t>TECNOPRINT IMPRESSOS TECNICOS LTDA ME</t>
  </si>
  <si>
    <t>26175</t>
  </si>
  <si>
    <t>35221204516470000163550020000261751121514690</t>
  </si>
  <si>
    <t>3550308</t>
  </si>
  <si>
    <t>TIDIMAR COMERCIO DE PRODUTOS MEDICOS HOSP. LTDA</t>
  </si>
  <si>
    <t>49915</t>
  </si>
  <si>
    <t>31221125296849000185550010000499151147821738</t>
  </si>
  <si>
    <t>397244</t>
  </si>
  <si>
    <t>26221208778201000126550010003972441507843417</t>
  </si>
  <si>
    <t>4924</t>
  </si>
  <si>
    <t>15/12/2022</t>
  </si>
  <si>
    <t>26221221939878000167550010000049241767327013</t>
  </si>
  <si>
    <t>03679808000135</t>
  </si>
  <si>
    <t>BIO INFINITY COMERCIO HOSPITALAR E LOCACAO EIRELI</t>
  </si>
  <si>
    <t>5523</t>
  </si>
  <si>
    <t>35221103679808000135550010000055231532826341</t>
  </si>
  <si>
    <t>18921</t>
  </si>
  <si>
    <t>22/12/2022</t>
  </si>
  <si>
    <t>26221208674752000301550010000189211194965826</t>
  </si>
  <si>
    <t>26221221596736000144550010001732531001801759</t>
  </si>
  <si>
    <t>21216468000198</t>
  </si>
  <si>
    <t>SANMED DISTRIBUIDORA DE PRODUTOS MEICO HOSPITALARES</t>
  </si>
  <si>
    <t>7652</t>
  </si>
  <si>
    <t>26221221216468000198550010000076521355202218</t>
  </si>
  <si>
    <t>26221208778201000126550010003982191715070273</t>
  </si>
  <si>
    <t>56380</t>
  </si>
  <si>
    <t>31221204342595000203550010000563801000973312</t>
  </si>
  <si>
    <t>4968</t>
  </si>
  <si>
    <t>26/12/2022</t>
  </si>
  <si>
    <t>26221221939878000167550010000049681768113445</t>
  </si>
  <si>
    <t>1171</t>
  </si>
  <si>
    <t>21/07/2022</t>
  </si>
  <si>
    <t>26220740380578002041554000000011711849576339</t>
  </si>
  <si>
    <t>18425</t>
  </si>
  <si>
    <t>26221224380578002041554000000184251404483966</t>
  </si>
  <si>
    <t>1148</t>
  </si>
  <si>
    <t>26220724380578002041554000000011481766154110</t>
  </si>
  <si>
    <t>2320</t>
  </si>
  <si>
    <t>29/07/2022</t>
  </si>
  <si>
    <t>26220724380578002041554000000023201481233041</t>
  </si>
  <si>
    <t>685</t>
  </si>
  <si>
    <t>18/07/2022</t>
  </si>
  <si>
    <t>26220724380578002041554000000006851181654779</t>
  </si>
  <si>
    <t>928</t>
  </si>
  <si>
    <t>14/12/2022</t>
  </si>
  <si>
    <t>26221224380578002041556010000009281304697365</t>
  </si>
  <si>
    <t>939</t>
  </si>
  <si>
    <t>16/12/2022</t>
  </si>
  <si>
    <t>26221224380578002041556010000009391702816570</t>
  </si>
  <si>
    <t>26221224380578002041556010000009161878685164</t>
  </si>
  <si>
    <t>949</t>
  </si>
  <si>
    <t>26221224380578002041556010000009491317676400</t>
  </si>
  <si>
    <t>938</t>
  </si>
  <si>
    <t>26221224380578002041556010000009381611032545</t>
  </si>
  <si>
    <t>856</t>
  </si>
  <si>
    <t>03/12/2022</t>
  </si>
  <si>
    <t>26221224380578002041556010000008561196431540</t>
  </si>
  <si>
    <t>865</t>
  </si>
  <si>
    <t>26221224380578002041556010000008651794707182</t>
  </si>
  <si>
    <t>906</t>
  </si>
  <si>
    <t>12/12/2022</t>
  </si>
  <si>
    <t>26221224380578002041556010000009061473851828</t>
  </si>
  <si>
    <t>883</t>
  </si>
  <si>
    <t>26221224380578002041556010000008831711974305</t>
  </si>
  <si>
    <t>876</t>
  </si>
  <si>
    <t>26221224380578002041556010000008761452976477</t>
  </si>
  <si>
    <t>06/12/2022</t>
  </si>
  <si>
    <t>26221224380578002041556010000008711677368346</t>
  </si>
  <si>
    <t>17540</t>
  </si>
  <si>
    <t>KBST49JB</t>
  </si>
  <si>
    <t>6655</t>
  </si>
  <si>
    <t>FGJT77471</t>
  </si>
  <si>
    <t>44513003</t>
  </si>
  <si>
    <t>7KMH4FS2</t>
  </si>
  <si>
    <t>45017493</t>
  </si>
  <si>
    <t>28/12/2022</t>
  </si>
  <si>
    <t>NE13X2XJ</t>
  </si>
  <si>
    <t>122022</t>
  </si>
  <si>
    <t>04/01/2022</t>
  </si>
  <si>
    <t>17265</t>
  </si>
  <si>
    <t>02/01/2023</t>
  </si>
  <si>
    <t>SRRG06897</t>
  </si>
  <si>
    <t>ZPKW2PRL</t>
  </si>
  <si>
    <t>398</t>
  </si>
  <si>
    <t>GJDF66719</t>
  </si>
  <si>
    <t>4012</t>
  </si>
  <si>
    <t>03/01/2023</t>
  </si>
  <si>
    <t>26230118554757000192550010000040121478784409</t>
  </si>
  <si>
    <t>4011</t>
  </si>
  <si>
    <t>26230118554757000192550010000040111034453143</t>
  </si>
  <si>
    <t>16938</t>
  </si>
  <si>
    <t>0b982b81</t>
  </si>
  <si>
    <t>15319</t>
  </si>
  <si>
    <t>30/12/2022</t>
  </si>
  <si>
    <t>1200117037617</t>
  </si>
  <si>
    <t>10/01/2022</t>
  </si>
  <si>
    <t>2266</t>
  </si>
  <si>
    <t>JGS6RW8Q</t>
  </si>
  <si>
    <t>2190</t>
  </si>
  <si>
    <t>02/01/2022</t>
  </si>
  <si>
    <t>Y7JXW3G7</t>
  </si>
  <si>
    <t>1615</t>
  </si>
  <si>
    <t>XSRT61745</t>
  </si>
  <si>
    <t>CGIP23366</t>
  </si>
  <si>
    <t>746</t>
  </si>
  <si>
    <t>88XR8NM3</t>
  </si>
  <si>
    <t>IH8JBTTXM</t>
  </si>
  <si>
    <t>12065</t>
  </si>
  <si>
    <t>13/01/2023</t>
  </si>
  <si>
    <t>SHJS78730</t>
  </si>
  <si>
    <t>237608576</t>
  </si>
  <si>
    <t>105049158</t>
  </si>
  <si>
    <t>04/01/2023</t>
  </si>
  <si>
    <t>210</t>
  </si>
  <si>
    <t>BREXQB7</t>
  </si>
  <si>
    <t>50687</t>
  </si>
  <si>
    <t>08/01/2023</t>
  </si>
  <si>
    <t>ZDRLNH9W</t>
  </si>
  <si>
    <t>400</t>
  </si>
  <si>
    <t>06/01/2022</t>
  </si>
  <si>
    <t>D5ACRL9PU</t>
  </si>
  <si>
    <t>HCIX41440</t>
  </si>
  <si>
    <t>35</t>
  </si>
  <si>
    <t>202314</t>
  </si>
  <si>
    <t>38779F04A</t>
  </si>
  <si>
    <t>185</t>
  </si>
  <si>
    <t>DBGXHNEN</t>
  </si>
  <si>
    <t>31374</t>
  </si>
  <si>
    <t>9997316</t>
  </si>
  <si>
    <t>RKV4PTAB</t>
  </si>
  <si>
    <t>14902509000134</t>
  </si>
  <si>
    <t>PRESTIGE MED ASSESS. G. E. R. H. EM SERV. DE SAUDE LTDA</t>
  </si>
  <si>
    <t>17895646000187</t>
  </si>
  <si>
    <t>UBER DO BRASIL TECNOLOGIA LTDA</t>
  </si>
  <si>
    <t>P3 GESTAO ADMINISTRATIVA LTDA</t>
  </si>
  <si>
    <t>DZEE9BQW</t>
  </si>
  <si>
    <t>17/01/2023</t>
  </si>
  <si>
    <t>12/01/2023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</si>
</sst>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0000.00"/>
    <numFmt numFmtId="166" formatCode="_(* #,##0.00_);_(* \(#,##0.00\);_(* &quot;-&quot;??_);_(@_)"/>
    <numFmt numFmtId="167" formatCode="_(&quot;R$ &quot;* #,##0.00_);_(&quot;R$ &quot;* \(#,##0.00\);_(&quot;R$ &quot;* &quot;-&quot;??_);_(@_)"/>
    <numFmt numFmtId="168" formatCode="[$-416]General"/>
    <numFmt numFmtId="169" formatCode="_(* #,##0.00_);_(* \(#,##0.00\);_(* \-??_);_(@_)"/>
    <numFmt numFmtId="170" formatCode="_-&quot;R$ &quot;* #,##0.00_-;&quot;-R$ &quot;* #,##0.00_-;_-&quot;R$ &quot;* \-??_-;_-@_-"/>
    <numFmt numFmtId="171" formatCode="[$R$-416]\ #,##0.00;[Red]\-[$R$-416]\ #,##0.00"/>
    <numFmt numFmtId="172" formatCode="mm/yy"/>
    <numFmt numFmtId="173" formatCode="_-&quot;R$&quot;* #,##0.00_-;&quot;-R$&quot;* #,##0.00_-;_-&quot;R$&quot;* \-??_-;_-@_-"/>
    <numFmt numFmtId="174" formatCode="00000"/>
    <numFmt numFmtId="175" formatCode="00000.00"/>
    <numFmt numFmtId="176" formatCode="_-* #,###.##000_-;\-* #,###.##000_-;_-* &quot;-&quot;??_-;_-@_-"/>
    <numFmt numFmtId="177" formatCode="#,##0.00_ ;\-#,##0.00\ "/>
    <numFmt numFmtId="178" formatCode="&quot;R$&quot;\ #,##0.00"/>
    <numFmt numFmtId="179" formatCode="00000000000"/>
  </numFmts>
  <fonts count="175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sz val="15"/>
      <color theme="0"/>
      <name val="Arial"/>
      <family val="2"/>
    </font>
    <font>
      <b/>
      <sz val="12"/>
      <color rgb="FF000000"/>
      <name val="Arial"/>
      <family val="2"/>
    </font>
    <font>
      <b/>
      <sz val="11"/>
      <color theme="0"/>
      <name val="Arial"/>
      <family val="2"/>
    </font>
    <font>
      <b/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2"/>
      <color theme="0"/>
      <name val="Calibri"/>
      <family val="2"/>
    </font>
    <font>
      <b/>
      <sz val="12"/>
      <color indexed="63"/>
      <name val="Calibri"/>
      <family val="2"/>
    </font>
    <font>
      <sz val="12"/>
      <color indexed="63"/>
      <name val="Calibri"/>
      <family val="2"/>
    </font>
    <font>
      <b/>
      <sz val="12"/>
      <color theme="0"/>
      <name val="Calibri"/>
      <family val="2"/>
    </font>
    <font>
      <b/>
      <sz val="12"/>
      <color indexed="63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</font>
    <font>
      <b/>
      <sz val="10"/>
      <name val="Arial"/>
      <family val="2"/>
    </font>
    <font>
      <sz val="16"/>
      <color indexed="63"/>
      <name val="Calibri"/>
      <family val="2"/>
    </font>
    <font>
      <b/>
      <sz val="16"/>
      <color indexed="63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sz val="14"/>
      <name val="Arial"/>
      <family val="2"/>
    </font>
    <font>
      <sz val="16"/>
      <name val="Calibri"/>
      <family val="2"/>
    </font>
    <font>
      <b/>
      <sz val="10"/>
      <color rgb="FFFF0000"/>
      <name val="Arial"/>
      <family val="2"/>
    </font>
    <font>
      <sz val="8"/>
      <color rgb="FF000080"/>
      <name val="Arial"/>
      <family val="2"/>
    </font>
    <font>
      <b/>
      <sz val="7"/>
      <name val="Arial"/>
      <family val="2"/>
    </font>
    <font>
      <b/>
      <sz val="12"/>
      <color indexed="63"/>
      <name val="Calibri"/>
      <family val="2"/>
      <scheme val="minor"/>
    </font>
    <font>
      <b/>
      <sz val="12"/>
      <color theme="0"/>
      <name val="Arial"/>
      <family val="2"/>
    </font>
    <font>
      <b/>
      <sz val="14"/>
      <color indexed="63"/>
      <name val="Arial"/>
      <family val="2"/>
    </font>
    <font>
      <b/>
      <sz val="16"/>
      <color indexed="63"/>
      <name val="Calibri"/>
      <family val="2"/>
    </font>
    <font>
      <b/>
      <sz val="14"/>
      <color indexed="63"/>
      <name val="Calibri"/>
      <family val="2"/>
    </font>
    <font>
      <b/>
      <sz val="14"/>
      <color theme="3" tint="0.39994506668294322"/>
      <name val="Calibri"/>
      <family val="2"/>
    </font>
    <font>
      <sz val="14"/>
      <color indexed="63"/>
      <name val="Calibri"/>
      <family val="2"/>
    </font>
    <font>
      <b/>
      <u/>
      <sz val="16"/>
      <color indexed="63"/>
      <name val="Calibri"/>
      <family val="2"/>
    </font>
    <font>
      <b/>
      <i/>
      <u/>
      <sz val="16"/>
      <color indexed="63"/>
      <name val="Calibri"/>
      <family val="2"/>
    </font>
    <font>
      <u/>
      <sz val="16"/>
      <color indexed="63"/>
      <name val="Calibri"/>
      <family val="2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name val="Arial"/>
      <family val="2"/>
    </font>
    <font>
      <b/>
      <sz val="13"/>
      <name val="Arial"/>
      <family val="2"/>
    </font>
    <font>
      <b/>
      <sz val="13"/>
      <color theme="0"/>
      <name val="Calibri"/>
      <family val="2"/>
    </font>
    <font>
      <b/>
      <sz val="11"/>
      <color indexed="59"/>
      <name val="Arial"/>
      <family val="2"/>
    </font>
    <font>
      <b/>
      <sz val="11"/>
      <color indexed="59"/>
      <name val="Calibri"/>
      <family val="2"/>
    </font>
    <font>
      <sz val="10"/>
      <color indexed="59"/>
      <name val="Calibri"/>
      <family val="2"/>
    </font>
    <font>
      <sz val="11"/>
      <color indexed="59"/>
      <name val="Calibri"/>
      <family val="2"/>
    </font>
    <font>
      <b/>
      <sz val="11"/>
      <name val="Calibri"/>
      <family val="2"/>
    </font>
    <font>
      <sz val="11"/>
      <color theme="0"/>
      <name val="Calibri"/>
      <family val="2"/>
      <scheme val="minor"/>
    </font>
    <font>
      <sz val="9"/>
      <color indexed="8"/>
      <name val="Calibri"/>
      <family val="2"/>
    </font>
    <font>
      <sz val="11"/>
      <color rgb="FF000000"/>
      <name val="Calibri"/>
      <family val="2"/>
    </font>
    <font>
      <b/>
      <sz val="11"/>
      <color rgb="FF800000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000000"/>
      <name val="Arial"/>
      <family val="2"/>
    </font>
    <font>
      <b/>
      <i/>
      <sz val="14"/>
      <name val="Calibri"/>
      <family val="2"/>
    </font>
    <font>
      <sz val="14"/>
      <color indexed="8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0"/>
      <color rgb="FF000000"/>
      <name val="Calibri"/>
      <family val="2"/>
    </font>
    <font>
      <b/>
      <sz val="14"/>
      <name val="Calibri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2"/>
      <color rgb="FFFF0000"/>
      <name val="Calibri"/>
      <family val="2"/>
    </font>
    <font>
      <b/>
      <sz val="13"/>
      <color theme="3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b/>
      <sz val="18"/>
      <color theme="3"/>
      <name val="Cambria"/>
      <family val="1"/>
      <scheme val="major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1"/>
      <color indexed="8"/>
      <name val="Calibri"/>
      <family val="2"/>
    </font>
    <font>
      <b/>
      <sz val="18"/>
      <color indexed="56"/>
      <name val="Cambria"/>
      <family val="1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1"/>
    </font>
    <font>
      <sz val="10"/>
      <name val="Arial"/>
      <family val="2"/>
    </font>
    <font>
      <b/>
      <sz val="11"/>
      <name val="Arial"/>
      <family val="2"/>
      <charset val="1"/>
    </font>
    <font>
      <sz val="10"/>
      <color indexed="59"/>
      <name val="Calibri"/>
      <family val="2"/>
      <charset val="1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  <charset val="1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charset val="1"/>
    </font>
    <font>
      <b/>
      <sz val="15"/>
      <color theme="0"/>
      <name val="Arial"/>
      <family val="2"/>
      <charset val="1"/>
    </font>
    <font>
      <sz val="10"/>
      <name val="Arial"/>
      <family val="2"/>
      <charset val="1"/>
    </font>
    <font>
      <sz val="11"/>
      <name val="Calibri"/>
      <family val="2"/>
      <scheme val="minor"/>
    </font>
    <font>
      <b/>
      <sz val="12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63"/>
      <name val="Calibri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theme="2" tint="-0.89996032593768116"/>
      <name val="Calibri"/>
      <family val="2"/>
      <scheme val="minor"/>
    </font>
    <font>
      <sz val="8"/>
      <name val="Calibri"/>
      <family val="2"/>
      <scheme val="minor"/>
    </font>
    <font>
      <b/>
      <sz val="18"/>
      <color indexed="56"/>
      <name val="Cambria"/>
      <family val="2"/>
      <charset val="1"/>
    </font>
    <font>
      <sz val="11"/>
      <color theme="1"/>
      <name val="Arial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i/>
      <sz val="14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  <font>
      <sz val="11"/>
      <color rgb="FF333333"/>
      <name val="Calibri"/>
      <family val="2"/>
      <scheme val="minor"/>
    </font>
    <font>
      <sz val="11"/>
      <color theme="1"/>
      <name val="Calibri"/>
      <charset val="134"/>
      <scheme val="minor"/>
    </font>
    <font>
      <u/>
      <sz val="12"/>
      <color theme="10"/>
      <name val="Calibri"/>
      <family val="2"/>
      <scheme val="minor"/>
    </font>
    <font>
      <sz val="12"/>
      <color theme="2" tint="-0.89996032593768116"/>
      <name val="Calibri"/>
      <family val="2"/>
      <scheme val="minor"/>
    </font>
  </fonts>
  <fills count="101">
    <fill>
      <patternFill patternType="none"/>
    </fill>
    <fill>
      <patternFill patternType="gray125"/>
    </fill>
    <fill>
      <patternFill patternType="solid">
        <fgColor theme="3"/>
        <bgColor rgb="FF8EB4E3"/>
      </patternFill>
    </fill>
    <fill>
      <patternFill patternType="solid">
        <fgColor rgb="FFFFFF00"/>
        <bgColor rgb="FFFFFF00"/>
      </patternFill>
    </fill>
    <fill>
      <patternFill patternType="solid">
        <fgColor theme="3"/>
        <bgColor rgb="FF33CCCC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4" tint="0.59999389629810485"/>
        <bgColor rgb="FF33CCCC"/>
      </patternFill>
    </fill>
    <fill>
      <patternFill patternType="solid">
        <fgColor theme="3"/>
        <bgColor rgb="FF83CAFF"/>
      </patternFill>
    </fill>
    <fill>
      <patternFill patternType="solid">
        <fgColor theme="3" tint="0.39994506668294322"/>
        <bgColor rgb="FFC0C0C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22"/>
      </patternFill>
    </fill>
    <fill>
      <patternFill patternType="solid">
        <fgColor theme="3"/>
        <bgColor indexed="31"/>
      </patternFill>
    </fill>
    <fill>
      <patternFill patternType="solid">
        <fgColor rgb="FFFFFF00"/>
        <bgColor indexed="45"/>
      </patternFill>
    </fill>
    <fill>
      <patternFill patternType="solid">
        <fgColor theme="3"/>
        <bgColor indexed="64"/>
      </patternFill>
    </fill>
    <fill>
      <patternFill patternType="solid">
        <fgColor theme="7" tint="0.79995117038483843"/>
        <bgColor indexed="26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theme="3"/>
        <bgColor indexed="45"/>
      </patternFill>
    </fill>
    <fill>
      <patternFill patternType="solid">
        <fgColor rgb="FFFFFF00"/>
        <bgColor indexed="22"/>
      </patternFill>
    </fill>
    <fill>
      <patternFill patternType="solid">
        <fgColor theme="3" tint="0.59999389629810485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theme="3"/>
        <bgColor rgb="FF808080"/>
      </patternFill>
    </fill>
    <fill>
      <patternFill patternType="solid">
        <fgColor theme="3" tint="0.59999389629810485"/>
        <bgColor rgb="FFD7E4BD"/>
      </patternFill>
    </fill>
    <fill>
      <patternFill patternType="solid">
        <fgColor rgb="FF8EB4E3"/>
        <bgColor rgb="FF9999FF"/>
      </patternFill>
    </fill>
    <fill>
      <patternFill patternType="solid">
        <fgColor rgb="FFFFFF00"/>
        <bgColor rgb="FFC3D69B"/>
      </patternFill>
    </fill>
    <fill>
      <patternFill patternType="solid">
        <fgColor rgb="FFFFFF00"/>
        <bgColor rgb="FF8EB4E3"/>
      </patternFill>
    </fill>
    <fill>
      <patternFill patternType="solid">
        <fgColor theme="0"/>
        <bgColor indexed="64"/>
      </patternFill>
    </fill>
    <fill>
      <patternFill patternType="solid">
        <fgColor theme="3"/>
        <bgColor rgb="FF9999FF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4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rgb="FFB9CDE5"/>
      </patternFill>
    </fill>
    <fill>
      <patternFill patternType="solid">
        <fgColor theme="3"/>
        <bgColor rgb="FF95B3D7"/>
      </patternFill>
    </fill>
    <fill>
      <patternFill patternType="solid">
        <fgColor rgb="FF8EB4E3"/>
        <bgColor rgb="FF95B3D7"/>
      </patternFill>
    </fill>
    <fill>
      <patternFill patternType="solid">
        <fgColor rgb="FF95B3D7"/>
        <bgColor rgb="FF8EB4E3"/>
      </patternFill>
    </fill>
    <fill>
      <patternFill patternType="solid">
        <fgColor rgb="FFB9CDE5"/>
        <bgColor rgb="FFC5D9E6"/>
      </patternFill>
    </fill>
    <fill>
      <patternFill patternType="solid">
        <fgColor rgb="FFDCE6F2"/>
        <bgColor rgb="FFC6D9F1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rgb="FFC6D9F1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3" tint="0.79995117038483843"/>
        <bgColor indexed="23"/>
      </patternFill>
    </fill>
    <fill>
      <patternFill patternType="solid">
        <fgColor theme="0"/>
        <bgColor indexed="27"/>
      </patternFill>
    </fill>
    <fill>
      <patternFill patternType="solid">
        <fgColor theme="3" tint="0.59999389629810485"/>
        <bgColor rgb="FFC5D9E6"/>
      </patternFill>
    </fill>
    <fill>
      <patternFill patternType="solid">
        <fgColor theme="3" tint="0.79976805932798245"/>
        <bgColor indexed="64"/>
      </patternFill>
    </fill>
    <fill>
      <patternFill patternType="solid">
        <fgColor theme="3" tint="0.79976805932798245"/>
        <bgColor indexed="23"/>
      </patternFill>
    </fill>
    <fill>
      <patternFill patternType="solid">
        <fgColor theme="3" tint="0.79976805932798245"/>
        <bgColor rgb="FFC5D9E6"/>
      </patternFill>
    </fill>
    <fill>
      <patternFill patternType="solid">
        <fgColor theme="3" tint="0.59999389629810485"/>
        <bgColor indexed="23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/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176">
    <xf numFmtId="0" fontId="0" fillId="0" borderId="0"/>
    <xf numFmtId="0" fontId="109" fillId="44" borderId="0" applyNumberFormat="0" applyBorder="0" applyAlignment="0" applyProtection="0"/>
    <xf numFmtId="0" fontId="140" fillId="46" borderId="0" applyNumberFormat="0" applyBorder="0" applyAlignment="0" applyProtection="0"/>
    <xf numFmtId="43" fontId="140" fillId="0" borderId="0" applyFont="0" applyFill="0" applyBorder="0" applyAlignment="0" applyProtection="0"/>
    <xf numFmtId="0" fontId="140" fillId="48" borderId="0" applyNumberFormat="0" applyBorder="0" applyAlignment="0" applyProtection="0"/>
    <xf numFmtId="0" fontId="140" fillId="9" borderId="0" applyNumberFormat="0" applyBorder="0" applyAlignment="0" applyProtection="0"/>
    <xf numFmtId="0" fontId="111" fillId="52" borderId="24" applyNumberFormat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40" fillId="46" borderId="0" applyNumberFormat="0" applyBorder="0" applyAlignment="0" applyProtection="0"/>
    <xf numFmtId="44" fontId="140" fillId="0" borderId="0" applyFont="0" applyFill="0" applyBorder="0" applyAlignment="0" applyProtection="0"/>
    <xf numFmtId="0" fontId="140" fillId="40" borderId="22" applyNumberFormat="0" applyFont="0" applyAlignment="0" applyProtection="0"/>
    <xf numFmtId="0" fontId="140" fillId="0" borderId="0"/>
    <xf numFmtId="0" fontId="70" fillId="0" borderId="0" applyNumberFormat="0" applyFill="0" applyBorder="0" applyAlignment="0" applyProtection="0"/>
    <xf numFmtId="0" fontId="109" fillId="61" borderId="0" applyNumberFormat="0" applyBorder="0" applyAlignment="0" applyProtection="0"/>
    <xf numFmtId="0" fontId="90" fillId="49" borderId="23" applyNumberFormat="0" applyAlignment="0" applyProtection="0"/>
    <xf numFmtId="0" fontId="140" fillId="0" borderId="0"/>
    <xf numFmtId="0" fontId="140" fillId="55" borderId="0" applyNumberFormat="0" applyBorder="0" applyAlignment="0" applyProtection="0"/>
    <xf numFmtId="44" fontId="69" fillId="0" borderId="0" applyFont="0" applyFill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0" borderId="0"/>
    <xf numFmtId="0" fontId="140" fillId="53" borderId="0" applyNumberFormat="0" applyBorder="0" applyAlignment="0" applyProtection="0"/>
    <xf numFmtId="0" fontId="83" fillId="60" borderId="0" applyNumberFormat="0" applyBorder="0" applyAlignment="0" applyProtection="0"/>
    <xf numFmtId="0" fontId="114" fillId="0" borderId="0" applyNumberFormat="0" applyFill="0" applyBorder="0" applyAlignment="0" applyProtection="0"/>
    <xf numFmtId="0" fontId="140" fillId="41" borderId="0" applyNumberFormat="0" applyBorder="0" applyAlignment="0" applyProtection="0"/>
    <xf numFmtId="0" fontId="140" fillId="51" borderId="0" applyNumberFormat="0" applyBorder="0" applyAlignment="0" applyProtection="0"/>
    <xf numFmtId="0" fontId="140" fillId="47" borderId="0" applyNumberFormat="0" applyBorder="0" applyAlignment="0" applyProtection="0"/>
    <xf numFmtId="0" fontId="140" fillId="0" borderId="0"/>
    <xf numFmtId="0" fontId="140" fillId="53" borderId="0" applyNumberFormat="0" applyBorder="0" applyAlignment="0" applyProtection="0"/>
    <xf numFmtId="0" fontId="140" fillId="55" borderId="0" applyNumberFormat="0" applyBorder="0" applyAlignment="0" applyProtection="0"/>
    <xf numFmtId="0" fontId="27" fillId="42" borderId="0" applyNumberFormat="0" applyBorder="0" applyAlignment="0" applyProtection="0"/>
    <xf numFmtId="0" fontId="140" fillId="15" borderId="0" applyNumberFormat="0" applyBorder="0" applyAlignment="0" applyProtection="0"/>
    <xf numFmtId="0" fontId="140" fillId="53" borderId="0" applyNumberFormat="0" applyBorder="0" applyAlignment="0" applyProtection="0"/>
    <xf numFmtId="0" fontId="140" fillId="55" borderId="0" applyNumberFormat="0" applyBorder="0" applyAlignment="0" applyProtection="0"/>
    <xf numFmtId="0" fontId="140" fillId="53" borderId="0" applyNumberFormat="0" applyBorder="0" applyAlignment="0" applyProtection="0"/>
    <xf numFmtId="0" fontId="118" fillId="0" borderId="0" applyNumberFormat="0" applyFill="0" applyBorder="0" applyAlignment="0" applyProtection="0"/>
    <xf numFmtId="0" fontId="140" fillId="48" borderId="0" applyNumberFormat="0" applyBorder="0" applyAlignment="0" applyProtection="0"/>
    <xf numFmtId="0" fontId="140" fillId="53" borderId="0" applyNumberFormat="0" applyBorder="0" applyAlignment="0" applyProtection="0"/>
    <xf numFmtId="0" fontId="117" fillId="0" borderId="0" applyNumberFormat="0" applyFill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27" fillId="72" borderId="0" applyNumberFormat="0" applyBorder="0" applyAlignment="0" applyProtection="0"/>
    <xf numFmtId="0" fontId="140" fillId="15" borderId="0" applyNumberFormat="0" applyBorder="0" applyAlignment="0" applyProtection="0"/>
    <xf numFmtId="0" fontId="140" fillId="51" borderId="0" applyNumberFormat="0" applyBorder="0" applyAlignment="0" applyProtection="0"/>
    <xf numFmtId="0" fontId="110" fillId="0" borderId="0" applyNumberFormat="0" applyFill="0" applyBorder="0" applyAlignment="0" applyProtection="0"/>
    <xf numFmtId="0" fontId="140" fillId="48" borderId="0" applyNumberFormat="0" applyBorder="0" applyAlignment="0" applyProtection="0"/>
    <xf numFmtId="0" fontId="140" fillId="46" borderId="0" applyNumberFormat="0" applyBorder="0" applyAlignment="0" applyProtection="0"/>
    <xf numFmtId="0" fontId="140" fillId="47" borderId="0" applyNumberFormat="0" applyBorder="0" applyAlignment="0" applyProtection="0"/>
    <xf numFmtId="0" fontId="117" fillId="0" borderId="0" applyNumberFormat="0" applyFill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15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44" fontId="119" fillId="0" borderId="0" applyFont="0" applyFill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46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62" borderId="0" applyNumberFormat="0" applyBorder="0" applyAlignment="0" applyProtection="0"/>
    <xf numFmtId="0" fontId="140" fillId="48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1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48" borderId="0" applyNumberFormat="0" applyBorder="0" applyAlignment="0" applyProtection="0"/>
    <xf numFmtId="0" fontId="140" fillId="41" borderId="0" applyNumberFormat="0" applyBorder="0" applyAlignment="0" applyProtection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140" fillId="0" borderId="0"/>
    <xf numFmtId="0" fontId="140" fillId="41" borderId="0" applyNumberFormat="0" applyBorder="0" applyAlignment="0" applyProtection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62" borderId="0" applyNumberFormat="0" applyBorder="0" applyAlignment="0" applyProtection="0"/>
    <xf numFmtId="0" fontId="109" fillId="74" borderId="0" applyNumberFormat="0" applyBorder="0" applyAlignment="0" applyProtection="0"/>
    <xf numFmtId="0" fontId="140" fillId="39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47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27" fillId="75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9" borderId="0" applyNumberFormat="0" applyBorder="0" applyAlignment="0" applyProtection="0"/>
    <xf numFmtId="0" fontId="140" fillId="62" borderId="0" applyNumberFormat="0" applyBorder="0" applyAlignment="0" applyProtection="0"/>
    <xf numFmtId="166" fontId="69" fillId="0" borderId="0" applyFont="0" applyFill="0" applyBorder="0" applyAlignment="0" applyProtection="0"/>
    <xf numFmtId="0" fontId="140" fillId="0" borderId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46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39" borderId="0" applyNumberFormat="0" applyBorder="0" applyAlignment="0" applyProtection="0"/>
    <xf numFmtId="0" fontId="140" fillId="62" borderId="0" applyNumberFormat="0" applyBorder="0" applyAlignment="0" applyProtection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39" borderId="0" applyNumberFormat="0" applyBorder="0" applyAlignment="0" applyProtection="0"/>
    <xf numFmtId="0" fontId="140" fillId="62" borderId="0" applyNumberFormat="0" applyBorder="0" applyAlignment="0" applyProtection="0"/>
    <xf numFmtId="0" fontId="140" fillId="0" borderId="0"/>
    <xf numFmtId="0" fontId="140" fillId="0" borderId="0"/>
    <xf numFmtId="0" fontId="140" fillId="51" borderId="0" applyNumberFormat="0" applyBorder="0" applyAlignment="0" applyProtection="0"/>
    <xf numFmtId="0" fontId="140" fillId="39" borderId="0" applyNumberFormat="0" applyBorder="0" applyAlignment="0" applyProtection="0"/>
    <xf numFmtId="0" fontId="140" fillId="62" borderId="0" applyNumberFormat="0" applyBorder="0" applyAlignment="0" applyProtection="0"/>
    <xf numFmtId="0" fontId="140" fillId="55" borderId="0" applyNumberFormat="0" applyBorder="0" applyAlignment="0" applyProtection="0"/>
    <xf numFmtId="0" fontId="140" fillId="47" borderId="0" applyNumberFormat="0" applyBorder="0" applyAlignment="0" applyProtection="0"/>
    <xf numFmtId="0" fontId="140" fillId="54" borderId="0" applyNumberFormat="0" applyBorder="0" applyAlignment="0" applyProtection="0"/>
    <xf numFmtId="0" fontId="140" fillId="39" borderId="0" applyNumberFormat="0" applyBorder="0" applyAlignment="0" applyProtection="0"/>
    <xf numFmtId="0" fontId="140" fillId="15" borderId="0" applyNumberFormat="0" applyBorder="0" applyAlignment="0" applyProtection="0"/>
    <xf numFmtId="0" fontId="140" fillId="62" borderId="0" applyNumberFormat="0" applyBorder="0" applyAlignment="0" applyProtection="0"/>
    <xf numFmtId="0" fontId="140" fillId="39" borderId="0" applyNumberFormat="0" applyBorder="0" applyAlignment="0" applyProtection="0"/>
    <xf numFmtId="0" fontId="140" fillId="62" borderId="0" applyNumberFormat="0" applyBorder="0" applyAlignment="0" applyProtection="0"/>
    <xf numFmtId="0" fontId="140" fillId="0" borderId="0"/>
    <xf numFmtId="0" fontId="140" fillId="39" borderId="0" applyNumberFormat="0" applyBorder="0" applyAlignment="0" applyProtection="0"/>
    <xf numFmtId="0" fontId="140" fillId="55" borderId="0" applyNumberFormat="0" applyBorder="0" applyAlignment="0" applyProtection="0"/>
    <xf numFmtId="0" fontId="140" fillId="62" borderId="0" applyNumberFormat="0" applyBorder="0" applyAlignment="0" applyProtection="0"/>
    <xf numFmtId="0" fontId="140" fillId="39" borderId="0" applyNumberFormat="0" applyBorder="0" applyAlignment="0" applyProtection="0"/>
    <xf numFmtId="0" fontId="140" fillId="62" borderId="0" applyNumberFormat="0" applyBorder="0" applyAlignment="0" applyProtection="0"/>
    <xf numFmtId="0" fontId="140" fillId="39" borderId="0" applyNumberFormat="0" applyBorder="0" applyAlignment="0" applyProtection="0"/>
    <xf numFmtId="0" fontId="140" fillId="53" borderId="0" applyNumberFormat="0" applyBorder="0" applyAlignment="0" applyProtection="0"/>
    <xf numFmtId="0" fontId="140" fillId="62" borderId="0" applyNumberFormat="0" applyBorder="0" applyAlignment="0" applyProtection="0"/>
    <xf numFmtId="0" fontId="140" fillId="47" borderId="0" applyNumberFormat="0" applyBorder="0" applyAlignment="0" applyProtection="0"/>
    <xf numFmtId="0" fontId="140" fillId="0" borderId="0"/>
    <xf numFmtId="0" fontId="140" fillId="47" borderId="0" applyNumberFormat="0" applyBorder="0" applyAlignment="0" applyProtection="0"/>
    <xf numFmtId="0" fontId="140" fillId="41" borderId="0" applyNumberFormat="0" applyBorder="0" applyAlignment="0" applyProtection="0"/>
    <xf numFmtId="0" fontId="140" fillId="51" borderId="0" applyNumberFormat="0" applyBorder="0" applyAlignment="0" applyProtection="0"/>
    <xf numFmtId="0" fontId="140" fillId="47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0" borderId="22" applyNumberFormat="0" applyFont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27" fillId="76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41" fontId="119" fillId="0" borderId="0" applyFont="0" applyFill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140" fillId="51" borderId="0" applyNumberFormat="0" applyBorder="0" applyAlignment="0" applyProtection="0"/>
    <xf numFmtId="0" fontId="140" fillId="47" borderId="0" applyNumberFormat="0" applyBorder="0" applyAlignment="0" applyProtection="0"/>
    <xf numFmtId="0" fontId="140" fillId="51" borderId="0" applyNumberFormat="0" applyBorder="0" applyAlignment="0" applyProtection="0"/>
    <xf numFmtId="0" fontId="140" fillId="47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47" borderId="0" applyNumberFormat="0" applyBorder="0" applyAlignment="0" applyProtection="0"/>
    <xf numFmtId="43" fontId="140" fillId="0" borderId="0" applyFont="0" applyFill="0" applyBorder="0" applyAlignment="0" applyProtection="0"/>
    <xf numFmtId="0" fontId="140" fillId="51" borderId="0" applyNumberFormat="0" applyBorder="0" applyAlignment="0" applyProtection="0"/>
    <xf numFmtId="0" fontId="140" fillId="47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47" borderId="0" applyNumberFormat="0" applyBorder="0" applyAlignment="0" applyProtection="0"/>
    <xf numFmtId="0" fontId="140" fillId="15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15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83" fillId="45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109" fillId="77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27" fillId="67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24" fillId="78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27" fillId="84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140" fillId="0" borderId="0"/>
    <xf numFmtId="0" fontId="140" fillId="15" borderId="0" applyNumberFormat="0" applyBorder="0" applyAlignment="0" applyProtection="0"/>
    <xf numFmtId="0" fontId="140" fillId="53" borderId="0" applyNumberFormat="0" applyBorder="0" applyAlignment="0" applyProtection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15" borderId="0" applyNumberFormat="0" applyBorder="0" applyAlignment="0" applyProtection="0"/>
    <xf numFmtId="0" fontId="140" fillId="54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15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55" borderId="0" applyNumberFormat="0" applyBorder="0" applyAlignment="0" applyProtection="0"/>
    <xf numFmtId="0" fontId="140" fillId="51" borderId="0" applyNumberFormat="0" applyBorder="0" applyAlignment="0" applyProtection="0"/>
    <xf numFmtId="0" fontId="140" fillId="55" borderId="0" applyNumberFormat="0" applyBorder="0" applyAlignment="0" applyProtection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1" borderId="0" applyNumberFormat="0" applyBorder="0" applyAlignment="0" applyProtection="0"/>
    <xf numFmtId="0" fontId="27" fillId="80" borderId="0" applyNumberFormat="0" applyBorder="0" applyAlignment="0" applyProtection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0" borderId="0"/>
    <xf numFmtId="0" fontId="140" fillId="55" borderId="0" applyNumberFormat="0" applyBorder="0" applyAlignment="0" applyProtection="0"/>
    <xf numFmtId="0" fontId="140" fillId="55" borderId="0" applyNumberFormat="0" applyBorder="0" applyAlignment="0" applyProtection="0"/>
    <xf numFmtId="0" fontId="140" fillId="54" borderId="0" applyNumberFormat="0" applyBorder="0" applyAlignment="0" applyProtection="0"/>
    <xf numFmtId="0" fontId="27" fillId="81" borderId="0" applyNumberFormat="0" applyBorder="0" applyAlignment="0" applyProtection="0"/>
    <xf numFmtId="0" fontId="140" fillId="9" borderId="0" applyNumberFormat="0" applyBorder="0" applyAlignment="0" applyProtection="0"/>
    <xf numFmtId="0" fontId="140" fillId="55" borderId="0" applyNumberFormat="0" applyBorder="0" applyAlignment="0" applyProtection="0"/>
    <xf numFmtId="0" fontId="140" fillId="39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27" fillId="86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4" borderId="0" applyNumberFormat="0" applyBorder="0" applyAlignment="0" applyProtection="0"/>
    <xf numFmtId="0" fontId="140" fillId="53" borderId="0" applyNumberFormat="0" applyBorder="0" applyAlignment="0" applyProtection="0"/>
    <xf numFmtId="0" fontId="140" fillId="46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40" borderId="22" applyNumberFormat="0" applyFont="0" applyAlignment="0" applyProtection="0"/>
    <xf numFmtId="0" fontId="140" fillId="53" borderId="0" applyNumberFormat="0" applyBorder="0" applyAlignment="0" applyProtection="0"/>
    <xf numFmtId="0" fontId="140" fillId="53" borderId="0" applyNumberFormat="0" applyBorder="0" applyAlignment="0" applyProtection="0"/>
    <xf numFmtId="0" fontId="140" fillId="40" borderId="22" applyNumberFormat="0" applyFont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25" fillId="58" borderId="32" applyNumberFormat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27" fillId="80" borderId="0" applyNumberFormat="0" applyBorder="0" applyAlignment="0" applyProtection="0"/>
    <xf numFmtId="0" fontId="140" fillId="9" borderId="0" applyNumberFormat="0" applyBorder="0" applyAlignment="0" applyProtection="0"/>
    <xf numFmtId="0" fontId="121" fillId="66" borderId="0" applyNumberFormat="0" applyBorder="0" applyAlignment="0" applyProtection="0"/>
    <xf numFmtId="0" fontId="140" fillId="54" borderId="0" applyNumberFormat="0" applyBorder="0" applyAlignment="0" applyProtection="0"/>
    <xf numFmtId="0" fontId="140" fillId="46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83" fillId="68" borderId="0" applyNumberFormat="0" applyBorder="0" applyAlignment="0" applyProtection="0"/>
    <xf numFmtId="0" fontId="140" fillId="54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09" fillId="73" borderId="0" applyNumberFormat="0" applyBorder="0" applyAlignment="0" applyProtection="0"/>
    <xf numFmtId="0" fontId="140" fillId="54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9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27" fillId="77" borderId="0" applyNumberFormat="0" applyBorder="0" applyAlignment="0" applyProtection="0"/>
    <xf numFmtId="0" fontId="140" fillId="41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51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83" fillId="69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09" fillId="79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27" fillId="73" borderId="0" applyNumberFormat="0" applyBorder="0" applyAlignment="0" applyProtection="0"/>
    <xf numFmtId="0" fontId="140" fillId="41" borderId="0" applyNumberFormat="0" applyBorder="0" applyAlignment="0" applyProtection="0"/>
    <xf numFmtId="0" fontId="132" fillId="0" borderId="0" applyNumberFormat="0" applyFill="0" applyBorder="0" applyAlignment="0" applyProtection="0"/>
    <xf numFmtId="0" fontId="140" fillId="0" borderId="0"/>
    <xf numFmtId="0" fontId="140" fillId="41" borderId="0" applyNumberFormat="0" applyBorder="0" applyAlignment="0" applyProtection="0"/>
    <xf numFmtId="0" fontId="83" fillId="70" borderId="0" applyNumberFormat="0" applyBorder="0" applyAlignment="0" applyProtection="0"/>
    <xf numFmtId="0" fontId="140" fillId="41" borderId="0" applyNumberFormat="0" applyBorder="0" applyAlignment="0" applyProtection="0"/>
    <xf numFmtId="0" fontId="140" fillId="40" borderId="22" applyNumberFormat="0" applyFont="0" applyAlignment="0" applyProtection="0"/>
    <xf numFmtId="0" fontId="140" fillId="41" borderId="0" applyNumberFormat="0" applyBorder="0" applyAlignment="0" applyProtection="0"/>
    <xf numFmtId="0" fontId="109" fillId="87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40" fillId="39" borderId="0" applyNumberFormat="0" applyBorder="0" applyAlignment="0" applyProtection="0"/>
    <xf numFmtId="0" fontId="83" fillId="63" borderId="0" applyNumberFormat="0" applyBorder="0" applyAlignment="0" applyProtection="0"/>
    <xf numFmtId="0" fontId="140" fillId="39" borderId="0" applyNumberFormat="0" applyBorder="0" applyAlignment="0" applyProtection="0"/>
    <xf numFmtId="0" fontId="140" fillId="0" borderId="0"/>
    <xf numFmtId="0" fontId="140" fillId="0" borderId="0"/>
    <xf numFmtId="0" fontId="140" fillId="39" borderId="0" applyNumberFormat="0" applyBorder="0" applyAlignment="0" applyProtection="0"/>
    <xf numFmtId="0" fontId="109" fillId="83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43" fontId="140" fillId="0" borderId="0" applyFont="0" applyFill="0" applyBorder="0" applyAlignment="0" applyProtection="0"/>
    <xf numFmtId="0" fontId="140" fillId="39" borderId="0" applyNumberFormat="0" applyBorder="0" applyAlignment="0" applyProtection="0"/>
    <xf numFmtId="0" fontId="27" fillId="84" borderId="0" applyNumberFormat="0" applyBorder="0" applyAlignment="0" applyProtection="0"/>
    <xf numFmtId="43" fontId="140" fillId="0" borderId="0" applyFont="0" applyFill="0" applyBorder="0" applyAlignment="0" applyProtection="0"/>
    <xf numFmtId="0" fontId="140" fillId="39" borderId="0" applyNumberFormat="0" applyBorder="0" applyAlignment="0" applyProtection="0"/>
    <xf numFmtId="43" fontId="140" fillId="0" borderId="0" applyFont="0" applyFill="0" applyBorder="0" applyAlignment="0" applyProtection="0"/>
    <xf numFmtId="0" fontId="140" fillId="39" borderId="0" applyNumberFormat="0" applyBorder="0" applyAlignment="0" applyProtection="0"/>
    <xf numFmtId="0" fontId="83" fillId="71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140" fillId="51" borderId="0" applyNumberFormat="0" applyBorder="0" applyAlignment="0" applyProtection="0"/>
    <xf numFmtId="0" fontId="83" fillId="38" borderId="0" applyNumberFormat="0" applyBorder="0" applyAlignment="0" applyProtection="0"/>
    <xf numFmtId="0" fontId="140" fillId="51" borderId="0" applyNumberFormat="0" applyBorder="0" applyAlignment="0" applyProtection="0"/>
    <xf numFmtId="0" fontId="109" fillId="85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12" fillId="52" borderId="25" applyNumberFormat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0" borderId="0"/>
    <xf numFmtId="0" fontId="115" fillId="58" borderId="27" applyNumberFormat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1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40" fillId="54" borderId="0" applyNumberFormat="0" applyBorder="0" applyAlignment="0" applyProtection="0"/>
    <xf numFmtId="0" fontId="126" fillId="76" borderId="0" applyNumberFormat="0" applyBorder="0" applyAlignment="0" applyProtection="0"/>
    <xf numFmtId="0" fontId="116" fillId="59" borderId="28" applyNumberFormat="0" applyAlignment="0" applyProtection="0"/>
    <xf numFmtId="43" fontId="140" fillId="0" borderId="0" applyFont="0" applyFill="0" applyBorder="0" applyAlignment="0" applyProtection="0"/>
    <xf numFmtId="0" fontId="128" fillId="0" borderId="26" applyNumberFormat="0" applyFill="0" applyAlignment="0" applyProtection="0"/>
    <xf numFmtId="0" fontId="69" fillId="0" borderId="0"/>
    <xf numFmtId="0" fontId="130" fillId="0" borderId="35" applyNumberFormat="0" applyFill="0" applyAlignment="0" applyProtection="0"/>
    <xf numFmtId="0" fontId="83" fillId="56" borderId="0" applyNumberFormat="0" applyBorder="0" applyAlignment="0" applyProtection="0"/>
    <xf numFmtId="0" fontId="109" fillId="82" borderId="0" applyNumberFormat="0" applyBorder="0" applyAlignment="0" applyProtection="0"/>
    <xf numFmtId="0" fontId="133" fillId="75" borderId="0" applyNumberFormat="0" applyBorder="0" applyAlignment="0" applyProtection="0"/>
    <xf numFmtId="0" fontId="83" fillId="43" borderId="0" applyNumberFormat="0" applyBorder="0" applyAlignment="0" applyProtection="0"/>
    <xf numFmtId="0" fontId="83" fillId="50" borderId="0" applyNumberFormat="0" applyBorder="0" applyAlignment="0" applyProtection="0"/>
    <xf numFmtId="0" fontId="109" fillId="79" borderId="0" applyNumberFormat="0" applyBorder="0" applyAlignment="0" applyProtection="0"/>
    <xf numFmtId="0" fontId="83" fillId="64" borderId="0" applyNumberFormat="0" applyBorder="0" applyAlignment="0" applyProtection="0"/>
    <xf numFmtId="0" fontId="109" fillId="87" borderId="0" applyNumberFormat="0" applyBorder="0" applyAlignment="0" applyProtection="0"/>
    <xf numFmtId="0" fontId="131" fillId="65" borderId="24" applyNumberFormat="0" applyAlignment="0" applyProtection="0"/>
    <xf numFmtId="0" fontId="134" fillId="86" borderId="32" applyNumberFormat="0" applyAlignment="0" applyProtection="0"/>
    <xf numFmtId="168" fontId="27" fillId="0" borderId="0" applyBorder="0" applyProtection="0"/>
    <xf numFmtId="0" fontId="135" fillId="0" borderId="0"/>
    <xf numFmtId="0" fontId="136" fillId="57" borderId="0" applyNumberFormat="0" applyBorder="0" applyAlignment="0" applyProtection="0"/>
    <xf numFmtId="0" fontId="140" fillId="0" borderId="0"/>
    <xf numFmtId="0" fontId="140" fillId="40" borderId="22" applyNumberFormat="0" applyFont="0" applyAlignment="0" applyProtection="0"/>
    <xf numFmtId="42" fontId="119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0" fillId="0" borderId="0"/>
    <xf numFmtId="0" fontId="135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27" fillId="0" borderId="0"/>
    <xf numFmtId="0" fontId="69" fillId="0" borderId="0"/>
    <xf numFmtId="0" fontId="140" fillId="0" borderId="0"/>
    <xf numFmtId="0" fontId="140" fillId="0" borderId="0"/>
    <xf numFmtId="0" fontId="140" fillId="0" borderId="0"/>
    <xf numFmtId="0" fontId="85" fillId="0" borderId="0"/>
    <xf numFmtId="0" fontId="140" fillId="0" borderId="0"/>
    <xf numFmtId="0" fontId="140" fillId="0" borderId="0"/>
    <xf numFmtId="0" fontId="69" fillId="0" borderId="0"/>
    <xf numFmtId="0" fontId="69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40" borderId="22" applyNumberFormat="0" applyFont="0" applyAlignment="0" applyProtection="0"/>
    <xf numFmtId="166" fontId="140" fillId="0" borderId="0" applyFont="0" applyFill="0" applyBorder="0" applyAlignment="0" applyProtection="0"/>
    <xf numFmtId="0" fontId="140" fillId="0" borderId="0"/>
    <xf numFmtId="0" fontId="140" fillId="40" borderId="22" applyNumberFormat="0" applyFont="0" applyAlignment="0" applyProtection="0"/>
    <xf numFmtId="166" fontId="140" fillId="0" borderId="0" applyFont="0" applyFill="0" applyBorder="0" applyAlignment="0" applyProtection="0"/>
    <xf numFmtId="0" fontId="140" fillId="0" borderId="0"/>
    <xf numFmtId="0" fontId="140" fillId="40" borderId="22" applyNumberFormat="0" applyFont="0" applyAlignment="0" applyProtection="0"/>
    <xf numFmtId="166" fontId="140" fillId="0" borderId="0" applyFont="0" applyFill="0" applyBorder="0" applyAlignment="0" applyProtection="0"/>
    <xf numFmtId="0" fontId="140" fillId="0" borderId="0"/>
    <xf numFmtId="0" fontId="140" fillId="40" borderId="22" applyNumberFormat="0" applyFont="0" applyAlignment="0" applyProtection="0"/>
    <xf numFmtId="0" fontId="69" fillId="0" borderId="0"/>
    <xf numFmtId="0" fontId="140" fillId="0" borderId="0"/>
    <xf numFmtId="0" fontId="27" fillId="0" borderId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38" fillId="0" borderId="0" applyBorder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27" fillId="88" borderId="38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0" fontId="140" fillId="40" borderId="22" applyNumberFormat="0" applyFont="0" applyAlignment="0" applyProtection="0"/>
    <xf numFmtId="9" fontId="119" fillId="0" borderId="0" applyFont="0" applyFill="0" applyBorder="0" applyAlignment="0" applyProtection="0"/>
    <xf numFmtId="168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110" fillId="0" borderId="36" applyNumberFormat="0" applyFill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122" fillId="0" borderId="31" applyNumberFormat="0" applyFill="0" applyAlignment="0" applyProtection="0"/>
    <xf numFmtId="166" fontId="140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3" fillId="0" borderId="33" applyNumberFormat="0" applyFill="0" applyAlignment="0" applyProtection="0"/>
    <xf numFmtId="0" fontId="129" fillId="0" borderId="34" applyNumberFormat="0" applyFill="0" applyAlignment="0" applyProtection="0"/>
    <xf numFmtId="0" fontId="108" fillId="0" borderId="30" applyNumberFormat="0" applyFill="0" applyAlignment="0" applyProtection="0"/>
    <xf numFmtId="0" fontId="139" fillId="0" borderId="39" applyNumberFormat="0" applyFill="0" applyAlignment="0" applyProtection="0"/>
    <xf numFmtId="0" fontId="12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137" fillId="0" borderId="37" applyNumberFormat="0" applyFill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9" fillId="0" borderId="0" applyBorder="0" applyAlignment="0" applyProtection="0"/>
    <xf numFmtId="166" fontId="69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166" fontId="69" fillId="0" borderId="0" applyFont="0" applyFill="0" applyBorder="0" applyAlignment="0" applyProtection="0"/>
    <xf numFmtId="43" fontId="140" fillId="0" borderId="0" applyFont="0" applyFill="0" applyBorder="0" applyAlignment="0" applyProtection="0"/>
    <xf numFmtId="169" fontId="135" fillId="0" borderId="0" applyBorder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143" fillId="0" borderId="0"/>
    <xf numFmtId="169" fontId="152" fillId="0" borderId="0" applyBorder="0" applyProtection="0"/>
    <xf numFmtId="166" fontId="143" fillId="0" borderId="0" applyFont="0" applyFill="0" applyBorder="0" applyAlignment="0" applyProtection="0"/>
    <xf numFmtId="0" fontId="143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 applyBorder="0" applyProtection="0"/>
    <xf numFmtId="0" fontId="23" fillId="0" borderId="0"/>
    <xf numFmtId="0" fontId="23" fillId="46" borderId="0" applyNumberFormat="0" applyBorder="0" applyAlignment="0" applyProtection="0"/>
    <xf numFmtId="43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9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46" borderId="0" applyNumberFormat="0" applyBorder="0" applyAlignment="0" applyProtection="0"/>
    <xf numFmtId="44" fontId="23" fillId="0" borderId="0" applyFont="0" applyFill="0" applyBorder="0" applyAlignment="0" applyProtection="0"/>
    <xf numFmtId="0" fontId="23" fillId="40" borderId="22" applyNumberFormat="0" applyFont="0" applyAlignment="0" applyProtection="0"/>
    <xf numFmtId="0" fontId="23" fillId="0" borderId="0"/>
    <xf numFmtId="0" fontId="23" fillId="0" borderId="0"/>
    <xf numFmtId="0" fontId="23" fillId="55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44" fontId="85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62" borderId="0" applyNumberFormat="0" applyBorder="0" applyAlignment="0" applyProtection="0"/>
    <xf numFmtId="43" fontId="69" fillId="0" borderId="0" applyFont="0" applyFill="0" applyBorder="0" applyAlignment="0" applyProtection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4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1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54" borderId="0" applyNumberFormat="0" applyBorder="0" applyAlignment="0" applyProtection="0"/>
    <xf numFmtId="0" fontId="23" fillId="39" borderId="0" applyNumberFormat="0" applyBorder="0" applyAlignment="0" applyProtection="0"/>
    <xf numFmtId="0" fontId="23" fillId="1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39" borderId="0" applyNumberFormat="0" applyBorder="0" applyAlignment="0" applyProtection="0"/>
    <xf numFmtId="0" fontId="23" fillId="5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62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22" applyNumberFormat="0" applyFont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41" fontId="85" fillId="0" borderId="0" applyFont="0" applyFill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43" fontId="23" fillId="0" borderId="0" applyFont="0" applyFill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55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6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46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22" applyNumberFormat="0" applyFont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0" borderId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2" fontId="85" fillId="0" borderId="0" applyFont="0" applyFill="0" applyBorder="0" applyAlignment="0" applyProtection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9" fontId="85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69" fillId="0" borderId="0" applyBorder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6" borderId="0" applyNumberFormat="0" applyBorder="0" applyAlignment="0" applyProtection="0"/>
    <xf numFmtId="43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9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46" borderId="0" applyNumberFormat="0" applyBorder="0" applyAlignment="0" applyProtection="0"/>
    <xf numFmtId="44" fontId="23" fillId="0" borderId="0" applyFont="0" applyFill="0" applyBorder="0" applyAlignment="0" applyProtection="0"/>
    <xf numFmtId="0" fontId="23" fillId="40" borderId="22" applyNumberFormat="0" applyFont="0" applyAlignment="0" applyProtection="0"/>
    <xf numFmtId="0" fontId="23" fillId="0" borderId="0"/>
    <xf numFmtId="0" fontId="23" fillId="0" borderId="0"/>
    <xf numFmtId="0" fontId="23" fillId="55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55" borderId="0" applyNumberFormat="0" applyBorder="0" applyAlignment="0" applyProtection="0"/>
    <xf numFmtId="0" fontId="23" fillId="53" borderId="0" applyNumberFormat="0" applyBorder="0" applyAlignment="0" applyProtection="0"/>
    <xf numFmtId="44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53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9" fontId="23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15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44" fontId="85" fillId="0" borderId="0" applyFont="0" applyFill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48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1" borderId="0" applyNumberFormat="0" applyBorder="0" applyAlignment="0" applyProtection="0"/>
    <xf numFmtId="0" fontId="23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4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0" borderId="0"/>
    <xf numFmtId="0" fontId="23" fillId="51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54" borderId="0" applyNumberFormat="0" applyBorder="0" applyAlignment="0" applyProtection="0"/>
    <xf numFmtId="0" fontId="23" fillId="39" borderId="0" applyNumberFormat="0" applyBorder="0" applyAlignment="0" applyProtection="0"/>
    <xf numFmtId="0" fontId="23" fillId="1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0" borderId="0"/>
    <xf numFmtId="0" fontId="23" fillId="39" borderId="0" applyNumberFormat="0" applyBorder="0" applyAlignment="0" applyProtection="0"/>
    <xf numFmtId="0" fontId="23" fillId="55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62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62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22" applyNumberFormat="0" applyFont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41" fontId="85" fillId="0" borderId="0" applyFont="0" applyFill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43" fontId="23" fillId="0" borderId="0" applyFont="0" applyFill="0" applyBorder="0" applyAlignment="0" applyProtection="0"/>
    <xf numFmtId="0" fontId="23" fillId="51" borderId="0" applyNumberFormat="0" applyBorder="0" applyAlignment="0" applyProtection="0"/>
    <xf numFmtId="0" fontId="23" fillId="4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47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1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1" borderId="0" applyNumberFormat="0" applyBorder="0" applyAlignment="0" applyProtection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0" borderId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55" borderId="0" applyNumberFormat="0" applyBorder="0" applyAlignment="0" applyProtection="0"/>
    <xf numFmtId="0" fontId="23" fillId="39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3" borderId="0" applyNumberFormat="0" applyBorder="0" applyAlignment="0" applyProtection="0"/>
    <xf numFmtId="0" fontId="23" fillId="46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40" borderId="22" applyNumberFormat="0" applyFont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125" fillId="58" borderId="32" applyNumberFormat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46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54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5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0" borderId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0" borderId="22" applyNumberFormat="0" applyFont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0" borderId="0"/>
    <xf numFmtId="0" fontId="23" fillId="0" borderId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43" fontId="23" fillId="0" borderId="0" applyFont="0" applyFill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0" borderId="0"/>
    <xf numFmtId="0" fontId="115" fillId="58" borderId="27" applyNumberFormat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43" fontId="23" fillId="0" borderId="0" applyFont="0" applyFill="0" applyBorder="0" applyAlignment="0" applyProtection="0"/>
    <xf numFmtId="0" fontId="134" fillId="86" borderId="32" applyNumberFormat="0" applyAlignment="0" applyProtection="0"/>
    <xf numFmtId="0" fontId="23" fillId="0" borderId="0"/>
    <xf numFmtId="0" fontId="23" fillId="40" borderId="22" applyNumberFormat="0" applyFont="0" applyAlignment="0" applyProtection="0"/>
    <xf numFmtId="42" fontId="85" fillId="0" borderId="0" applyFont="0" applyFill="0" applyBorder="0" applyAlignment="0" applyProtection="0"/>
    <xf numFmtId="0" fontId="23" fillId="0" borderId="0"/>
    <xf numFmtId="0" fontId="6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0" borderId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7" fillId="88" borderId="38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0" fontId="23" fillId="40" borderId="22" applyNumberFormat="0" applyFont="0" applyAlignment="0" applyProtection="0"/>
    <xf numFmtId="9" fontId="85" fillId="0" borderId="0" applyFont="0" applyFill="0" applyBorder="0" applyAlignment="0" applyProtection="0"/>
    <xf numFmtId="0" fontId="162" fillId="0" borderId="0" applyBorder="0" applyProtection="0"/>
    <xf numFmtId="43" fontId="23" fillId="0" borderId="0" applyFont="0" applyFill="0" applyBorder="0" applyAlignment="0" applyProtection="0"/>
    <xf numFmtId="0" fontId="137" fillId="0" borderId="37" applyNumberFormat="0" applyFill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9" fontId="69" fillId="0" borderId="0" applyBorder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37" fillId="0" borderId="37" applyNumberFormat="0" applyFill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" fillId="88" borderId="38" applyNumberFormat="0" applyFont="0" applyAlignment="0" applyProtection="0"/>
    <xf numFmtId="0" fontId="134" fillId="86" borderId="32" applyNumberFormat="0" applyAlignment="0" applyProtection="0"/>
    <xf numFmtId="0" fontId="115" fillId="58" borderId="27" applyNumberFormat="0" applyAlignment="0" applyProtection="0"/>
    <xf numFmtId="0" fontId="125" fillId="58" borderId="32" applyNumberFormat="0" applyAlignment="0" applyProtection="0"/>
    <xf numFmtId="0" fontId="125" fillId="58" borderId="32" applyNumberFormat="0" applyAlignment="0" applyProtection="0"/>
    <xf numFmtId="0" fontId="137" fillId="0" borderId="37" applyNumberFormat="0" applyFill="0" applyAlignment="0" applyProtection="0"/>
    <xf numFmtId="0" fontId="115" fillId="58" borderId="27" applyNumberFormat="0" applyAlignment="0" applyProtection="0"/>
    <xf numFmtId="44" fontId="23" fillId="0" borderId="0" applyFont="0" applyFill="0" applyBorder="0" applyAlignment="0" applyProtection="0"/>
    <xf numFmtId="0" fontId="134" fillId="86" borderId="32" applyNumberFormat="0" applyAlignment="0" applyProtection="0"/>
    <xf numFmtId="0" fontId="27" fillId="88" borderId="38" applyNumberFormat="0" applyFont="0" applyAlignment="0" applyProtection="0"/>
    <xf numFmtId="0" fontId="27" fillId="88" borderId="38" applyNumberFormat="0" applyFont="0" applyAlignment="0" applyProtection="0"/>
    <xf numFmtId="0" fontId="137" fillId="0" borderId="37" applyNumberFormat="0" applyFill="0" applyAlignment="0" applyProtection="0"/>
    <xf numFmtId="44" fontId="23" fillId="0" borderId="0" applyFont="0" applyFill="0" applyBorder="0" applyAlignment="0" applyProtection="0"/>
    <xf numFmtId="0" fontId="134" fillId="86" borderId="32" applyNumberFormat="0" applyAlignment="0" applyProtection="0"/>
    <xf numFmtId="0" fontId="115" fillId="58" borderId="27" applyNumberFormat="0" applyAlignment="0" applyProtection="0"/>
    <xf numFmtId="0" fontId="125" fillId="58" borderId="32" applyNumberFormat="0" applyAlignment="0" applyProtection="0"/>
    <xf numFmtId="0" fontId="125" fillId="58" borderId="32" applyNumberFormat="0" applyAlignment="0" applyProtection="0"/>
    <xf numFmtId="0" fontId="115" fillId="58" borderId="27" applyNumberFormat="0" applyAlignment="0" applyProtection="0"/>
    <xf numFmtId="0" fontId="134" fillId="86" borderId="32" applyNumberFormat="0" applyAlignment="0" applyProtection="0"/>
    <xf numFmtId="0" fontId="27" fillId="88" borderId="38" applyNumberFormat="0" applyFont="0" applyAlignment="0" applyProtection="0"/>
    <xf numFmtId="0" fontId="137" fillId="0" borderId="37" applyNumberFormat="0" applyFill="0" applyAlignment="0" applyProtection="0"/>
    <xf numFmtId="4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2" fillId="46" borderId="0" applyNumberFormat="0" applyBorder="0" applyAlignment="0" applyProtection="0"/>
    <xf numFmtId="43" fontId="22" fillId="0" borderId="0" applyFont="0" applyFill="0" applyBorder="0" applyAlignment="0" applyProtection="0"/>
    <xf numFmtId="0" fontId="22" fillId="48" borderId="0" applyNumberFormat="0" applyBorder="0" applyAlignment="0" applyProtection="0"/>
    <xf numFmtId="0" fontId="22" fillId="9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46" borderId="0" applyNumberFormat="0" applyBorder="0" applyAlignment="0" applyProtection="0"/>
    <xf numFmtId="44" fontId="22" fillId="0" borderId="0" applyFont="0" applyFill="0" applyBorder="0" applyAlignment="0" applyProtection="0"/>
    <xf numFmtId="0" fontId="22" fillId="40" borderId="22" applyNumberFormat="0" applyFont="0" applyAlignment="0" applyProtection="0"/>
    <xf numFmtId="0" fontId="22" fillId="0" borderId="0"/>
    <xf numFmtId="0" fontId="22" fillId="0" borderId="0"/>
    <xf numFmtId="0" fontId="22" fillId="55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53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2" fillId="53" borderId="0" applyNumberFormat="0" applyBorder="0" applyAlignment="0" applyProtection="0"/>
    <xf numFmtId="0" fontId="22" fillId="55" borderId="0" applyNumberFormat="0" applyBorder="0" applyAlignment="0" applyProtection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22" fillId="55" borderId="0" applyNumberFormat="0" applyBorder="0" applyAlignment="0" applyProtection="0"/>
    <xf numFmtId="0" fontId="22" fillId="53" borderId="0" applyNumberFormat="0" applyBorder="0" applyAlignment="0" applyProtection="0"/>
    <xf numFmtId="0" fontId="22" fillId="48" borderId="0" applyNumberFormat="0" applyBorder="0" applyAlignment="0" applyProtection="0"/>
    <xf numFmtId="0" fontId="22" fillId="5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15" borderId="0" applyNumberFormat="0" applyBorder="0" applyAlignment="0" applyProtection="0"/>
    <xf numFmtId="0" fontId="22" fillId="51" borderId="0" applyNumberFormat="0" applyBorder="0" applyAlignment="0" applyProtection="0"/>
    <xf numFmtId="0" fontId="22" fillId="48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15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62" borderId="0" applyNumberFormat="0" applyBorder="0" applyAlignment="0" applyProtection="0"/>
    <xf numFmtId="0" fontId="22" fillId="48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1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46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0" borderId="0"/>
    <xf numFmtId="0" fontId="22" fillId="51" borderId="0" applyNumberFormat="0" applyBorder="0" applyAlignment="0" applyProtection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2" fillId="39" borderId="0" applyNumberFormat="0" applyBorder="0" applyAlignment="0" applyProtection="0"/>
    <xf numFmtId="0" fontId="22" fillId="15" borderId="0" applyNumberFormat="0" applyBorder="0" applyAlignment="0" applyProtection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0" borderId="0"/>
    <xf numFmtId="0" fontId="22" fillId="39" borderId="0" applyNumberFormat="0" applyBorder="0" applyAlignment="0" applyProtection="0"/>
    <xf numFmtId="0" fontId="22" fillId="55" borderId="0" applyNumberFormat="0" applyBorder="0" applyAlignment="0" applyProtection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62" borderId="0" applyNumberFormat="0" applyBorder="0" applyAlignment="0" applyProtection="0"/>
    <xf numFmtId="0" fontId="22" fillId="39" borderId="0" applyNumberFormat="0" applyBorder="0" applyAlignment="0" applyProtection="0"/>
    <xf numFmtId="0" fontId="22" fillId="53" borderId="0" applyNumberFormat="0" applyBorder="0" applyAlignment="0" applyProtection="0"/>
    <xf numFmtId="0" fontId="22" fillId="62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0" borderId="22" applyNumberFormat="0" applyFont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41" fontId="85" fillId="0" borderId="0" applyFont="0" applyFill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43" fontId="22" fillId="0" borderId="0" applyFont="0" applyFill="0" applyBorder="0" applyAlignment="0" applyProtection="0"/>
    <xf numFmtId="0" fontId="22" fillId="51" borderId="0" applyNumberFormat="0" applyBorder="0" applyAlignment="0" applyProtection="0"/>
    <xf numFmtId="0" fontId="22" fillId="47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47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0" borderId="0"/>
    <xf numFmtId="0" fontId="22" fillId="15" borderId="0" applyNumberFormat="0" applyBorder="0" applyAlignment="0" applyProtection="0"/>
    <xf numFmtId="0" fontId="22" fillId="5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15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0" borderId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55" borderId="0" applyNumberFormat="0" applyBorder="0" applyAlignment="0" applyProtection="0"/>
    <xf numFmtId="0" fontId="22" fillId="39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40" borderId="22" applyNumberFormat="0" applyFont="0" applyAlignment="0" applyProtection="0"/>
    <xf numFmtId="0" fontId="22" fillId="53" borderId="0" applyNumberFormat="0" applyBorder="0" applyAlignment="0" applyProtection="0"/>
    <xf numFmtId="0" fontId="22" fillId="53" borderId="0" applyNumberFormat="0" applyBorder="0" applyAlignment="0" applyProtection="0"/>
    <xf numFmtId="0" fontId="22" fillId="40" borderId="22" applyNumberFormat="0" applyFont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46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54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0" borderId="22" applyNumberFormat="0" applyFont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0" borderId="0"/>
    <xf numFmtId="0" fontId="22" fillId="0" borderId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43" fontId="22" fillId="0" borderId="0" applyFont="0" applyFill="0" applyBorder="0" applyAlignment="0" applyProtection="0"/>
    <xf numFmtId="0" fontId="22" fillId="39" borderId="0" applyNumberFormat="0" applyBorder="0" applyAlignment="0" applyProtection="0"/>
    <xf numFmtId="43" fontId="22" fillId="0" borderId="0" applyFont="0" applyFill="0" applyBorder="0" applyAlignment="0" applyProtection="0"/>
    <xf numFmtId="0" fontId="22" fillId="39" borderId="0" applyNumberFormat="0" applyBorder="0" applyAlignment="0" applyProtection="0"/>
    <xf numFmtId="43" fontId="22" fillId="0" borderId="0" applyFont="0" applyFill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40" borderId="22" applyNumberFormat="0" applyFont="0" applyAlignment="0" applyProtection="0"/>
    <xf numFmtId="0" fontId="22" fillId="0" borderId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0" fontId="22" fillId="40" borderId="22" applyNumberFormat="0" applyFon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9" fillId="0" borderId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69" fillId="0" borderId="0"/>
    <xf numFmtId="43" fontId="69" fillId="0" borderId="0" applyFont="0" applyFill="0" applyBorder="0" applyAlignment="0" applyProtection="0"/>
    <xf numFmtId="0" fontId="69" fillId="0" borderId="0"/>
    <xf numFmtId="0" fontId="163" fillId="0" borderId="0"/>
    <xf numFmtId="0" fontId="20" fillId="0" borderId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5" fillId="58" borderId="49" applyNumberForma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115" fillId="58" borderId="48" applyNumberFormat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134" fillId="86" borderId="49" applyNumberForma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7" fillId="88" borderId="51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166" fontId="20" fillId="0" borderId="0" applyFont="0" applyFill="0" applyBorder="0" applyAlignment="0" applyProtection="0"/>
    <xf numFmtId="0" fontId="137" fillId="0" borderId="5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6" fontId="69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44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9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125" fillId="58" borderId="49" applyNumberForma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115" fillId="58" borderId="48" applyNumberFormat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134" fillId="86" borderId="49" applyNumberForma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7" fillId="88" borderId="51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137" fillId="0" borderId="50" applyNumberFormat="0" applyFill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37" fillId="0" borderId="50" applyNumberFormat="0" applyFill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88" borderId="51" applyNumberFormat="0" applyFont="0" applyAlignment="0" applyProtection="0"/>
    <xf numFmtId="0" fontId="134" fillId="86" borderId="49" applyNumberFormat="0" applyAlignment="0" applyProtection="0"/>
    <xf numFmtId="0" fontId="115" fillId="58" borderId="48" applyNumberFormat="0" applyAlignment="0" applyProtection="0"/>
    <xf numFmtId="0" fontId="125" fillId="58" borderId="49" applyNumberFormat="0" applyAlignment="0" applyProtection="0"/>
    <xf numFmtId="0" fontId="125" fillId="58" borderId="49" applyNumberFormat="0" applyAlignment="0" applyProtection="0"/>
    <xf numFmtId="0" fontId="137" fillId="0" borderId="50" applyNumberFormat="0" applyFill="0" applyAlignment="0" applyProtection="0"/>
    <xf numFmtId="0" fontId="115" fillId="58" borderId="48" applyNumberFormat="0" applyAlignment="0" applyProtection="0"/>
    <xf numFmtId="44" fontId="20" fillId="0" borderId="0" applyFont="0" applyFill="0" applyBorder="0" applyAlignment="0" applyProtection="0"/>
    <xf numFmtId="0" fontId="134" fillId="86" borderId="49" applyNumberFormat="0" applyAlignment="0" applyProtection="0"/>
    <xf numFmtId="0" fontId="27" fillId="88" borderId="51" applyNumberFormat="0" applyFont="0" applyAlignment="0" applyProtection="0"/>
    <xf numFmtId="0" fontId="27" fillId="88" borderId="51" applyNumberFormat="0" applyFont="0" applyAlignment="0" applyProtection="0"/>
    <xf numFmtId="0" fontId="137" fillId="0" borderId="50" applyNumberFormat="0" applyFill="0" applyAlignment="0" applyProtection="0"/>
    <xf numFmtId="44" fontId="20" fillId="0" borderId="0" applyFont="0" applyFill="0" applyBorder="0" applyAlignment="0" applyProtection="0"/>
    <xf numFmtId="0" fontId="134" fillId="86" borderId="49" applyNumberFormat="0" applyAlignment="0" applyProtection="0"/>
    <xf numFmtId="0" fontId="115" fillId="58" borderId="48" applyNumberFormat="0" applyAlignment="0" applyProtection="0"/>
    <xf numFmtId="0" fontId="125" fillId="58" borderId="49" applyNumberFormat="0" applyAlignment="0" applyProtection="0"/>
    <xf numFmtId="0" fontId="125" fillId="58" borderId="49" applyNumberFormat="0" applyAlignment="0" applyProtection="0"/>
    <xf numFmtId="0" fontId="115" fillId="58" borderId="48" applyNumberFormat="0" applyAlignment="0" applyProtection="0"/>
    <xf numFmtId="0" fontId="134" fillId="86" borderId="49" applyNumberFormat="0" applyAlignment="0" applyProtection="0"/>
    <xf numFmtId="0" fontId="27" fillId="88" borderId="51" applyNumberFormat="0" applyFont="0" applyAlignment="0" applyProtection="0"/>
    <xf numFmtId="0" fontId="137" fillId="0" borderId="50" applyNumberFormat="0" applyFill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8" borderId="0" applyNumberFormat="0" applyBorder="0" applyAlignment="0" applyProtection="0"/>
    <xf numFmtId="0" fontId="20" fillId="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46" borderId="0" applyNumberFormat="0" applyBorder="0" applyAlignment="0" applyProtection="0"/>
    <xf numFmtId="44" fontId="20" fillId="0" borderId="0" applyFont="0" applyFill="0" applyBorder="0" applyAlignment="0" applyProtection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55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55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53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1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46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0" borderId="0"/>
    <xf numFmtId="0" fontId="20" fillId="51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1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0" borderId="0"/>
    <xf numFmtId="0" fontId="20" fillId="39" borderId="0" applyNumberFormat="0" applyBorder="0" applyAlignment="0" applyProtection="0"/>
    <xf numFmtId="0" fontId="20" fillId="55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62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62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22" applyNumberFormat="0" applyFont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47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0" borderId="0"/>
    <xf numFmtId="0" fontId="20" fillId="15" borderId="0" applyNumberFormat="0" applyBorder="0" applyAlignment="0" applyProtection="0"/>
    <xf numFmtId="0" fontId="20" fillId="53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1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0" borderId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55" borderId="0" applyNumberFormat="0" applyBorder="0" applyAlignment="0" applyProtection="0"/>
    <xf numFmtId="0" fontId="20" fillId="39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4" borderId="0" applyNumberFormat="0" applyBorder="0" applyAlignment="0" applyProtection="0"/>
    <xf numFmtId="0" fontId="20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0" borderId="22" applyNumberFormat="0" applyFont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46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5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0" borderId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22" applyNumberFormat="0" applyFon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0" borderId="0"/>
    <xf numFmtId="0" fontId="20" fillId="0" borderId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0" borderId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0" borderId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0" fontId="20" fillId="40" borderId="22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9" fillId="0" borderId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16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44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9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46" borderId="0" applyNumberFormat="0" applyBorder="0" applyAlignment="0" applyProtection="0"/>
    <xf numFmtId="43" fontId="19" fillId="0" borderId="0" applyFont="0" applyFill="0" applyBorder="0" applyAlignment="0" applyProtection="0"/>
    <xf numFmtId="0" fontId="19" fillId="48" borderId="0" applyNumberFormat="0" applyBorder="0" applyAlignment="0" applyProtection="0"/>
    <xf numFmtId="0" fontId="19" fillId="9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46" borderId="0" applyNumberFormat="0" applyBorder="0" applyAlignment="0" applyProtection="0"/>
    <xf numFmtId="44" fontId="19" fillId="0" borderId="0" applyFont="0" applyFill="0" applyBorder="0" applyAlignment="0" applyProtection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55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55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53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48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1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46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0" borderId="0"/>
    <xf numFmtId="0" fontId="19" fillId="51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54" borderId="0" applyNumberFormat="0" applyBorder="0" applyAlignment="0" applyProtection="0"/>
    <xf numFmtId="0" fontId="19" fillId="39" borderId="0" applyNumberFormat="0" applyBorder="0" applyAlignment="0" applyProtection="0"/>
    <xf numFmtId="0" fontId="19" fillId="1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0" borderId="0"/>
    <xf numFmtId="0" fontId="19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62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62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0" borderId="22" applyNumberFormat="0" applyFont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43" fontId="19" fillId="0" borderId="0" applyFont="0" applyFill="0" applyBorder="0" applyAlignment="0" applyProtection="0"/>
    <xf numFmtId="0" fontId="19" fillId="51" borderId="0" applyNumberFormat="0" applyBorder="0" applyAlignment="0" applyProtection="0"/>
    <xf numFmtId="0" fontId="19" fillId="47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47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0" borderId="0"/>
    <xf numFmtId="0" fontId="19" fillId="15" borderId="0" applyNumberFormat="0" applyBorder="0" applyAlignment="0" applyProtection="0"/>
    <xf numFmtId="0" fontId="19" fillId="53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1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0" borderId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55" borderId="0" applyNumberFormat="0" applyBorder="0" applyAlignment="0" applyProtection="0"/>
    <xf numFmtId="0" fontId="19" fillId="39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3" borderId="0" applyNumberFormat="0" applyBorder="0" applyAlignment="0" applyProtection="0"/>
    <xf numFmtId="0" fontId="19" fillId="46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40" borderId="22" applyNumberFormat="0" applyFont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46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54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1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0" borderId="22" applyNumberFormat="0" applyFont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0" borderId="0"/>
    <xf numFmtId="0" fontId="19" fillId="0" borderId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43" fontId="19" fillId="0" borderId="0" applyFont="0" applyFill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39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0" borderId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0" fontId="19" fillId="40" borderId="22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58" borderId="54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5" fillId="58" borderId="53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4" fillId="86" borderId="54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56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37" fillId="0" borderId="5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44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9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58" borderId="54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5" fillId="58" borderId="53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4" fillId="86" borderId="54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56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37" fillId="0" borderId="55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37" fillId="0" borderId="55" applyNumberFormat="0" applyFill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7" fillId="88" borderId="56" applyNumberFormat="0" applyFont="0" applyAlignment="0" applyProtection="0"/>
    <xf numFmtId="0" fontId="134" fillId="86" borderId="54" applyNumberFormat="0" applyAlignment="0" applyProtection="0"/>
    <xf numFmtId="0" fontId="115" fillId="58" borderId="53" applyNumberFormat="0" applyAlignment="0" applyProtection="0"/>
    <xf numFmtId="0" fontId="125" fillId="58" borderId="54" applyNumberFormat="0" applyAlignment="0" applyProtection="0"/>
    <xf numFmtId="0" fontId="125" fillId="58" borderId="54" applyNumberFormat="0" applyAlignment="0" applyProtection="0"/>
    <xf numFmtId="0" fontId="137" fillId="0" borderId="55" applyNumberFormat="0" applyFill="0" applyAlignment="0" applyProtection="0"/>
    <xf numFmtId="0" fontId="115" fillId="58" borderId="53" applyNumberFormat="0" applyAlignment="0" applyProtection="0"/>
    <xf numFmtId="44" fontId="17" fillId="0" borderId="0" applyFont="0" applyFill="0" applyBorder="0" applyAlignment="0" applyProtection="0"/>
    <xf numFmtId="0" fontId="134" fillId="86" borderId="54" applyNumberFormat="0" applyAlignment="0" applyProtection="0"/>
    <xf numFmtId="0" fontId="27" fillId="88" borderId="56" applyNumberFormat="0" applyFont="0" applyAlignment="0" applyProtection="0"/>
    <xf numFmtId="0" fontId="27" fillId="88" borderId="56" applyNumberFormat="0" applyFont="0" applyAlignment="0" applyProtection="0"/>
    <xf numFmtId="0" fontId="137" fillId="0" borderId="55" applyNumberFormat="0" applyFill="0" applyAlignment="0" applyProtection="0"/>
    <xf numFmtId="44" fontId="17" fillId="0" borderId="0" applyFont="0" applyFill="0" applyBorder="0" applyAlignment="0" applyProtection="0"/>
    <xf numFmtId="0" fontId="134" fillId="86" borderId="54" applyNumberFormat="0" applyAlignment="0" applyProtection="0"/>
    <xf numFmtId="0" fontId="115" fillId="58" borderId="53" applyNumberFormat="0" applyAlignment="0" applyProtection="0"/>
    <xf numFmtId="0" fontId="125" fillId="58" borderId="54" applyNumberFormat="0" applyAlignment="0" applyProtection="0"/>
    <xf numFmtId="0" fontId="125" fillId="58" borderId="54" applyNumberFormat="0" applyAlignment="0" applyProtection="0"/>
    <xf numFmtId="0" fontId="115" fillId="58" borderId="53" applyNumberFormat="0" applyAlignment="0" applyProtection="0"/>
    <xf numFmtId="0" fontId="134" fillId="86" borderId="54" applyNumberFormat="0" applyAlignment="0" applyProtection="0"/>
    <xf numFmtId="0" fontId="27" fillId="88" borderId="56" applyNumberFormat="0" applyFont="0" applyAlignment="0" applyProtection="0"/>
    <xf numFmtId="0" fontId="137" fillId="0" borderId="55" applyNumberFormat="0" applyFill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58" borderId="58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5" fillId="58" borderId="57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4" fillId="86" borderId="58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60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37" fillId="0" borderId="59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44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9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58" borderId="58" applyNumberForma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15" fillId="58" borderId="57" applyNumberFormat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34" fillId="86" borderId="58" applyNumberForma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27" fillId="88" borderId="60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37" fillId="0" borderId="59" applyNumberFormat="0" applyFill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37" fillId="0" borderId="59" applyNumberFormat="0" applyFill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7" fillId="88" borderId="60" applyNumberFormat="0" applyFont="0" applyAlignment="0" applyProtection="0"/>
    <xf numFmtId="0" fontId="134" fillId="86" borderId="58" applyNumberFormat="0" applyAlignment="0" applyProtection="0"/>
    <xf numFmtId="0" fontId="115" fillId="58" borderId="57" applyNumberFormat="0" applyAlignment="0" applyProtection="0"/>
    <xf numFmtId="0" fontId="125" fillId="58" borderId="58" applyNumberFormat="0" applyAlignment="0" applyProtection="0"/>
    <xf numFmtId="0" fontId="125" fillId="58" borderId="58" applyNumberFormat="0" applyAlignment="0" applyProtection="0"/>
    <xf numFmtId="0" fontId="137" fillId="0" borderId="59" applyNumberFormat="0" applyFill="0" applyAlignment="0" applyProtection="0"/>
    <xf numFmtId="0" fontId="115" fillId="58" borderId="57" applyNumberFormat="0" applyAlignment="0" applyProtection="0"/>
    <xf numFmtId="44" fontId="17" fillId="0" borderId="0" applyFont="0" applyFill="0" applyBorder="0" applyAlignment="0" applyProtection="0"/>
    <xf numFmtId="0" fontId="134" fillId="86" borderId="58" applyNumberFormat="0" applyAlignment="0" applyProtection="0"/>
    <xf numFmtId="0" fontId="27" fillId="88" borderId="60" applyNumberFormat="0" applyFont="0" applyAlignment="0" applyProtection="0"/>
    <xf numFmtId="0" fontId="27" fillId="88" borderId="60" applyNumberFormat="0" applyFont="0" applyAlignment="0" applyProtection="0"/>
    <xf numFmtId="0" fontId="137" fillId="0" borderId="59" applyNumberFormat="0" applyFill="0" applyAlignment="0" applyProtection="0"/>
    <xf numFmtId="44" fontId="17" fillId="0" borderId="0" applyFont="0" applyFill="0" applyBorder="0" applyAlignment="0" applyProtection="0"/>
    <xf numFmtId="0" fontId="134" fillId="86" borderId="58" applyNumberFormat="0" applyAlignment="0" applyProtection="0"/>
    <xf numFmtId="0" fontId="115" fillId="58" borderId="57" applyNumberFormat="0" applyAlignment="0" applyProtection="0"/>
    <xf numFmtId="0" fontId="125" fillId="58" borderId="58" applyNumberFormat="0" applyAlignment="0" applyProtection="0"/>
    <xf numFmtId="0" fontId="125" fillId="58" borderId="58" applyNumberFormat="0" applyAlignment="0" applyProtection="0"/>
    <xf numFmtId="0" fontId="115" fillId="58" borderId="57" applyNumberFormat="0" applyAlignment="0" applyProtection="0"/>
    <xf numFmtId="0" fontId="134" fillId="86" borderId="58" applyNumberFormat="0" applyAlignment="0" applyProtection="0"/>
    <xf numFmtId="0" fontId="27" fillId="88" borderId="60" applyNumberFormat="0" applyFont="0" applyAlignment="0" applyProtection="0"/>
    <xf numFmtId="0" fontId="137" fillId="0" borderId="59" applyNumberFormat="0" applyFill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44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9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46" borderId="0" applyNumberFormat="0" applyBorder="0" applyAlignment="0" applyProtection="0"/>
    <xf numFmtId="43" fontId="17" fillId="0" borderId="0" applyFont="0" applyFill="0" applyBorder="0" applyAlignment="0" applyProtection="0"/>
    <xf numFmtId="0" fontId="17" fillId="48" borderId="0" applyNumberFormat="0" applyBorder="0" applyAlignment="0" applyProtection="0"/>
    <xf numFmtId="0" fontId="17" fillId="9" borderId="0" applyNumberFormat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46" borderId="0" applyNumberFormat="0" applyBorder="0" applyAlignment="0" applyProtection="0"/>
    <xf numFmtId="44" fontId="17" fillId="0" borderId="0" applyFont="0" applyFill="0" applyBorder="0" applyAlignment="0" applyProtection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55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53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15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1" borderId="0" applyNumberFormat="0" applyBorder="0" applyAlignment="0" applyProtection="0"/>
    <xf numFmtId="0" fontId="17" fillId="48" borderId="0" applyNumberFormat="0" applyBorder="0" applyAlignment="0" applyProtection="0"/>
    <xf numFmtId="0" fontId="17" fillId="48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46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0" borderId="0"/>
    <xf numFmtId="0" fontId="17" fillId="51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54" borderId="0" applyNumberFormat="0" applyBorder="0" applyAlignment="0" applyProtection="0"/>
    <xf numFmtId="0" fontId="17" fillId="39" borderId="0" applyNumberFormat="0" applyBorder="0" applyAlignment="0" applyProtection="0"/>
    <xf numFmtId="0" fontId="17" fillId="1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55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62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62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0" borderId="22" applyNumberFormat="0" applyFont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43" fontId="17" fillId="0" borderId="0" applyFont="0" applyFill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47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53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1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0" borderId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0" fontId="17" fillId="39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4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0" borderId="22" applyNumberFormat="0" applyFont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4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1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0" borderId="22" applyNumberFormat="0" applyFont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43" fontId="17" fillId="0" borderId="0" applyFont="0" applyFill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0" borderId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0" fontId="17" fillId="40" borderId="2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3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2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3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5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7" fillId="0" borderId="64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3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2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3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5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7" fillId="0" borderId="64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7" fillId="0" borderId="64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5" applyNumberFormat="0" applyFont="0" applyAlignment="0" applyProtection="0"/>
    <xf numFmtId="0" fontId="134" fillId="86" borderId="63" applyNumberFormat="0" applyAlignment="0" applyProtection="0"/>
    <xf numFmtId="0" fontId="115" fillId="58" borderId="62" applyNumberFormat="0" applyAlignment="0" applyProtection="0"/>
    <xf numFmtId="0" fontId="125" fillId="58" borderId="63" applyNumberFormat="0" applyAlignment="0" applyProtection="0"/>
    <xf numFmtId="0" fontId="125" fillId="58" borderId="63" applyNumberFormat="0" applyAlignment="0" applyProtection="0"/>
    <xf numFmtId="0" fontId="137" fillId="0" borderId="64" applyNumberFormat="0" applyFill="0" applyAlignment="0" applyProtection="0"/>
    <xf numFmtId="0" fontId="115" fillId="58" borderId="62" applyNumberFormat="0" applyAlignment="0" applyProtection="0"/>
    <xf numFmtId="44" fontId="16" fillId="0" borderId="0" applyFont="0" applyFill="0" applyBorder="0" applyAlignment="0" applyProtection="0"/>
    <xf numFmtId="0" fontId="134" fillId="86" borderId="63" applyNumberFormat="0" applyAlignment="0" applyProtection="0"/>
    <xf numFmtId="0" fontId="27" fillId="88" borderId="65" applyNumberFormat="0" applyFont="0" applyAlignment="0" applyProtection="0"/>
    <xf numFmtId="0" fontId="27" fillId="88" borderId="65" applyNumberFormat="0" applyFont="0" applyAlignment="0" applyProtection="0"/>
    <xf numFmtId="0" fontId="137" fillId="0" borderId="64" applyNumberFormat="0" applyFill="0" applyAlignment="0" applyProtection="0"/>
    <xf numFmtId="44" fontId="16" fillId="0" borderId="0" applyFont="0" applyFill="0" applyBorder="0" applyAlignment="0" applyProtection="0"/>
    <xf numFmtId="0" fontId="134" fillId="86" borderId="63" applyNumberFormat="0" applyAlignment="0" applyProtection="0"/>
    <xf numFmtId="0" fontId="115" fillId="58" borderId="62" applyNumberFormat="0" applyAlignment="0" applyProtection="0"/>
    <xf numFmtId="0" fontId="125" fillId="58" borderId="63" applyNumberFormat="0" applyAlignment="0" applyProtection="0"/>
    <xf numFmtId="0" fontId="125" fillId="58" borderId="63" applyNumberFormat="0" applyAlignment="0" applyProtection="0"/>
    <xf numFmtId="0" fontId="115" fillId="58" borderId="62" applyNumberFormat="0" applyAlignment="0" applyProtection="0"/>
    <xf numFmtId="0" fontId="134" fillId="86" borderId="63" applyNumberFormat="0" applyAlignment="0" applyProtection="0"/>
    <xf numFmtId="0" fontId="27" fillId="88" borderId="65" applyNumberFormat="0" applyFont="0" applyAlignment="0" applyProtection="0"/>
    <xf numFmtId="0" fontId="137" fillId="0" borderId="64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7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7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9" applyNumberFormat="0" applyFont="0" applyAlignment="0" applyProtection="0"/>
    <xf numFmtId="0" fontId="134" fillId="86" borderId="67" applyNumberFormat="0" applyAlignment="0" applyProtection="0"/>
    <xf numFmtId="0" fontId="115" fillId="58" borderId="66" applyNumberFormat="0" applyAlignment="0" applyProtection="0"/>
    <xf numFmtId="0" fontId="125" fillId="58" borderId="67" applyNumberFormat="0" applyAlignment="0" applyProtection="0"/>
    <xf numFmtId="0" fontId="125" fillId="58" borderId="67" applyNumberFormat="0" applyAlignment="0" applyProtection="0"/>
    <xf numFmtId="0" fontId="137" fillId="0" borderId="68" applyNumberFormat="0" applyFill="0" applyAlignment="0" applyProtection="0"/>
    <xf numFmtId="0" fontId="115" fillId="58" borderId="66" applyNumberFormat="0" applyAlignment="0" applyProtection="0"/>
    <xf numFmtId="44" fontId="16" fillId="0" borderId="0" applyFont="0" applyFill="0" applyBorder="0" applyAlignment="0" applyProtection="0"/>
    <xf numFmtId="0" fontId="134" fillId="86" borderId="67" applyNumberFormat="0" applyAlignment="0" applyProtection="0"/>
    <xf numFmtId="0" fontId="27" fillId="88" borderId="69" applyNumberFormat="0" applyFont="0" applyAlignment="0" applyProtection="0"/>
    <xf numFmtId="0" fontId="27" fillId="88" borderId="69" applyNumberFormat="0" applyFont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0" fontId="134" fillId="86" borderId="67" applyNumberFormat="0" applyAlignment="0" applyProtection="0"/>
    <xf numFmtId="0" fontId="115" fillId="58" borderId="66" applyNumberFormat="0" applyAlignment="0" applyProtection="0"/>
    <xf numFmtId="0" fontId="125" fillId="58" borderId="67" applyNumberFormat="0" applyAlignment="0" applyProtection="0"/>
    <xf numFmtId="0" fontId="125" fillId="58" borderId="67" applyNumberFormat="0" applyAlignment="0" applyProtection="0"/>
    <xf numFmtId="0" fontId="115" fillId="58" borderId="66" applyNumberFormat="0" applyAlignment="0" applyProtection="0"/>
    <xf numFmtId="0" fontId="134" fillId="86" borderId="67" applyNumberFormat="0" applyAlignment="0" applyProtection="0"/>
    <xf numFmtId="0" fontId="27" fillId="88" borderId="69" applyNumberFormat="0" applyFont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72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7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7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9" applyNumberFormat="0" applyFont="0" applyAlignment="0" applyProtection="0"/>
    <xf numFmtId="0" fontId="134" fillId="86" borderId="67" applyNumberFormat="0" applyAlignment="0" applyProtection="0"/>
    <xf numFmtId="0" fontId="115" fillId="58" borderId="66" applyNumberFormat="0" applyAlignment="0" applyProtection="0"/>
    <xf numFmtId="0" fontId="125" fillId="58" borderId="67" applyNumberFormat="0" applyAlignment="0" applyProtection="0"/>
    <xf numFmtId="0" fontId="125" fillId="58" borderId="67" applyNumberFormat="0" applyAlignment="0" applyProtection="0"/>
    <xf numFmtId="0" fontId="137" fillId="0" borderId="68" applyNumberFormat="0" applyFill="0" applyAlignment="0" applyProtection="0"/>
    <xf numFmtId="0" fontId="115" fillId="58" borderId="66" applyNumberFormat="0" applyAlignment="0" applyProtection="0"/>
    <xf numFmtId="44" fontId="16" fillId="0" borderId="0" applyFont="0" applyFill="0" applyBorder="0" applyAlignment="0" applyProtection="0"/>
    <xf numFmtId="0" fontId="134" fillId="86" borderId="67" applyNumberFormat="0" applyAlignment="0" applyProtection="0"/>
    <xf numFmtId="0" fontId="27" fillId="88" borderId="69" applyNumberFormat="0" applyFont="0" applyAlignment="0" applyProtection="0"/>
    <xf numFmtId="0" fontId="27" fillId="88" borderId="69" applyNumberFormat="0" applyFont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0" fontId="134" fillId="86" borderId="67" applyNumberFormat="0" applyAlignment="0" applyProtection="0"/>
    <xf numFmtId="0" fontId="115" fillId="58" borderId="66" applyNumberFormat="0" applyAlignment="0" applyProtection="0"/>
    <xf numFmtId="0" fontId="125" fillId="58" borderId="67" applyNumberFormat="0" applyAlignment="0" applyProtection="0"/>
    <xf numFmtId="0" fontId="125" fillId="58" borderId="67" applyNumberFormat="0" applyAlignment="0" applyProtection="0"/>
    <xf numFmtId="0" fontId="115" fillId="58" borderId="66" applyNumberFormat="0" applyAlignment="0" applyProtection="0"/>
    <xf numFmtId="0" fontId="134" fillId="86" borderId="67" applyNumberFormat="0" applyAlignment="0" applyProtection="0"/>
    <xf numFmtId="0" fontId="27" fillId="88" borderId="69" applyNumberFormat="0" applyFont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37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25" fillId="58" borderId="67" applyNumberForma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15" fillId="58" borderId="66" applyNumberFormat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34" fillId="86" borderId="67" applyNumberForma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27" fillId="88" borderId="69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37" fillId="0" borderId="6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7" fillId="88" borderId="69" applyNumberFormat="0" applyFont="0" applyAlignment="0" applyProtection="0"/>
    <xf numFmtId="0" fontId="134" fillId="86" borderId="67" applyNumberFormat="0" applyAlignment="0" applyProtection="0"/>
    <xf numFmtId="0" fontId="115" fillId="58" borderId="66" applyNumberFormat="0" applyAlignment="0" applyProtection="0"/>
    <xf numFmtId="0" fontId="125" fillId="58" borderId="67" applyNumberFormat="0" applyAlignment="0" applyProtection="0"/>
    <xf numFmtId="0" fontId="125" fillId="58" borderId="67" applyNumberFormat="0" applyAlignment="0" applyProtection="0"/>
    <xf numFmtId="0" fontId="137" fillId="0" borderId="68" applyNumberFormat="0" applyFill="0" applyAlignment="0" applyProtection="0"/>
    <xf numFmtId="0" fontId="115" fillId="58" borderId="66" applyNumberFormat="0" applyAlignment="0" applyProtection="0"/>
    <xf numFmtId="44" fontId="16" fillId="0" borderId="0" applyFont="0" applyFill="0" applyBorder="0" applyAlignment="0" applyProtection="0"/>
    <xf numFmtId="0" fontId="134" fillId="86" borderId="67" applyNumberFormat="0" applyAlignment="0" applyProtection="0"/>
    <xf numFmtId="0" fontId="27" fillId="88" borderId="69" applyNumberFormat="0" applyFont="0" applyAlignment="0" applyProtection="0"/>
    <xf numFmtId="0" fontId="27" fillId="88" borderId="69" applyNumberFormat="0" applyFont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0" fontId="134" fillId="86" borderId="67" applyNumberFormat="0" applyAlignment="0" applyProtection="0"/>
    <xf numFmtId="0" fontId="115" fillId="58" borderId="66" applyNumberFormat="0" applyAlignment="0" applyProtection="0"/>
    <xf numFmtId="0" fontId="125" fillId="58" borderId="67" applyNumberFormat="0" applyAlignment="0" applyProtection="0"/>
    <xf numFmtId="0" fontId="125" fillId="58" borderId="67" applyNumberFormat="0" applyAlignment="0" applyProtection="0"/>
    <xf numFmtId="0" fontId="115" fillId="58" borderId="66" applyNumberFormat="0" applyAlignment="0" applyProtection="0"/>
    <xf numFmtId="0" fontId="134" fillId="86" borderId="67" applyNumberFormat="0" applyAlignment="0" applyProtection="0"/>
    <xf numFmtId="0" fontId="27" fillId="88" borderId="69" applyNumberFormat="0" applyFont="0" applyAlignment="0" applyProtection="0"/>
    <xf numFmtId="0" fontId="137" fillId="0" borderId="68" applyNumberFormat="0" applyFill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44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9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46" borderId="0" applyNumberFormat="0" applyBorder="0" applyAlignment="0" applyProtection="0"/>
    <xf numFmtId="43" fontId="16" fillId="0" borderId="0" applyFont="0" applyFill="0" applyBorder="0" applyAlignment="0" applyProtection="0"/>
    <xf numFmtId="0" fontId="16" fillId="48" borderId="0" applyNumberFormat="0" applyBorder="0" applyAlignment="0" applyProtection="0"/>
    <xf numFmtId="0" fontId="16" fillId="9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46" borderId="0" applyNumberFormat="0" applyBorder="0" applyAlignment="0" applyProtection="0"/>
    <xf numFmtId="44" fontId="16" fillId="0" borderId="0" applyFont="0" applyFill="0" applyBorder="0" applyAlignment="0" applyProtection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55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53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7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15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48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1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46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0" borderId="0"/>
    <xf numFmtId="0" fontId="16" fillId="51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54" borderId="0" applyNumberFormat="0" applyBorder="0" applyAlignment="0" applyProtection="0"/>
    <xf numFmtId="0" fontId="16" fillId="39" borderId="0" applyNumberFormat="0" applyBorder="0" applyAlignment="0" applyProtection="0"/>
    <xf numFmtId="0" fontId="16" fillId="1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0" borderId="0"/>
    <xf numFmtId="0" fontId="16" fillId="39" borderId="0" applyNumberFormat="0" applyBorder="0" applyAlignment="0" applyProtection="0"/>
    <xf numFmtId="0" fontId="16" fillId="55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62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62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0" borderId="22" applyNumberFormat="0" applyFont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43" fontId="16" fillId="0" borderId="0" applyFont="0" applyFill="0" applyBorder="0" applyAlignment="0" applyProtection="0"/>
    <xf numFmtId="0" fontId="16" fillId="51" borderId="0" applyNumberFormat="0" applyBorder="0" applyAlignment="0" applyProtection="0"/>
    <xf numFmtId="0" fontId="16" fillId="47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47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0" borderId="0"/>
    <xf numFmtId="0" fontId="16" fillId="15" borderId="0" applyNumberFormat="0" applyBorder="0" applyAlignment="0" applyProtection="0"/>
    <xf numFmtId="0" fontId="16" fillId="53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1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0" borderId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55" borderId="0" applyNumberFormat="0" applyBorder="0" applyAlignment="0" applyProtection="0"/>
    <xf numFmtId="0" fontId="16" fillId="39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4" borderId="0" applyNumberFormat="0" applyBorder="0" applyAlignment="0" applyProtection="0"/>
    <xf numFmtId="0" fontId="16" fillId="53" borderId="0" applyNumberFormat="0" applyBorder="0" applyAlignment="0" applyProtection="0"/>
    <xf numFmtId="0" fontId="16" fillId="46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53" borderId="0" applyNumberFormat="0" applyBorder="0" applyAlignment="0" applyProtection="0"/>
    <xf numFmtId="0" fontId="16" fillId="53" borderId="0" applyNumberFormat="0" applyBorder="0" applyAlignment="0" applyProtection="0"/>
    <xf numFmtId="0" fontId="16" fillId="40" borderId="22" applyNumberFormat="0" applyFont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46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54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1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0" borderId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0" borderId="22" applyNumberFormat="0" applyFont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41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0" borderId="0"/>
    <xf numFmtId="0" fontId="16" fillId="0" borderId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43" fontId="16" fillId="0" borderId="0" applyFont="0" applyFill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39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0" borderId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0" borderId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0" fontId="16" fillId="40" borderId="22" applyNumberFormat="0" applyFon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5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5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4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37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5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5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4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37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7" fillId="88" borderId="73" applyNumberFormat="0" applyFont="0" applyAlignment="0" applyProtection="0"/>
    <xf numFmtId="0" fontId="134" fillId="86" borderId="71" applyNumberFormat="0" applyAlignment="0" applyProtection="0"/>
    <xf numFmtId="0" fontId="115" fillId="58" borderId="70" applyNumberFormat="0" applyAlignment="0" applyProtection="0"/>
    <xf numFmtId="0" fontId="125" fillId="58" borderId="71" applyNumberFormat="0" applyAlignment="0" applyProtection="0"/>
    <xf numFmtId="0" fontId="125" fillId="58" borderId="71" applyNumberFormat="0" applyAlignment="0" applyProtection="0"/>
    <xf numFmtId="0" fontId="137" fillId="0" borderId="72" applyNumberFormat="0" applyFill="0" applyAlignment="0" applyProtection="0"/>
    <xf numFmtId="0" fontId="115" fillId="58" borderId="70" applyNumberFormat="0" applyAlignment="0" applyProtection="0"/>
    <xf numFmtId="44" fontId="15" fillId="0" borderId="0" applyFont="0" applyFill="0" applyBorder="0" applyAlignment="0" applyProtection="0"/>
    <xf numFmtId="0" fontId="134" fillId="86" borderId="71" applyNumberFormat="0" applyAlignment="0" applyProtection="0"/>
    <xf numFmtId="0" fontId="27" fillId="88" borderId="73" applyNumberFormat="0" applyFont="0" applyAlignment="0" applyProtection="0"/>
    <xf numFmtId="0" fontId="27" fillId="88" borderId="73" applyNumberFormat="0" applyFont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0" fontId="134" fillId="86" borderId="71" applyNumberFormat="0" applyAlignment="0" applyProtection="0"/>
    <xf numFmtId="0" fontId="115" fillId="58" borderId="70" applyNumberFormat="0" applyAlignment="0" applyProtection="0"/>
    <xf numFmtId="0" fontId="125" fillId="58" borderId="71" applyNumberFormat="0" applyAlignment="0" applyProtection="0"/>
    <xf numFmtId="0" fontId="125" fillId="58" borderId="71" applyNumberFormat="0" applyAlignment="0" applyProtection="0"/>
    <xf numFmtId="0" fontId="115" fillId="58" borderId="70" applyNumberFormat="0" applyAlignment="0" applyProtection="0"/>
    <xf numFmtId="0" fontId="134" fillId="86" borderId="71" applyNumberFormat="0" applyAlignment="0" applyProtection="0"/>
    <xf numFmtId="0" fontId="27" fillId="88" borderId="73" applyNumberFormat="0" applyFont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5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5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4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37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5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5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4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37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7" fillId="88" borderId="73" applyNumberFormat="0" applyFont="0" applyAlignment="0" applyProtection="0"/>
    <xf numFmtId="0" fontId="134" fillId="86" borderId="71" applyNumberFormat="0" applyAlignment="0" applyProtection="0"/>
    <xf numFmtId="0" fontId="115" fillId="58" borderId="70" applyNumberFormat="0" applyAlignment="0" applyProtection="0"/>
    <xf numFmtId="0" fontId="125" fillId="58" borderId="71" applyNumberFormat="0" applyAlignment="0" applyProtection="0"/>
    <xf numFmtId="0" fontId="125" fillId="58" borderId="71" applyNumberFormat="0" applyAlignment="0" applyProtection="0"/>
    <xf numFmtId="0" fontId="137" fillId="0" borderId="72" applyNumberFormat="0" applyFill="0" applyAlignment="0" applyProtection="0"/>
    <xf numFmtId="0" fontId="115" fillId="58" borderId="70" applyNumberFormat="0" applyAlignment="0" applyProtection="0"/>
    <xf numFmtId="44" fontId="15" fillId="0" borderId="0" applyFont="0" applyFill="0" applyBorder="0" applyAlignment="0" applyProtection="0"/>
    <xf numFmtId="0" fontId="134" fillId="86" borderId="71" applyNumberFormat="0" applyAlignment="0" applyProtection="0"/>
    <xf numFmtId="0" fontId="27" fillId="88" borderId="73" applyNumberFormat="0" applyFont="0" applyAlignment="0" applyProtection="0"/>
    <xf numFmtId="0" fontId="27" fillId="88" borderId="73" applyNumberFormat="0" applyFont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0" fontId="134" fillId="86" borderId="71" applyNumberFormat="0" applyAlignment="0" applyProtection="0"/>
    <xf numFmtId="0" fontId="115" fillId="58" borderId="70" applyNumberFormat="0" applyAlignment="0" applyProtection="0"/>
    <xf numFmtId="0" fontId="125" fillId="58" borderId="71" applyNumberFormat="0" applyAlignment="0" applyProtection="0"/>
    <xf numFmtId="0" fontId="125" fillId="58" borderId="71" applyNumberFormat="0" applyAlignment="0" applyProtection="0"/>
    <xf numFmtId="0" fontId="115" fillId="58" borderId="70" applyNumberFormat="0" applyAlignment="0" applyProtection="0"/>
    <xf numFmtId="0" fontId="134" fillId="86" borderId="71" applyNumberFormat="0" applyAlignment="0" applyProtection="0"/>
    <xf numFmtId="0" fontId="27" fillId="88" borderId="73" applyNumberFormat="0" applyFont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5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5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4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37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25" fillId="58" borderId="71" applyNumberForma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15" fillId="58" borderId="70" applyNumberFormat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34" fillId="86" borderId="71" applyNumberForma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27" fillId="88" borderId="73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37" fillId="0" borderId="72" applyNumberFormat="0" applyFill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7" fillId="88" borderId="73" applyNumberFormat="0" applyFont="0" applyAlignment="0" applyProtection="0"/>
    <xf numFmtId="0" fontId="134" fillId="86" borderId="71" applyNumberFormat="0" applyAlignment="0" applyProtection="0"/>
    <xf numFmtId="0" fontId="115" fillId="58" borderId="70" applyNumberFormat="0" applyAlignment="0" applyProtection="0"/>
    <xf numFmtId="0" fontId="125" fillId="58" borderId="71" applyNumberFormat="0" applyAlignment="0" applyProtection="0"/>
    <xf numFmtId="0" fontId="125" fillId="58" borderId="71" applyNumberFormat="0" applyAlignment="0" applyProtection="0"/>
    <xf numFmtId="0" fontId="137" fillId="0" borderId="72" applyNumberFormat="0" applyFill="0" applyAlignment="0" applyProtection="0"/>
    <xf numFmtId="0" fontId="115" fillId="58" borderId="70" applyNumberFormat="0" applyAlignment="0" applyProtection="0"/>
    <xf numFmtId="44" fontId="15" fillId="0" borderId="0" applyFont="0" applyFill="0" applyBorder="0" applyAlignment="0" applyProtection="0"/>
    <xf numFmtId="0" fontId="134" fillId="86" borderId="71" applyNumberFormat="0" applyAlignment="0" applyProtection="0"/>
    <xf numFmtId="0" fontId="27" fillId="88" borderId="73" applyNumberFormat="0" applyFont="0" applyAlignment="0" applyProtection="0"/>
    <xf numFmtId="0" fontId="27" fillId="88" borderId="73" applyNumberFormat="0" applyFont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0" fontId="134" fillId="86" borderId="71" applyNumberFormat="0" applyAlignment="0" applyProtection="0"/>
    <xf numFmtId="0" fontId="115" fillId="58" borderId="70" applyNumberFormat="0" applyAlignment="0" applyProtection="0"/>
    <xf numFmtId="0" fontId="125" fillId="58" borderId="71" applyNumberFormat="0" applyAlignment="0" applyProtection="0"/>
    <xf numFmtId="0" fontId="125" fillId="58" borderId="71" applyNumberFormat="0" applyAlignment="0" applyProtection="0"/>
    <xf numFmtId="0" fontId="115" fillId="58" borderId="70" applyNumberFormat="0" applyAlignment="0" applyProtection="0"/>
    <xf numFmtId="0" fontId="134" fillId="86" borderId="71" applyNumberFormat="0" applyAlignment="0" applyProtection="0"/>
    <xf numFmtId="0" fontId="27" fillId="88" borderId="73" applyNumberFormat="0" applyFont="0" applyAlignment="0" applyProtection="0"/>
    <xf numFmtId="0" fontId="137" fillId="0" borderId="72" applyNumberFormat="0" applyFill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44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9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6" borderId="0" applyNumberFormat="0" applyBorder="0" applyAlignment="0" applyProtection="0"/>
    <xf numFmtId="43" fontId="15" fillId="0" borderId="0" applyFont="0" applyFill="0" applyBorder="0" applyAlignment="0" applyProtection="0"/>
    <xf numFmtId="0" fontId="15" fillId="48" borderId="0" applyNumberFormat="0" applyBorder="0" applyAlignment="0" applyProtection="0"/>
    <xf numFmtId="0" fontId="15" fillId="9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46" borderId="0" applyNumberFormat="0" applyBorder="0" applyAlignment="0" applyProtection="0"/>
    <xf numFmtId="44" fontId="15" fillId="0" borderId="0" applyFont="0" applyFill="0" applyBorder="0" applyAlignment="0" applyProtection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55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53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15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48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1" borderId="0" applyNumberFormat="0" applyBorder="0" applyAlignment="0" applyProtection="0"/>
    <xf numFmtId="0" fontId="15" fillId="48" borderId="0" applyNumberFormat="0" applyBorder="0" applyAlignment="0" applyProtection="0"/>
    <xf numFmtId="0" fontId="15" fillId="48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0" borderId="0"/>
    <xf numFmtId="0" fontId="15" fillId="51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54" borderId="0" applyNumberFormat="0" applyBorder="0" applyAlignment="0" applyProtection="0"/>
    <xf numFmtId="0" fontId="15" fillId="39" borderId="0" applyNumberFormat="0" applyBorder="0" applyAlignment="0" applyProtection="0"/>
    <xf numFmtId="0" fontId="15" fillId="1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0" borderId="0"/>
    <xf numFmtId="0" fontId="15" fillId="39" borderId="0" applyNumberFormat="0" applyBorder="0" applyAlignment="0" applyProtection="0"/>
    <xf numFmtId="0" fontId="15" fillId="55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62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62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0" borderId="22" applyNumberFormat="0" applyFont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43" fontId="15" fillId="0" borderId="0" applyFont="0" applyFill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47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0" borderId="0"/>
    <xf numFmtId="0" fontId="15" fillId="15" borderId="0" applyNumberFormat="0" applyBorder="0" applyAlignment="0" applyProtection="0"/>
    <xf numFmtId="0" fontId="15" fillId="53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1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0" borderId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39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3" borderId="0" applyNumberFormat="0" applyBorder="0" applyAlignment="0" applyProtection="0"/>
    <xf numFmtId="0" fontId="15" fillId="46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40" borderId="22" applyNumberFormat="0" applyFont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46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54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1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0" borderId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0" borderId="22" applyNumberFormat="0" applyFont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0" borderId="0"/>
    <xf numFmtId="0" fontId="15" fillId="0" borderId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43" fontId="15" fillId="0" borderId="0" applyFont="0" applyFill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0" borderId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0" fontId="15" fillId="40" borderId="22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4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134" fillId="86" borderId="75" applyNumberFormat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34" fillId="86" borderId="75" applyNumberFormat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134" fillId="86" borderId="7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134" fillId="86" borderId="75" applyNumberFormat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34" fillId="86" borderId="75" applyNumberFormat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134" fillId="86" borderId="7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41" fontId="85" fillId="0" borderId="0" applyFont="0" applyFill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25" fillId="58" borderId="75" applyNumberForma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115" fillId="58" borderId="74" applyNumberFormat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134" fillId="86" borderId="75" applyNumberForma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27" fillId="88" borderId="77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137" fillId="0" borderId="76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44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9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46" borderId="0" applyNumberFormat="0" applyBorder="0" applyAlignment="0" applyProtection="0"/>
    <xf numFmtId="43" fontId="8" fillId="0" borderId="0" applyFont="0" applyFill="0" applyBorder="0" applyAlignment="0" applyProtection="0"/>
    <xf numFmtId="0" fontId="8" fillId="48" borderId="0" applyNumberFormat="0" applyBorder="0" applyAlignment="0" applyProtection="0"/>
    <xf numFmtId="0" fontId="8" fillId="9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6" borderId="0" applyNumberFormat="0" applyBorder="0" applyAlignment="0" applyProtection="0"/>
    <xf numFmtId="44" fontId="8" fillId="0" borderId="0" applyFont="0" applyFill="0" applyBorder="0" applyAlignment="0" applyProtection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55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55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53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48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1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46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0" borderId="0"/>
    <xf numFmtId="0" fontId="8" fillId="51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54" borderId="0" applyNumberFormat="0" applyBorder="0" applyAlignment="0" applyProtection="0"/>
    <xf numFmtId="0" fontId="8" fillId="39" borderId="0" applyNumberFormat="0" applyBorder="0" applyAlignment="0" applyProtection="0"/>
    <xf numFmtId="0" fontId="8" fillId="1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0" borderId="0"/>
    <xf numFmtId="0" fontId="8" fillId="39" borderId="0" applyNumberFormat="0" applyBorder="0" applyAlignment="0" applyProtection="0"/>
    <xf numFmtId="0" fontId="8" fillId="55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62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62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0" borderId="22" applyNumberFormat="0" applyFont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43" fontId="8" fillId="0" borderId="0" applyFont="0" applyFill="0" applyBorder="0" applyAlignment="0" applyProtection="0"/>
    <xf numFmtId="0" fontId="8" fillId="51" borderId="0" applyNumberFormat="0" applyBorder="0" applyAlignment="0" applyProtection="0"/>
    <xf numFmtId="0" fontId="8" fillId="47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47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5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1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0" borderId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55" borderId="0" applyNumberFormat="0" applyBorder="0" applyAlignment="0" applyProtection="0"/>
    <xf numFmtId="0" fontId="8" fillId="39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3" borderId="0" applyNumberFormat="0" applyBorder="0" applyAlignment="0" applyProtection="0"/>
    <xf numFmtId="0" fontId="8" fillId="46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40" borderId="22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46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54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1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22" applyNumberFormat="0" applyFont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0" borderId="0"/>
    <xf numFmtId="0" fontId="8" fillId="0" borderId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43" fontId="8" fillId="0" borderId="0" applyFont="0" applyFill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0" borderId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40" borderId="22" applyNumberFormat="0" applyFont="0" applyAlignment="0" applyProtection="0"/>
    <xf numFmtId="0" fontId="8" fillId="0" borderId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0" fontId="8" fillId="40" borderId="22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44" fontId="8" fillId="0" borderId="0" applyFont="0" applyFill="0" applyBorder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44" fontId="8" fillId="0" borderId="0" applyFont="0" applyFill="0" applyBorder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44" fontId="8" fillId="0" borderId="0" applyFont="0" applyFill="0" applyBorder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44" fontId="8" fillId="0" borderId="0" applyFont="0" applyFill="0" applyBorder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25" fillId="58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27" fillId="88" borderId="77" applyNumberFormat="0" applyFon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115" fillId="58" borderId="74" applyNumberFormat="0" applyAlignment="0" applyProtection="0"/>
    <xf numFmtId="0" fontId="125" fillId="58" borderId="75" applyNumberFormat="0" applyAlignment="0" applyProtection="0"/>
    <xf numFmtId="0" fontId="27" fillId="88" borderId="77" applyNumberFormat="0" applyFon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  <xf numFmtId="0" fontId="134" fillId="86" borderId="75" applyNumberFormat="0" applyAlignment="0" applyProtection="0"/>
    <xf numFmtId="0" fontId="27" fillId="88" borderId="77" applyNumberFormat="0" applyFont="0" applyAlignment="0" applyProtection="0"/>
    <xf numFmtId="0" fontId="137" fillId="0" borderId="76" applyNumberFormat="0" applyFill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15" fillId="58" borderId="74" applyNumberFormat="0" applyAlignment="0" applyProtection="0"/>
    <xf numFmtId="0" fontId="137" fillId="0" borderId="76" applyNumberFormat="0" applyFill="0" applyAlignment="0" applyProtection="0"/>
    <xf numFmtId="0" fontId="125" fillId="58" borderId="75" applyNumberFormat="0" applyAlignment="0" applyProtection="0"/>
    <xf numFmtId="0" fontId="134" fillId="86" borderId="75" applyNumberFormat="0" applyAlignment="0" applyProtection="0"/>
    <xf numFmtId="0" fontId="115" fillId="58" borderId="74" applyNumberFormat="0" applyAlignment="0" applyProtection="0"/>
    <xf numFmtId="0" fontId="134" fillId="86" borderId="75" applyNumberFormat="0" applyAlignment="0" applyProtection="0"/>
    <xf numFmtId="0" fontId="137" fillId="0" borderId="76" applyNumberFormat="0" applyFill="0" applyAlignment="0" applyProtection="0"/>
  </cellStyleXfs>
  <cellXfs count="971">
    <xf numFmtId="0" fontId="0" fillId="0" borderId="0" xfId="0"/>
    <xf numFmtId="0" fontId="0" fillId="0" borderId="0" xfId="0" applyProtection="1">
      <protection locked="0"/>
    </xf>
    <xf numFmtId="0" fontId="27" fillId="0" borderId="0" xfId="528" applyAlignment="1" applyProtection="1">
      <alignment vertical="center"/>
      <protection locked="0"/>
    </xf>
    <xf numFmtId="169" fontId="29" fillId="0" borderId="0" xfId="503" applyNumberFormat="1" applyFont="1" applyBorder="1" applyAlignment="1" applyProtection="1">
      <alignment horizontal="center" vertical="center" wrapText="1"/>
      <protection locked="0"/>
    </xf>
    <xf numFmtId="0" fontId="33" fillId="5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>
      <protection locked="0"/>
    </xf>
    <xf numFmtId="0" fontId="31" fillId="0" borderId="1" xfId="0" applyFont="1" applyFill="1" applyBorder="1" applyAlignment="1" applyProtection="1">
      <alignment horizontal="center" vertical="center" wrapText="1"/>
      <protection locked="0"/>
    </xf>
    <xf numFmtId="0" fontId="34" fillId="7" borderId="1" xfId="0" applyFont="1" applyFill="1" applyBorder="1" applyAlignment="1" applyProtection="1">
      <alignment horizontal="center" vertical="center" wrapText="1"/>
    </xf>
    <xf numFmtId="0" fontId="33" fillId="5" borderId="1" xfId="0" applyFont="1" applyFill="1" applyBorder="1" applyAlignment="1" applyProtection="1">
      <alignment horizontal="center" vertical="center"/>
    </xf>
    <xf numFmtId="0" fontId="33" fillId="8" borderId="1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>
      <protection locked="0"/>
    </xf>
    <xf numFmtId="0" fontId="35" fillId="0" borderId="0" xfId="0" applyFont="1" applyFill="1" applyBorder="1" applyAlignment="1" applyProtection="1">
      <alignment vertical="center"/>
      <protection locked="0"/>
    </xf>
    <xf numFmtId="0" fontId="33" fillId="0" borderId="0" xfId="0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37" fillId="0" borderId="0" xfId="0" applyFont="1" applyBorder="1" applyProtection="1">
      <protection locked="0"/>
    </xf>
    <xf numFmtId="0" fontId="38" fillId="0" borderId="0" xfId="528" applyFont="1" applyAlignment="1" applyProtection="1">
      <alignment vertical="center"/>
      <protection locked="0"/>
    </xf>
    <xf numFmtId="0" fontId="41" fillId="0" borderId="0" xfId="0" applyFont="1" applyBorder="1" applyProtection="1"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1" fillId="0" borderId="0" xfId="0" applyFont="1" applyBorder="1" applyAlignment="1" applyProtection="1">
      <alignment horizontal="center"/>
      <protection locked="0"/>
    </xf>
    <xf numFmtId="43" fontId="42" fillId="11" borderId="1" xfId="3" applyFont="1" applyFill="1" applyBorder="1" applyAlignment="1" applyProtection="1">
      <alignment vertical="center" wrapText="1"/>
      <protection locked="0"/>
    </xf>
    <xf numFmtId="44" fontId="42" fillId="11" borderId="1" xfId="10" applyFont="1" applyFill="1" applyBorder="1" applyAlignment="1" applyProtection="1">
      <alignment vertical="center"/>
      <protection locked="0"/>
    </xf>
    <xf numFmtId="44" fontId="43" fillId="12" borderId="1" xfId="10" applyFont="1" applyFill="1" applyBorder="1" applyAlignment="1" applyProtection="1"/>
    <xf numFmtId="0" fontId="43" fillId="0" borderId="0" xfId="0" applyFont="1" applyBorder="1" applyProtection="1">
      <protection locked="0"/>
    </xf>
    <xf numFmtId="44" fontId="42" fillId="11" borderId="1" xfId="10" applyFont="1" applyFill="1" applyBorder="1" applyAlignment="1" applyProtection="1">
      <protection locked="0"/>
    </xf>
    <xf numFmtId="44" fontId="41" fillId="0" borderId="0" xfId="10" applyFont="1" applyBorder="1" applyAlignment="1" applyProtection="1">
      <protection locked="0"/>
    </xf>
    <xf numFmtId="0" fontId="40" fillId="0" borderId="0" xfId="0" applyFont="1" applyBorder="1" applyProtection="1"/>
    <xf numFmtId="0" fontId="41" fillId="0" borderId="0" xfId="0" applyFont="1" applyBorder="1" applyProtection="1"/>
    <xf numFmtId="44" fontId="41" fillId="0" borderId="1" xfId="10" applyFont="1" applyFill="1" applyBorder="1" applyAlignment="1" applyProtection="1"/>
    <xf numFmtId="44" fontId="43" fillId="12" borderId="7" xfId="10" applyFont="1" applyFill="1" applyBorder="1" applyAlignment="1" applyProtection="1"/>
    <xf numFmtId="0" fontId="43" fillId="0" borderId="0" xfId="0" applyFont="1" applyBorder="1" applyAlignment="1" applyProtection="1"/>
    <xf numFmtId="0" fontId="41" fillId="0" borderId="0" xfId="0" applyFont="1" applyBorder="1" applyAlignment="1" applyProtection="1"/>
    <xf numFmtId="44" fontId="41" fillId="14" borderId="1" xfId="10" applyFont="1" applyFill="1" applyBorder="1" applyAlignment="1" applyProtection="1"/>
    <xf numFmtId="170" fontId="41" fillId="15" borderId="1" xfId="0" applyNumberFormat="1" applyFont="1" applyFill="1" applyBorder="1" applyProtection="1"/>
    <xf numFmtId="44" fontId="41" fillId="15" borderId="1" xfId="10" applyFont="1" applyFill="1" applyBorder="1" applyAlignment="1" applyProtection="1"/>
    <xf numFmtId="0" fontId="44" fillId="0" borderId="0" xfId="0" applyFont="1" applyFill="1" applyBorder="1" applyAlignment="1" applyProtection="1">
      <alignment horizontal="center"/>
      <protection locked="0"/>
    </xf>
    <xf numFmtId="170" fontId="40" fillId="16" borderId="1" xfId="0" applyNumberFormat="1" applyFont="1" applyFill="1" applyBorder="1" applyProtection="1"/>
    <xf numFmtId="0" fontId="39" fillId="13" borderId="1" xfId="0" applyFont="1" applyFill="1" applyBorder="1" applyAlignment="1" applyProtection="1">
      <alignment horizontal="center" vertical="center"/>
    </xf>
    <xf numFmtId="44" fontId="39" fillId="13" borderId="1" xfId="10" applyFont="1" applyFill="1" applyBorder="1" applyAlignment="1" applyProtection="1">
      <alignment vertical="center"/>
    </xf>
    <xf numFmtId="0" fontId="41" fillId="0" borderId="1" xfId="0" applyFont="1" applyBorder="1" applyAlignment="1" applyProtection="1">
      <alignment horizontal="center"/>
      <protection locked="0"/>
    </xf>
    <xf numFmtId="0" fontId="41" fillId="0" borderId="1" xfId="0" applyFont="1" applyBorder="1" applyAlignment="1" applyProtection="1">
      <alignment horizontal="center" vertical="center"/>
      <protection locked="0"/>
    </xf>
    <xf numFmtId="43" fontId="41" fillId="0" borderId="1" xfId="3" applyFont="1" applyFill="1" applyBorder="1" applyAlignment="1" applyProtection="1">
      <alignment horizontal="right"/>
      <protection locked="0"/>
    </xf>
    <xf numFmtId="44" fontId="42" fillId="13" borderId="1" xfId="10" applyFont="1" applyFill="1" applyBorder="1" applyAlignment="1" applyProtection="1">
      <alignment horizontal="center"/>
    </xf>
    <xf numFmtId="0" fontId="42" fillId="13" borderId="1" xfId="0" applyFont="1" applyFill="1" applyBorder="1" applyAlignment="1" applyProtection="1">
      <alignment horizontal="center"/>
    </xf>
    <xf numFmtId="0" fontId="41" fillId="0" borderId="1" xfId="0" applyFont="1" applyBorder="1" applyAlignment="1" applyProtection="1">
      <alignment horizontal="center" vertical="center" wrapText="1"/>
      <protection locked="0"/>
    </xf>
    <xf numFmtId="0" fontId="42" fillId="13" borderId="1" xfId="0" applyFont="1" applyFill="1" applyBorder="1" applyAlignment="1" applyProtection="1">
      <alignment horizontal="left"/>
    </xf>
    <xf numFmtId="4" fontId="45" fillId="13" borderId="1" xfId="0" applyNumberFormat="1" applyFont="1" applyFill="1" applyBorder="1" applyAlignment="1" applyProtection="1">
      <alignment horizontal="right"/>
    </xf>
    <xf numFmtId="0" fontId="39" fillId="13" borderId="1" xfId="0" applyFont="1" applyFill="1" applyBorder="1" applyAlignment="1" applyProtection="1">
      <alignment horizontal="center"/>
    </xf>
    <xf numFmtId="44" fontId="41" fillId="12" borderId="1" xfId="10" applyFont="1" applyFill="1" applyBorder="1" applyAlignment="1" applyProtection="1"/>
    <xf numFmtId="44" fontId="42" fillId="17" borderId="2" xfId="10" applyFont="1" applyFill="1" applyBorder="1" applyAlignment="1" applyProtection="1">
      <alignment wrapText="1"/>
    </xf>
    <xf numFmtId="0" fontId="40" fillId="0" borderId="0" xfId="0" applyFont="1" applyBorder="1" applyProtection="1">
      <protection locked="0"/>
    </xf>
    <xf numFmtId="44" fontId="40" fillId="0" borderId="0" xfId="10" applyFont="1" applyBorder="1" applyAlignment="1" applyProtection="1">
      <protection locked="0"/>
    </xf>
    <xf numFmtId="0" fontId="40" fillId="0" borderId="0" xfId="0" applyFont="1" applyFill="1" applyBorder="1" applyAlignment="1" applyProtection="1">
      <alignment vertical="center"/>
      <protection locked="0"/>
    </xf>
    <xf numFmtId="0" fontId="40" fillId="18" borderId="1" xfId="0" applyFont="1" applyFill="1" applyBorder="1" applyAlignment="1" applyProtection="1">
      <alignment horizontal="center"/>
    </xf>
    <xf numFmtId="0" fontId="41" fillId="0" borderId="0" xfId="0" applyFont="1" applyFill="1" applyBorder="1" applyProtection="1">
      <protection locked="0"/>
    </xf>
    <xf numFmtId="0" fontId="46" fillId="19" borderId="1" xfId="0" applyFont="1" applyFill="1" applyBorder="1" applyAlignment="1" applyProtection="1">
      <alignment wrapText="1"/>
    </xf>
    <xf numFmtId="44" fontId="46" fillId="19" borderId="1" xfId="10" applyFont="1" applyFill="1" applyBorder="1" applyAlignment="1" applyProtection="1"/>
    <xf numFmtId="0" fontId="40" fillId="0" borderId="0" xfId="0" applyFont="1" applyFill="1" applyBorder="1" applyAlignment="1" applyProtection="1">
      <alignment horizontal="center"/>
      <protection locked="0"/>
    </xf>
    <xf numFmtId="0" fontId="37" fillId="0" borderId="0" xfId="0" applyFont="1" applyFill="1" applyBorder="1" applyProtection="1">
      <protection locked="0"/>
    </xf>
    <xf numFmtId="4" fontId="41" fillId="0" borderId="0" xfId="0" applyNumberFormat="1" applyFont="1" applyFill="1" applyBorder="1" applyProtection="1">
      <protection locked="0"/>
    </xf>
    <xf numFmtId="4" fontId="41" fillId="0" borderId="0" xfId="0" applyNumberFormat="1" applyFont="1" applyBorder="1" applyProtection="1">
      <protection locked="0"/>
    </xf>
    <xf numFmtId="0" fontId="140" fillId="0" borderId="0" xfId="233" applyProtection="1">
      <protection locked="0"/>
    </xf>
    <xf numFmtId="169" fontId="28" fillId="0" borderId="0" xfId="503" applyNumberFormat="1" applyFont="1" applyBorder="1" applyAlignment="1" applyProtection="1">
      <alignment horizontal="center" vertical="center"/>
      <protection locked="0"/>
    </xf>
    <xf numFmtId="169" fontId="47" fillId="0" borderId="0" xfId="503" applyNumberFormat="1" applyFont="1" applyBorder="1" applyAlignment="1" applyProtection="1">
      <alignment horizontal="center" vertical="center"/>
      <protection locked="0"/>
    </xf>
    <xf numFmtId="0" fontId="48" fillId="0" borderId="0" xfId="533" applyFont="1" applyBorder="1" applyProtection="1">
      <protection locked="0"/>
    </xf>
    <xf numFmtId="0" fontId="49" fillId="0" borderId="0" xfId="533" applyFont="1" applyBorder="1" applyProtection="1">
      <protection locked="0"/>
    </xf>
    <xf numFmtId="0" fontId="54" fillId="20" borderId="0" xfId="533" applyNumberFormat="1" applyFont="1" applyFill="1" applyBorder="1" applyAlignment="1" applyProtection="1">
      <alignment horizontal="center"/>
      <protection locked="0"/>
    </xf>
    <xf numFmtId="169" fontId="29" fillId="0" borderId="0" xfId="503" applyNumberFormat="1" applyFont="1" applyBorder="1" applyAlignment="1" applyProtection="1">
      <alignment vertical="center"/>
      <protection locked="0"/>
    </xf>
    <xf numFmtId="169" fontId="28" fillId="0" borderId="0" xfId="503" applyNumberFormat="1" applyFont="1" applyBorder="1" applyAlignment="1" applyProtection="1">
      <alignment vertical="center"/>
      <protection locked="0"/>
    </xf>
    <xf numFmtId="0" fontId="55" fillId="20" borderId="0" xfId="533" applyNumberFormat="1" applyFont="1" applyFill="1" applyBorder="1" applyAlignment="1" applyProtection="1">
      <alignment vertical="center"/>
      <protection locked="0"/>
    </xf>
    <xf numFmtId="0" fontId="47" fillId="0" borderId="0" xfId="533" applyNumberFormat="1" applyFont="1" applyBorder="1" applyAlignment="1" applyProtection="1">
      <alignment vertical="center"/>
      <protection locked="0"/>
    </xf>
    <xf numFmtId="17" fontId="47" fillId="23" borderId="1" xfId="533" applyNumberFormat="1" applyFont="1" applyFill="1" applyBorder="1" applyAlignment="1" applyProtection="1">
      <alignment horizontal="center" vertical="center" wrapText="1"/>
    </xf>
    <xf numFmtId="0" fontId="33" fillId="0" borderId="1" xfId="533" applyFont="1" applyBorder="1" applyAlignment="1" applyProtection="1">
      <alignment vertical="center"/>
    </xf>
    <xf numFmtId="0" fontId="47" fillId="0" borderId="1" xfId="533" applyNumberFormat="1" applyFont="1" applyBorder="1" applyAlignment="1" applyProtection="1">
      <alignment horizontal="center" vertical="center"/>
      <protection locked="0"/>
    </xf>
    <xf numFmtId="0" fontId="33" fillId="0" borderId="1" xfId="533" applyFont="1" applyBorder="1" applyAlignment="1" applyProtection="1">
      <alignment vertical="center" wrapText="1"/>
    </xf>
    <xf numFmtId="0" fontId="47" fillId="23" borderId="1" xfId="533" applyNumberFormat="1" applyFont="1" applyFill="1" applyBorder="1" applyAlignment="1" applyProtection="1">
      <alignment horizontal="center" vertical="center"/>
    </xf>
    <xf numFmtId="0" fontId="47" fillId="26" borderId="1" xfId="533" applyNumberFormat="1" applyFont="1" applyFill="1" applyBorder="1" applyAlignment="1" applyProtection="1">
      <alignment horizontal="center" vertical="center"/>
      <protection locked="0"/>
    </xf>
    <xf numFmtId="0" fontId="34" fillId="27" borderId="1" xfId="533" applyNumberFormat="1" applyFont="1" applyFill="1" applyBorder="1" applyAlignment="1" applyProtection="1">
      <alignment horizontal="center" vertical="center"/>
    </xf>
    <xf numFmtId="0" fontId="59" fillId="0" borderId="11" xfId="533" applyFont="1" applyBorder="1" applyAlignment="1" applyProtection="1">
      <alignment horizontal="center" wrapText="1"/>
      <protection locked="0"/>
    </xf>
    <xf numFmtId="0" fontId="60" fillId="0" borderId="0" xfId="533" applyFont="1" applyBorder="1" applyProtection="1">
      <protection locked="0"/>
    </xf>
    <xf numFmtId="0" fontId="61" fillId="0" borderId="0" xfId="533" applyFont="1" applyBorder="1" applyProtection="1">
      <protection locked="0"/>
    </xf>
    <xf numFmtId="0" fontId="62" fillId="0" borderId="0" xfId="533" applyFont="1" applyBorder="1" applyAlignment="1" applyProtection="1">
      <alignment horizontal="center"/>
      <protection locked="0"/>
    </xf>
    <xf numFmtId="0" fontId="61" fillId="0" borderId="0" xfId="533" applyFont="1" applyBorder="1" applyAlignment="1" applyProtection="1">
      <alignment horizontal="right"/>
      <protection locked="0"/>
    </xf>
    <xf numFmtId="0" fontId="63" fillId="0" borderId="11" xfId="533" applyFont="1" applyBorder="1" applyAlignment="1" applyProtection="1">
      <alignment horizontal="right"/>
      <protection locked="0"/>
    </xf>
    <xf numFmtId="0" fontId="63" fillId="0" borderId="11" xfId="533" applyFont="1" applyBorder="1" applyAlignment="1" applyProtection="1">
      <alignment horizontal="center"/>
      <protection locked="0"/>
    </xf>
    <xf numFmtId="0" fontId="63" fillId="0" borderId="11" xfId="533" applyFont="1" applyBorder="1" applyAlignment="1" applyProtection="1">
      <alignment horizontal="center"/>
    </xf>
    <xf numFmtId="0" fontId="63" fillId="0" borderId="11" xfId="533" applyFont="1" applyBorder="1" applyAlignment="1" applyProtection="1">
      <alignment horizontal="left"/>
      <protection locked="0"/>
    </xf>
    <xf numFmtId="0" fontId="63" fillId="0" borderId="0" xfId="533" applyFont="1" applyBorder="1" applyAlignment="1" applyProtection="1">
      <protection locked="0"/>
    </xf>
    <xf numFmtId="0" fontId="63" fillId="0" borderId="0" xfId="533" applyFont="1" applyBorder="1" applyAlignment="1" applyProtection="1"/>
    <xf numFmtId="0" fontId="63" fillId="0" borderId="14" xfId="533" applyFont="1" applyBorder="1" applyAlignment="1" applyProtection="1">
      <protection locked="0"/>
    </xf>
    <xf numFmtId="0" fontId="63" fillId="0" borderId="0" xfId="533" applyFont="1" applyBorder="1" applyProtection="1">
      <protection locked="0"/>
    </xf>
    <xf numFmtId="169" fontId="61" fillId="0" borderId="0" xfId="533" applyNumberFormat="1" applyFont="1" applyBorder="1" applyAlignment="1" applyProtection="1">
      <alignment vertical="center"/>
    </xf>
    <xf numFmtId="169" fontId="61" fillId="0" borderId="0" xfId="533" applyNumberFormat="1" applyFont="1" applyBorder="1" applyAlignment="1" applyProtection="1">
      <alignment vertical="center"/>
      <protection locked="0"/>
    </xf>
    <xf numFmtId="0" fontId="64" fillId="0" borderId="0" xfId="533" applyFont="1" applyBorder="1" applyAlignment="1" applyProtection="1">
      <alignment horizontal="right"/>
      <protection locked="0"/>
    </xf>
    <xf numFmtId="0" fontId="65" fillId="0" borderId="0" xfId="533" applyFont="1" applyBorder="1" applyProtection="1">
      <protection locked="0"/>
    </xf>
    <xf numFmtId="172" fontId="65" fillId="0" borderId="0" xfId="533" applyNumberFormat="1" applyFont="1" applyBorder="1" applyProtection="1">
      <protection locked="0"/>
    </xf>
    <xf numFmtId="0" fontId="66" fillId="0" borderId="0" xfId="533" applyFont="1" applyBorder="1" applyProtection="1">
      <protection locked="0"/>
    </xf>
    <xf numFmtId="49" fontId="57" fillId="0" borderId="0" xfId="533" applyNumberFormat="1" applyFont="1" applyBorder="1" applyAlignment="1" applyProtection="1">
      <alignment horizontal="center" vertical="center"/>
      <protection locked="0"/>
    </xf>
    <xf numFmtId="0" fontId="27" fillId="0" borderId="0" xfId="528" applyFill="1" applyAlignment="1" applyProtection="1">
      <alignment vertical="center"/>
      <protection locked="0"/>
    </xf>
    <xf numFmtId="0" fontId="45" fillId="28" borderId="1" xfId="533" applyFont="1" applyFill="1" applyBorder="1" applyAlignment="1" applyProtection="1">
      <alignment horizontal="center" vertical="center" wrapText="1"/>
    </xf>
    <xf numFmtId="0" fontId="68" fillId="13" borderId="5" xfId="528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49" fontId="69" fillId="0" borderId="1" xfId="528" applyNumberFormat="1" applyFont="1" applyFill="1" applyBorder="1" applyAlignment="1" applyProtection="1">
      <alignment horizontal="center" vertical="center" wrapText="1"/>
    </xf>
    <xf numFmtId="49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9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protection locked="0"/>
    </xf>
    <xf numFmtId="49" fontId="78" fillId="30" borderId="1" xfId="478" applyNumberFormat="1" applyFont="1" applyFill="1" applyBorder="1" applyAlignment="1" applyProtection="1">
      <alignment horizontal="center" vertical="center" wrapText="1"/>
    </xf>
    <xf numFmtId="4" fontId="79" fillId="30" borderId="1" xfId="3" applyNumberFormat="1" applyFont="1" applyFill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vertical="center" wrapText="1"/>
      <protection locked="0"/>
    </xf>
    <xf numFmtId="4" fontId="81" fillId="0" borderId="1" xfId="3" applyNumberFormat="1" applyFont="1" applyFill="1" applyBorder="1" applyAlignment="1" applyProtection="1">
      <alignment vertical="center"/>
      <protection locked="0"/>
    </xf>
    <xf numFmtId="4" fontId="0" fillId="0" borderId="1" xfId="3" applyNumberFormat="1" applyFont="1" applyBorder="1" applyAlignment="1" applyProtection="1">
      <alignment vertical="center"/>
      <protection locked="0"/>
    </xf>
    <xf numFmtId="49" fontId="75" fillId="30" borderId="1" xfId="478" applyNumberFormat="1" applyFont="1" applyFill="1" applyBorder="1" applyAlignment="1" applyProtection="1">
      <alignment horizontal="left" vertical="center" wrapText="1"/>
    </xf>
    <xf numFmtId="4" fontId="82" fillId="31" borderId="1" xfId="3" applyNumberFormat="1" applyFont="1" applyFill="1" applyBorder="1" applyAlignment="1" applyProtection="1">
      <alignment vertical="center"/>
    </xf>
    <xf numFmtId="43" fontId="83" fillId="13" borderId="1" xfId="3" applyFont="1" applyFill="1" applyBorder="1" applyProtection="1"/>
    <xf numFmtId="4" fontId="77" fillId="29" borderId="1" xfId="3" applyNumberFormat="1" applyFont="1" applyFill="1" applyBorder="1" applyAlignment="1" applyProtection="1">
      <alignment horizontal="right" vertical="center"/>
    </xf>
    <xf numFmtId="0" fontId="85" fillId="0" borderId="0" xfId="507" applyProtection="1">
      <protection locked="0"/>
    </xf>
    <xf numFmtId="169" fontId="47" fillId="0" borderId="0" xfId="503" applyNumberFormat="1" applyFont="1" applyBorder="1" applyAlignment="1" applyProtection="1">
      <alignment vertical="center"/>
      <protection locked="0"/>
    </xf>
    <xf numFmtId="0" fontId="87" fillId="0" borderId="0" xfId="507" applyFont="1" applyBorder="1" applyAlignment="1" applyProtection="1">
      <alignment horizontal="center" vertical="center" wrapText="1"/>
      <protection locked="0"/>
    </xf>
    <xf numFmtId="0" fontId="88" fillId="0" borderId="0" xfId="507" applyFont="1" applyBorder="1" applyProtection="1">
      <protection locked="0"/>
    </xf>
    <xf numFmtId="0" fontId="85" fillId="0" borderId="0" xfId="507" applyBorder="1" applyProtection="1">
      <protection locked="0"/>
    </xf>
    <xf numFmtId="0" fontId="87" fillId="0" borderId="0" xfId="507" applyFont="1" applyAlignment="1" applyProtection="1">
      <alignment horizontal="center"/>
      <protection locked="0"/>
    </xf>
    <xf numFmtId="44" fontId="91" fillId="13" borderId="1" xfId="10" applyFont="1" applyFill="1" applyBorder="1" applyAlignment="1" applyProtection="1">
      <protection locked="0"/>
    </xf>
    <xf numFmtId="0" fontId="92" fillId="0" borderId="1" xfId="0" applyFont="1" applyBorder="1" applyAlignment="1" applyProtection="1">
      <alignment horizontal="center"/>
      <protection locked="0"/>
    </xf>
    <xf numFmtId="44" fontId="0" fillId="0" borderId="1" xfId="10" applyFont="1" applyBorder="1" applyAlignment="1" applyProtection="1">
      <protection locked="0"/>
    </xf>
    <xf numFmtId="0" fontId="91" fillId="13" borderId="1" xfId="0" applyFont="1" applyFill="1" applyBorder="1" applyProtection="1"/>
    <xf numFmtId="173" fontId="91" fillId="13" borderId="1" xfId="0" applyNumberFormat="1" applyFont="1" applyFill="1" applyBorder="1" applyProtection="1"/>
    <xf numFmtId="44" fontId="91" fillId="13" borderId="1" xfId="10" applyFont="1" applyFill="1" applyBorder="1" applyAlignment="1" applyProtection="1"/>
    <xf numFmtId="0" fontId="91" fillId="13" borderId="1" xfId="0" applyFont="1" applyFill="1" applyBorder="1" applyAlignment="1" applyProtection="1">
      <alignment horizontal="center"/>
    </xf>
    <xf numFmtId="14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44" fontId="0" fillId="0" borderId="1" xfId="0" applyNumberFormat="1" applyBorder="1" applyAlignment="1" applyProtection="1">
      <alignment horizontal="right"/>
      <protection locked="0"/>
    </xf>
    <xf numFmtId="44" fontId="90" fillId="13" borderId="0" xfId="0" applyNumberFormat="1" applyFont="1" applyFill="1" applyBorder="1" applyAlignment="1" applyProtection="1">
      <alignment horizontal="right"/>
    </xf>
    <xf numFmtId="0" fontId="0" fillId="0" borderId="0" xfId="0" applyBorder="1" applyProtection="1">
      <protection locked="0"/>
    </xf>
    <xf numFmtId="0" fontId="94" fillId="0" borderId="0" xfId="0" applyFont="1" applyProtection="1">
      <protection locked="0"/>
    </xf>
    <xf numFmtId="0" fontId="90" fillId="0" borderId="0" xfId="0" applyFont="1" applyFill="1" applyBorder="1" applyAlignment="1" applyProtection="1">
      <alignment horizontal="center" wrapText="1"/>
    </xf>
    <xf numFmtId="44" fontId="95" fillId="0" borderId="1" xfId="0" applyNumberFormat="1" applyFont="1" applyFill="1" applyBorder="1" applyProtection="1">
      <protection locked="0"/>
    </xf>
    <xf numFmtId="44" fontId="95" fillId="0" borderId="0" xfId="0" applyNumberFormat="1" applyFont="1" applyFill="1" applyBorder="1" applyProtection="1">
      <protection locked="0"/>
    </xf>
    <xf numFmtId="44" fontId="95" fillId="0" borderId="1" xfId="0" applyNumberFormat="1" applyFont="1" applyFill="1" applyBorder="1" applyProtection="1"/>
    <xf numFmtId="44" fontId="95" fillId="0" borderId="0" xfId="0" applyNumberFormat="1" applyFont="1" applyFill="1" applyBorder="1" applyProtection="1"/>
    <xf numFmtId="44" fontId="90" fillId="13" borderId="1" xfId="0" applyNumberFormat="1" applyFont="1" applyFill="1" applyBorder="1" applyProtection="1"/>
    <xf numFmtId="44" fontId="90" fillId="0" borderId="0" xfId="0" applyNumberFormat="1" applyFont="1" applyFill="1" applyBorder="1" applyProtection="1"/>
    <xf numFmtId="0" fontId="0" fillId="0" borderId="0" xfId="0" applyFill="1" applyProtection="1">
      <protection locked="0"/>
    </xf>
    <xf numFmtId="0" fontId="69" fillId="0" borderId="0" xfId="510" applyProtection="1">
      <protection locked="0"/>
    </xf>
    <xf numFmtId="0" fontId="69" fillId="0" borderId="0" xfId="503" applyBorder="1" applyAlignment="1" applyProtection="1">
      <alignment vertical="center"/>
      <protection locked="0"/>
    </xf>
    <xf numFmtId="0" fontId="0" fillId="0" borderId="0" xfId="0" applyProtection="1"/>
    <xf numFmtId="0" fontId="58" fillId="21" borderId="2" xfId="503" applyFont="1" applyFill="1" applyBorder="1" applyAlignment="1" applyProtection="1">
      <alignment vertical="center" wrapText="1"/>
    </xf>
    <xf numFmtId="169" fontId="97" fillId="31" borderId="1" xfId="503" applyNumberFormat="1" applyFont="1" applyFill="1" applyBorder="1" applyAlignment="1" applyProtection="1">
      <alignment horizontal="center" vertical="center"/>
      <protection locked="0"/>
    </xf>
    <xf numFmtId="0" fontId="88" fillId="0" borderId="0" xfId="503" applyFont="1" applyAlignment="1" applyProtection="1">
      <alignment vertical="center"/>
      <protection locked="0"/>
    </xf>
    <xf numFmtId="169" fontId="96" fillId="0" borderId="3" xfId="503" applyNumberFormat="1" applyFont="1" applyBorder="1" applyAlignment="1" applyProtection="1">
      <alignment vertical="center" wrapText="1"/>
      <protection locked="0"/>
    </xf>
    <xf numFmtId="169" fontId="96" fillId="0" borderId="4" xfId="503" applyNumberFormat="1" applyFont="1" applyBorder="1" applyAlignment="1" applyProtection="1">
      <alignment vertical="center" wrapText="1"/>
      <protection locked="0"/>
    </xf>
    <xf numFmtId="0" fontId="88" fillId="0" borderId="0" xfId="503" applyFont="1" applyBorder="1" applyAlignment="1" applyProtection="1">
      <alignment vertical="center"/>
      <protection locked="0"/>
    </xf>
    <xf numFmtId="169" fontId="88" fillId="0" borderId="0" xfId="503" applyNumberFormat="1" applyFont="1" applyAlignment="1" applyProtection="1">
      <alignment vertical="center"/>
      <protection locked="0"/>
    </xf>
    <xf numFmtId="171" fontId="73" fillId="0" borderId="0" xfId="533" applyNumberFormat="1" applyFont="1" applyFill="1" applyBorder="1" applyAlignment="1" applyProtection="1">
      <alignment horizontal="center" vertical="center"/>
      <protection locked="0"/>
    </xf>
    <xf numFmtId="169" fontId="100" fillId="0" borderId="0" xfId="503" applyNumberFormat="1" applyFont="1" applyBorder="1" applyAlignment="1" applyProtection="1">
      <alignment horizontal="left" vertical="center"/>
      <protection locked="0"/>
    </xf>
    <xf numFmtId="169" fontId="100" fillId="0" borderId="17" xfId="503" applyNumberFormat="1" applyFont="1" applyBorder="1" applyAlignment="1" applyProtection="1">
      <alignment vertical="center"/>
      <protection locked="0"/>
    </xf>
    <xf numFmtId="0" fontId="88" fillId="20" borderId="0" xfId="503" applyFont="1" applyFill="1" applyAlignment="1" applyProtection="1">
      <alignment vertical="center"/>
      <protection locked="0"/>
    </xf>
    <xf numFmtId="169" fontId="88" fillId="20" borderId="0" xfId="503" applyNumberFormat="1" applyFont="1" applyFill="1" applyAlignment="1" applyProtection="1">
      <alignment vertical="center"/>
      <protection locked="0"/>
    </xf>
    <xf numFmtId="0" fontId="69" fillId="0" borderId="19" xfId="503" applyBorder="1" applyAlignment="1" applyProtection="1">
      <alignment vertical="center"/>
    </xf>
    <xf numFmtId="0" fontId="88" fillId="0" borderId="19" xfId="503" applyFont="1" applyBorder="1" applyAlignment="1" applyProtection="1">
      <alignment horizontal="right" vertical="center"/>
    </xf>
    <xf numFmtId="0" fontId="88" fillId="0" borderId="0" xfId="503" applyFont="1" applyBorder="1" applyAlignment="1" applyProtection="1">
      <alignment horizontal="center" vertical="center"/>
    </xf>
    <xf numFmtId="0" fontId="87" fillId="0" borderId="0" xfId="503" applyFont="1" applyAlignment="1" applyProtection="1">
      <alignment vertical="center"/>
      <protection locked="0"/>
    </xf>
    <xf numFmtId="0" fontId="87" fillId="0" borderId="9" xfId="503" applyFont="1" applyBorder="1" applyAlignment="1" applyProtection="1">
      <alignment horizontal="center" vertical="top"/>
    </xf>
    <xf numFmtId="169" fontId="87" fillId="20" borderId="21" xfId="503" applyNumberFormat="1" applyFont="1" applyFill="1" applyBorder="1" applyAlignment="1" applyProtection="1">
      <alignment horizontal="left" vertical="center"/>
    </xf>
    <xf numFmtId="169" fontId="87" fillId="20" borderId="19" xfId="503" applyNumberFormat="1" applyFont="1" applyFill="1" applyBorder="1" applyAlignment="1" applyProtection="1">
      <alignment horizontal="left" vertical="center"/>
    </xf>
    <xf numFmtId="0" fontId="87" fillId="0" borderId="0" xfId="503" applyFont="1" applyAlignment="1" applyProtection="1">
      <alignment horizontal="center" vertical="center"/>
      <protection locked="0"/>
    </xf>
    <xf numFmtId="0" fontId="106" fillId="0" borderId="15" xfId="503" applyFont="1" applyBorder="1" applyAlignment="1" applyProtection="1">
      <alignment vertical="center"/>
    </xf>
    <xf numFmtId="0" fontId="69" fillId="0" borderId="17" xfId="503" applyBorder="1" applyAlignment="1" applyProtection="1">
      <alignment vertical="center"/>
      <protection locked="0"/>
    </xf>
    <xf numFmtId="0" fontId="92" fillId="0" borderId="0" xfId="503" applyFont="1" applyAlignment="1" applyProtection="1">
      <alignment vertical="center"/>
      <protection locked="0"/>
    </xf>
    <xf numFmtId="0" fontId="69" fillId="0" borderId="15" xfId="503" applyBorder="1" applyAlignment="1" applyProtection="1">
      <alignment horizontal="left" vertical="center"/>
    </xf>
    <xf numFmtId="0" fontId="69" fillId="0" borderId="0" xfId="503" applyBorder="1" applyAlignment="1" applyProtection="1">
      <alignment horizontal="left" vertical="center"/>
    </xf>
    <xf numFmtId="169" fontId="85" fillId="0" borderId="0" xfId="503" applyNumberFormat="1" applyFont="1" applyBorder="1" applyAlignment="1" applyProtection="1">
      <alignment horizontal="left" vertical="center"/>
      <protection locked="0"/>
    </xf>
    <xf numFmtId="169" fontId="85" fillId="0" borderId="17" xfId="503" applyNumberFormat="1" applyFont="1" applyBorder="1" applyAlignment="1" applyProtection="1">
      <alignment vertical="center"/>
      <protection locked="0"/>
    </xf>
    <xf numFmtId="0" fontId="106" fillId="0" borderId="15" xfId="503" applyFont="1" applyBorder="1" applyAlignment="1" applyProtection="1">
      <alignment horizontal="left" vertical="center"/>
    </xf>
    <xf numFmtId="0" fontId="87" fillId="20" borderId="15" xfId="503" applyFont="1" applyFill="1" applyBorder="1" applyAlignment="1" applyProtection="1">
      <alignment horizontal="left" vertical="center"/>
    </xf>
    <xf numFmtId="0" fontId="87" fillId="20" borderId="0" xfId="503" applyFont="1" applyFill="1" applyBorder="1" applyAlignment="1" applyProtection="1">
      <alignment horizontal="left" vertical="center"/>
    </xf>
    <xf numFmtId="169" fontId="101" fillId="20" borderId="0" xfId="503" applyNumberFormat="1" applyFont="1" applyFill="1" applyBorder="1" applyAlignment="1" applyProtection="1">
      <alignment horizontal="center" vertical="center"/>
      <protection locked="0"/>
    </xf>
    <xf numFmtId="169" fontId="101" fillId="20" borderId="17" xfId="503" applyNumberFormat="1" applyFont="1" applyFill="1" applyBorder="1" applyAlignment="1" applyProtection="1">
      <alignment horizontal="center" vertical="center"/>
      <protection locked="0"/>
    </xf>
    <xf numFmtId="0" fontId="92" fillId="0" borderId="15" xfId="503" applyFont="1" applyBorder="1" applyAlignment="1" applyProtection="1">
      <alignment horizontal="left" vertical="center"/>
    </xf>
    <xf numFmtId="0" fontId="106" fillId="0" borderId="0" xfId="503" applyFont="1" applyBorder="1" applyAlignment="1" applyProtection="1">
      <alignment horizontal="left" vertical="center"/>
    </xf>
    <xf numFmtId="169" fontId="85" fillId="0" borderId="0" xfId="503" applyNumberFormat="1" applyFont="1" applyBorder="1" applyAlignment="1" applyProtection="1">
      <alignment vertical="center"/>
      <protection locked="0"/>
    </xf>
    <xf numFmtId="0" fontId="107" fillId="0" borderId="0" xfId="503" applyFont="1" applyAlignment="1" applyProtection="1">
      <alignment vertical="center"/>
      <protection locked="0"/>
    </xf>
    <xf numFmtId="169" fontId="69" fillId="0" borderId="0" xfId="503" applyNumberFormat="1" applyAlignment="1" applyProtection="1">
      <alignment vertical="center"/>
      <protection locked="0"/>
    </xf>
    <xf numFmtId="0" fontId="87" fillId="0" borderId="0" xfId="503" applyFont="1" applyBorder="1" applyAlignment="1" applyProtection="1">
      <alignment horizontal="left" vertical="center"/>
      <protection locked="0"/>
    </xf>
    <xf numFmtId="169" fontId="101" fillId="0" borderId="0" xfId="503" applyNumberFormat="1" applyFont="1" applyBorder="1" applyAlignment="1" applyProtection="1">
      <alignment horizontal="center" vertical="center"/>
      <protection locked="0"/>
    </xf>
    <xf numFmtId="169" fontId="87" fillId="20" borderId="0" xfId="503" applyNumberFormat="1" applyFont="1" applyFill="1" applyBorder="1" applyAlignment="1" applyProtection="1">
      <alignment horizontal="left" vertical="center"/>
    </xf>
    <xf numFmtId="0" fontId="88" fillId="0" borderId="0" xfId="503" applyFont="1" applyBorder="1" applyAlignment="1" applyProtection="1">
      <alignment horizontal="right" vertical="center"/>
    </xf>
    <xf numFmtId="0" fontId="145" fillId="0" borderId="1" xfId="0" applyFont="1" applyBorder="1" applyAlignment="1" applyProtection="1">
      <alignment vertical="center" wrapText="1"/>
      <protection locked="0"/>
    </xf>
    <xf numFmtId="49" fontId="146" fillId="26" borderId="2" xfId="0" applyNumberFormat="1" applyFont="1" applyFill="1" applyBorder="1" applyAlignment="1" applyProtection="1">
      <alignment horizontal="center"/>
      <protection locked="0"/>
    </xf>
    <xf numFmtId="0" fontId="147" fillId="0" borderId="1" xfId="0" applyFont="1" applyBorder="1" applyAlignment="1" applyProtection="1">
      <alignment horizontal="center" vertical="center"/>
      <protection locked="0"/>
    </xf>
    <xf numFmtId="14" fontId="0" fillId="0" borderId="40" xfId="0" applyNumberFormat="1" applyBorder="1" applyAlignment="1" applyProtection="1">
      <alignment horizontal="center"/>
      <protection locked="0"/>
    </xf>
    <xf numFmtId="175" fontId="74" fillId="26" borderId="40" xfId="587" applyNumberFormat="1" applyFont="1" applyFill="1" applyBorder="1" applyAlignment="1" applyProtection="1">
      <alignment horizontal="right" vertical="center"/>
      <protection locked="0"/>
    </xf>
    <xf numFmtId="0" fontId="39" fillId="13" borderId="1" xfId="0" applyFont="1" applyFill="1" applyBorder="1" applyAlignment="1" applyProtection="1">
      <alignment horizontal="center" vertical="center" wrapText="1"/>
    </xf>
    <xf numFmtId="0" fontId="41" fillId="0" borderId="0" xfId="0" applyFont="1" applyBorder="1" applyAlignment="1" applyProtection="1">
      <alignment horizontal="left"/>
      <protection locked="0"/>
    </xf>
    <xf numFmtId="0" fontId="41" fillId="0" borderId="0" xfId="0" applyFont="1" applyBorder="1" applyAlignment="1" applyProtection="1">
      <alignment horizontal="left"/>
    </xf>
    <xf numFmtId="0" fontId="154" fillId="13" borderId="41" xfId="0" applyFont="1" applyFill="1" applyBorder="1" applyAlignment="1" applyProtection="1">
      <alignment wrapText="1"/>
    </xf>
    <xf numFmtId="43" fontId="154" fillId="13" borderId="40" xfId="3" applyFont="1" applyFill="1" applyBorder="1" applyAlignment="1" applyProtection="1">
      <alignment wrapText="1"/>
      <protection locked="0"/>
    </xf>
    <xf numFmtId="0" fontId="155" fillId="89" borderId="40" xfId="0" applyFont="1" applyFill="1" applyBorder="1" applyProtection="1"/>
    <xf numFmtId="0" fontId="157" fillId="0" borderId="40" xfId="0" applyFont="1" applyBorder="1" applyAlignment="1" applyProtection="1">
      <alignment wrapText="1"/>
    </xf>
    <xf numFmtId="0" fontId="157" fillId="0" borderId="40" xfId="0" applyFont="1" applyBorder="1" applyProtection="1"/>
    <xf numFmtId="0" fontId="157" fillId="89" borderId="40" xfId="0" applyFont="1" applyFill="1" applyBorder="1" applyProtection="1"/>
    <xf numFmtId="43" fontId="157" fillId="0" borderId="40" xfId="3" applyFont="1" applyFill="1" applyBorder="1" applyAlignment="1" applyProtection="1"/>
    <xf numFmtId="43" fontId="157" fillId="0" borderId="40" xfId="3" applyFont="1" applyBorder="1" applyAlignment="1" applyProtection="1"/>
    <xf numFmtId="0" fontId="157" fillId="0" borderId="40" xfId="0" applyFont="1" applyBorder="1" applyAlignment="1" applyProtection="1"/>
    <xf numFmtId="0" fontId="41" fillId="0" borderId="40" xfId="0" applyFont="1" applyBorder="1" applyAlignment="1" applyProtection="1">
      <alignment horizontal="center"/>
      <protection locked="0"/>
    </xf>
    <xf numFmtId="0" fontId="41" fillId="0" borderId="40" xfId="0" applyFont="1" applyBorder="1" applyAlignment="1" applyProtection="1">
      <alignment horizontal="center" vertical="center"/>
      <protection locked="0"/>
    </xf>
    <xf numFmtId="43" fontId="41" fillId="0" borderId="40" xfId="3" applyFont="1" applyFill="1" applyBorder="1" applyAlignment="1" applyProtection="1">
      <alignment horizontal="right"/>
      <protection locked="0"/>
    </xf>
    <xf numFmtId="0" fontId="42" fillId="11" borderId="1" xfId="0" applyFont="1" applyFill="1" applyBorder="1" applyAlignment="1" applyProtection="1">
      <alignment vertical="center"/>
      <protection locked="0"/>
    </xf>
    <xf numFmtId="0" fontId="42" fillId="11" borderId="1" xfId="0" applyFont="1" applyFill="1" applyBorder="1" applyProtection="1">
      <protection locked="0"/>
    </xf>
    <xf numFmtId="43" fontId="156" fillId="89" borderId="40" xfId="3" applyFont="1" applyFill="1" applyBorder="1" applyAlignment="1" applyProtection="1">
      <protection locked="0"/>
    </xf>
    <xf numFmtId="0" fontId="39" fillId="0" borderId="0" xfId="0" applyFont="1" applyFill="1" applyBorder="1" applyAlignment="1" applyProtection="1">
      <alignment wrapText="1"/>
      <protection locked="0"/>
    </xf>
    <xf numFmtId="44" fontId="42" fillId="0" borderId="0" xfId="10" applyFont="1" applyFill="1" applyBorder="1" applyAlignment="1" applyProtection="1">
      <alignment wrapText="1"/>
      <protection locked="0"/>
    </xf>
    <xf numFmtId="0" fontId="41" fillId="0" borderId="1" xfId="0" applyFont="1" applyBorder="1" applyProtection="1">
      <protection locked="0"/>
    </xf>
    <xf numFmtId="0" fontId="41" fillId="0" borderId="1" xfId="0" applyFont="1" applyBorder="1" applyAlignment="1" applyProtection="1">
      <alignment wrapText="1"/>
      <protection locked="0"/>
    </xf>
    <xf numFmtId="43" fontId="154" fillId="13" borderId="40" xfId="3" applyFont="1" applyFill="1" applyBorder="1" applyProtection="1"/>
    <xf numFmtId="43" fontId="156" fillId="90" borderId="40" xfId="3" applyFont="1" applyFill="1" applyBorder="1" applyProtection="1"/>
    <xf numFmtId="0" fontId="154" fillId="13" borderId="40" xfId="0" applyFont="1" applyFill="1" applyBorder="1" applyProtection="1"/>
    <xf numFmtId="0" fontId="156" fillId="90" borderId="40" xfId="0" applyFont="1" applyFill="1" applyBorder="1" applyProtection="1"/>
    <xf numFmtId="176" fontId="154" fillId="13" borderId="40" xfId="3" applyNumberFormat="1" applyFont="1" applyFill="1" applyBorder="1" applyProtection="1"/>
    <xf numFmtId="0" fontId="37" fillId="0" borderId="0" xfId="0" applyFont="1" applyBorder="1" applyProtection="1"/>
    <xf numFmtId="0" fontId="158" fillId="0" borderId="40" xfId="533" applyNumberFormat="1" applyFont="1" applyBorder="1" applyAlignment="1" applyProtection="1">
      <alignment horizontal="center" vertical="center"/>
      <protection locked="0"/>
    </xf>
    <xf numFmtId="0" fontId="158" fillId="26" borderId="40" xfId="533" applyNumberFormat="1" applyFont="1" applyFill="1" applyBorder="1" applyAlignment="1" applyProtection="1">
      <alignment horizontal="center" vertical="center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/>
    <xf numFmtId="4" fontId="24" fillId="0" borderId="1" xfId="3" applyNumberFormat="1" applyFont="1" applyBorder="1" applyAlignment="1" applyProtection="1">
      <alignment vertical="center"/>
      <protection locked="0"/>
    </xf>
    <xf numFmtId="0" fontId="41" fillId="0" borderId="1" xfId="0" applyFont="1" applyBorder="1" applyAlignment="1" applyProtection="1">
      <alignment horizontal="left"/>
      <protection locked="0"/>
    </xf>
    <xf numFmtId="49" fontId="153" fillId="26" borderId="1" xfId="0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41" fillId="0" borderId="0" xfId="0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 vertical="center" wrapText="1"/>
      <protection locked="0"/>
    </xf>
    <xf numFmtId="43" fontId="41" fillId="0" borderId="0" xfId="3" applyFont="1" applyFill="1" applyBorder="1" applyAlignment="1" applyProtection="1">
      <alignment horizontal="right"/>
      <protection locked="0"/>
    </xf>
    <xf numFmtId="49" fontId="153" fillId="26" borderId="1" xfId="599" applyNumberFormat="1" applyFont="1" applyFill="1" applyBorder="1" applyAlignment="1" applyProtection="1">
      <alignment horizontal="center" vertical="center"/>
      <protection locked="0"/>
    </xf>
    <xf numFmtId="49" fontId="153" fillId="0" borderId="1" xfId="0" applyNumberFormat="1" applyFont="1" applyBorder="1" applyAlignment="1" applyProtection="1">
      <alignment horizontal="center" vertical="center"/>
      <protection locked="0"/>
    </xf>
    <xf numFmtId="44" fontId="0" fillId="0" borderId="40" xfId="10" applyFont="1" applyBorder="1" applyAlignment="1" applyProtection="1">
      <protection locked="0"/>
    </xf>
    <xf numFmtId="173" fontId="91" fillId="13" borderId="40" xfId="0" applyNumberFormat="1" applyFont="1" applyFill="1" applyBorder="1" applyProtection="1"/>
    <xf numFmtId="44" fontId="91" fillId="13" borderId="40" xfId="10" applyFont="1" applyFill="1" applyBorder="1" applyAlignment="1" applyProtection="1"/>
    <xf numFmtId="0" fontId="91" fillId="13" borderId="40" xfId="0" applyFont="1" applyFill="1" applyBorder="1" applyAlignment="1" applyProtection="1">
      <alignment horizontal="center"/>
    </xf>
    <xf numFmtId="0" fontId="36" fillId="0" borderId="1" xfId="0" applyFont="1" applyBorder="1" applyAlignment="1" applyProtection="1">
      <alignment horizontal="center"/>
      <protection locked="0"/>
    </xf>
    <xf numFmtId="49" fontId="57" fillId="0" borderId="40" xfId="602" applyNumberFormat="1" applyFont="1" applyBorder="1" applyAlignment="1" applyProtection="1">
      <alignment horizontal="center" vertical="center"/>
      <protection locked="0"/>
    </xf>
    <xf numFmtId="0" fontId="87" fillId="0" borderId="40" xfId="507" applyFont="1" applyBorder="1" applyAlignment="1" applyProtection="1">
      <alignment horizontal="center" vertical="center" wrapText="1"/>
    </xf>
    <xf numFmtId="169" fontId="88" fillId="0" borderId="40" xfId="503" applyNumberFormat="1" applyFont="1" applyBorder="1" applyAlignment="1" applyProtection="1">
      <alignment vertical="center"/>
    </xf>
    <xf numFmtId="0" fontId="87" fillId="0" borderId="40" xfId="507" applyFont="1" applyBorder="1" applyAlignment="1" applyProtection="1">
      <alignment horizontal="center"/>
    </xf>
    <xf numFmtId="169" fontId="46" fillId="91" borderId="40" xfId="503" applyNumberFormat="1" applyFont="1" applyFill="1" applyBorder="1" applyAlignment="1" applyProtection="1">
      <alignment horizontal="center" vertical="center"/>
    </xf>
    <xf numFmtId="169" fontId="46" fillId="91" borderId="40" xfId="503" applyNumberFormat="1" applyFont="1" applyFill="1" applyBorder="1" applyAlignment="1" applyProtection="1">
      <alignment vertical="center"/>
    </xf>
    <xf numFmtId="169" fontId="164" fillId="92" borderId="40" xfId="0" applyNumberFormat="1" applyFont="1" applyFill="1" applyBorder="1" applyAlignment="1" applyProtection="1">
      <alignment horizontal="right" vertical="center"/>
    </xf>
    <xf numFmtId="169" fontId="165" fillId="92" borderId="40" xfId="0" applyNumberFormat="1" applyFont="1" applyFill="1" applyBorder="1" applyAlignment="1" applyProtection="1">
      <alignment vertical="center"/>
    </xf>
    <xf numFmtId="0" fontId="88" fillId="0" borderId="40" xfId="507" applyFont="1" applyBorder="1" applyAlignment="1" applyProtection="1">
      <alignment horizontal="center" vertical="center"/>
    </xf>
    <xf numFmtId="169" fontId="89" fillId="26" borderId="40" xfId="0" applyNumberFormat="1" applyFont="1" applyFill="1" applyBorder="1" applyAlignment="1" applyProtection="1">
      <alignment vertical="center"/>
    </xf>
    <xf numFmtId="169" fontId="164" fillId="93" borderId="40" xfId="0" applyNumberFormat="1" applyFont="1" applyFill="1" applyBorder="1" applyAlignment="1" applyProtection="1">
      <alignment horizontal="right" vertical="center"/>
    </xf>
    <xf numFmtId="169" fontId="165" fillId="93" borderId="40" xfId="0" applyNumberFormat="1" applyFont="1" applyFill="1" applyBorder="1" applyAlignment="1" applyProtection="1">
      <alignment vertical="center"/>
    </xf>
    <xf numFmtId="0" fontId="87" fillId="0" borderId="40" xfId="507" applyFont="1" applyBorder="1" applyAlignment="1" applyProtection="1">
      <alignment horizontal="center" vertical="center"/>
    </xf>
    <xf numFmtId="169" fontId="89" fillId="94" borderId="40" xfId="0" applyNumberFormat="1" applyFont="1" applyFill="1" applyBorder="1" applyAlignment="1" applyProtection="1">
      <alignment vertical="center"/>
    </xf>
    <xf numFmtId="169" fontId="89" fillId="0" borderId="40" xfId="0" applyNumberFormat="1" applyFont="1" applyBorder="1" applyAlignment="1" applyProtection="1">
      <alignment vertical="center"/>
    </xf>
    <xf numFmtId="43" fontId="88" fillId="0" borderId="40" xfId="3" applyFont="1" applyBorder="1" applyAlignment="1" applyProtection="1">
      <alignment vertical="center"/>
      <protection locked="0"/>
    </xf>
    <xf numFmtId="43" fontId="34" fillId="13" borderId="40" xfId="3" applyFont="1" applyFill="1" applyBorder="1" applyProtection="1"/>
    <xf numFmtId="171" fontId="45" fillId="13" borderId="40" xfId="602" applyNumberFormat="1" applyFont="1" applyFill="1" applyBorder="1" applyAlignment="1" applyProtection="1">
      <alignment horizontal="center" vertical="center" wrapText="1"/>
      <protection locked="0"/>
    </xf>
    <xf numFmtId="171" fontId="45" fillId="28" borderId="40" xfId="602" applyNumberFormat="1" applyFont="1" applyFill="1" applyBorder="1" applyAlignment="1" applyProtection="1">
      <alignment horizontal="center" vertical="center" wrapText="1"/>
      <protection locked="0"/>
    </xf>
    <xf numFmtId="0" fontId="87" fillId="0" borderId="40" xfId="507" applyFont="1" applyBorder="1" applyAlignment="1" applyProtection="1">
      <alignment horizontal="center" vertical="center" wrapText="1"/>
      <protection locked="0"/>
    </xf>
    <xf numFmtId="169" fontId="88" fillId="0" borderId="40" xfId="503" applyNumberFormat="1" applyFont="1" applyBorder="1" applyAlignment="1" applyProtection="1">
      <alignment vertical="center"/>
      <protection locked="0"/>
    </xf>
    <xf numFmtId="169" fontId="89" fillId="26" borderId="40" xfId="0" applyNumberFormat="1" applyFont="1" applyFill="1" applyBorder="1" applyAlignment="1" applyProtection="1">
      <alignment vertical="center"/>
      <protection locked="0"/>
    </xf>
    <xf numFmtId="169" fontId="89" fillId="94" borderId="40" xfId="0" applyNumberFormat="1" applyFont="1" applyFill="1" applyBorder="1" applyAlignment="1" applyProtection="1">
      <alignment vertical="center"/>
      <protection locked="0"/>
    </xf>
    <xf numFmtId="169" fontId="89" fillId="0" borderId="40" xfId="0" applyNumberFormat="1" applyFont="1" applyBorder="1" applyAlignment="1" applyProtection="1">
      <alignment vertical="center"/>
      <protection locked="0"/>
    </xf>
    <xf numFmtId="0" fontId="36" fillId="0" borderId="0" xfId="507" applyFont="1" applyAlignment="1" applyProtection="1">
      <protection locked="0"/>
    </xf>
    <xf numFmtId="43" fontId="34" fillId="13" borderId="40" xfId="579" applyFont="1" applyFill="1" applyBorder="1" applyProtection="1"/>
    <xf numFmtId="43" fontId="68" fillId="32" borderId="40" xfId="507" applyNumberFormat="1" applyFont="1" applyFill="1" applyBorder="1" applyProtection="1"/>
    <xf numFmtId="169" fontId="148" fillId="26" borderId="2" xfId="594" applyNumberFormat="1" applyFont="1" applyFill="1" applyBorder="1" applyAlignment="1" applyProtection="1">
      <alignment vertical="center" wrapText="1"/>
      <protection locked="0"/>
    </xf>
    <xf numFmtId="0" fontId="58" fillId="13" borderId="2" xfId="533" applyFont="1" applyFill="1" applyBorder="1" applyAlignment="1" applyProtection="1">
      <alignment horizontal="center" vertical="center" wrapText="1"/>
      <protection locked="0"/>
    </xf>
    <xf numFmtId="171" fontId="88" fillId="0" borderId="0" xfId="503" applyNumberFormat="1" applyFont="1" applyAlignment="1" applyProtection="1">
      <alignment vertical="center"/>
      <protection locked="0"/>
    </xf>
    <xf numFmtId="0" fontId="58" fillId="21" borderId="2" xfId="503" applyFont="1" applyFill="1" applyBorder="1" applyAlignment="1" applyProtection="1">
      <alignment horizontal="center" vertical="center" wrapText="1"/>
      <protection locked="0"/>
    </xf>
    <xf numFmtId="0" fontId="69" fillId="0" borderId="0" xfId="503" applyBorder="1" applyAlignment="1" applyProtection="1">
      <alignment vertical="center"/>
    </xf>
    <xf numFmtId="169" fontId="148" fillId="0" borderId="1" xfId="594" applyNumberFormat="1" applyFont="1" applyBorder="1" applyAlignment="1" applyProtection="1">
      <alignment horizontal="left" vertical="center"/>
      <protection locked="0"/>
    </xf>
    <xf numFmtId="43" fontId="85" fillId="0" borderId="0" xfId="507" applyNumberFormat="1" applyProtection="1">
      <protection locked="0"/>
    </xf>
    <xf numFmtId="43" fontId="85" fillId="0" borderId="0" xfId="3" applyFont="1" applyProtection="1">
      <protection locked="0"/>
    </xf>
    <xf numFmtId="43" fontId="34" fillId="13" borderId="40" xfId="579" applyNumberFormat="1" applyFont="1" applyFill="1" applyBorder="1" applyProtection="1"/>
    <xf numFmtId="0" fontId="21" fillId="0" borderId="1" xfId="0" applyFont="1" applyBorder="1" applyProtection="1">
      <protection locked="0"/>
    </xf>
    <xf numFmtId="0" fontId="47" fillId="0" borderId="1" xfId="602" applyNumberFormat="1" applyFont="1" applyBorder="1" applyAlignment="1" applyProtection="1">
      <alignment horizontal="center" vertical="center"/>
      <protection locked="0"/>
    </xf>
    <xf numFmtId="2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0" fontId="153" fillId="26" borderId="1" xfId="0" applyFont="1" applyFill="1" applyBorder="1" applyAlignment="1" applyProtection="1">
      <alignment horizontal="center" vertical="center"/>
      <protection locked="0"/>
    </xf>
    <xf numFmtId="49" fontId="71" fillId="0" borderId="40" xfId="0" applyNumberFormat="1" applyFont="1" applyFill="1" applyBorder="1" applyAlignment="1" applyProtection="1">
      <alignment horizontal="center" vertical="center" wrapText="1"/>
      <protection locked="0"/>
    </xf>
    <xf numFmtId="0" fontId="27" fillId="26" borderId="0" xfId="528" applyFill="1" applyAlignment="1" applyProtection="1">
      <alignment vertical="center"/>
      <protection locked="0"/>
    </xf>
    <xf numFmtId="0" fontId="0" fillId="26" borderId="0" xfId="0" applyFill="1"/>
    <xf numFmtId="0" fontId="170" fillId="26" borderId="0" xfId="528" applyFont="1" applyFill="1" applyAlignment="1" applyProtection="1">
      <alignment vertical="center"/>
      <protection locked="0"/>
    </xf>
    <xf numFmtId="0" fontId="153" fillId="26" borderId="0" xfId="0" applyFont="1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7" fillId="0" borderId="0" xfId="528" applyAlignment="1" applyProtection="1">
      <alignment vertical="center" wrapText="1"/>
      <protection locked="0"/>
    </xf>
    <xf numFmtId="0" fontId="27" fillId="0" borderId="0" xfId="528" applyAlignment="1" applyProtection="1">
      <alignment horizontal="center" vertical="center"/>
      <protection locked="0"/>
    </xf>
    <xf numFmtId="0" fontId="20" fillId="0" borderId="1" xfId="0" applyFont="1" applyBorder="1" applyProtection="1">
      <protection locked="0"/>
    </xf>
    <xf numFmtId="0" fontId="20" fillId="26" borderId="40" xfId="0" applyFont="1" applyFill="1" applyBorder="1" applyAlignment="1">
      <alignment horizontal="center" vertical="center" wrapText="1"/>
    </xf>
    <xf numFmtId="49" fontId="153" fillId="26" borderId="41" xfId="0" applyNumberFormat="1" applyFont="1" applyFill="1" applyBorder="1" applyAlignment="1" applyProtection="1">
      <alignment horizontal="center"/>
      <protection locked="0"/>
    </xf>
    <xf numFmtId="0" fontId="47" fillId="0" borderId="52" xfId="602" applyNumberFormat="1" applyFont="1" applyBorder="1" applyAlignment="1" applyProtection="1">
      <alignment horizontal="center" vertical="center"/>
      <protection locked="0"/>
    </xf>
    <xf numFmtId="43" fontId="46" fillId="89" borderId="52" xfId="3" applyFont="1" applyFill="1" applyBorder="1" applyAlignment="1" applyProtection="1">
      <protection locked="0"/>
    </xf>
    <xf numFmtId="165" fontId="18" fillId="0" borderId="52" xfId="3658" applyNumberFormat="1" applyFont="1" applyFill="1" applyBorder="1" applyAlignment="1" applyProtection="1">
      <alignment horizontal="right" vertical="center"/>
      <protection locked="0"/>
    </xf>
    <xf numFmtId="49" fontId="153" fillId="26" borderId="2" xfId="0" applyNumberFormat="1" applyFont="1" applyFill="1" applyBorder="1" applyAlignment="1" applyProtection="1">
      <alignment horizontal="center" vertical="center"/>
      <protection locked="0"/>
    </xf>
    <xf numFmtId="49" fontId="153" fillId="26" borderId="2" xfId="0" applyNumberFormat="1" applyFont="1" applyFill="1" applyBorder="1" applyAlignment="1" applyProtection="1">
      <alignment horizontal="center"/>
      <protection locked="0"/>
    </xf>
    <xf numFmtId="0" fontId="47" fillId="0" borderId="61" xfId="602" applyNumberFormat="1" applyFont="1" applyBorder="1" applyAlignment="1" applyProtection="1">
      <alignment horizontal="center" vertical="center"/>
      <protection locked="0"/>
    </xf>
    <xf numFmtId="14" fontId="0" fillId="0" borderId="61" xfId="0" applyNumberFormat="1" applyBorder="1" applyAlignment="1" applyProtection="1">
      <alignment horizontal="center"/>
      <protection locked="0"/>
    </xf>
    <xf numFmtId="0" fontId="147" fillId="26" borderId="1" xfId="0" applyFont="1" applyFill="1" applyBorder="1" applyAlignment="1">
      <alignment horizontal="center" wrapText="1"/>
    </xf>
    <xf numFmtId="49" fontId="146" fillId="0" borderId="1" xfId="0" applyNumberFormat="1" applyFont="1" applyFill="1" applyBorder="1" applyAlignment="1" applyProtection="1">
      <alignment horizontal="center" vertical="center" wrapText="1"/>
    </xf>
    <xf numFmtId="175" fontId="74" fillId="26" borderId="1" xfId="1612" applyNumberFormat="1" applyFont="1" applyFill="1" applyBorder="1" applyAlignment="1" applyProtection="1">
      <alignment horizontal="right" vertical="center"/>
      <protection locked="0"/>
    </xf>
    <xf numFmtId="0" fontId="0" fillId="0" borderId="2" xfId="0" applyBorder="1"/>
    <xf numFmtId="0" fontId="0" fillId="0" borderId="0" xfId="0" applyBorder="1"/>
    <xf numFmtId="4" fontId="74" fillId="26" borderId="1" xfId="1612" applyNumberFormat="1" applyFont="1" applyFill="1" applyBorder="1" applyAlignment="1" applyProtection="1">
      <alignment horizontal="right" vertical="center"/>
      <protection locked="0"/>
    </xf>
    <xf numFmtId="174" fontId="153" fillId="26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/>
    </xf>
    <xf numFmtId="0" fontId="63" fillId="0" borderId="11" xfId="602" applyFont="1" applyBorder="1" applyAlignment="1" applyProtection="1">
      <alignment horizontal="center"/>
      <protection locked="0"/>
    </xf>
    <xf numFmtId="4" fontId="39" fillId="11" borderId="61" xfId="0" applyNumberFormat="1" applyFont="1" applyFill="1" applyBorder="1" applyProtection="1">
      <protection locked="0"/>
    </xf>
    <xf numFmtId="43" fontId="41" fillId="0" borderId="61" xfId="3" applyFont="1" applyFill="1" applyBorder="1" applyAlignment="1" applyProtection="1">
      <alignment horizontal="right"/>
      <protection locked="0"/>
    </xf>
    <xf numFmtId="0" fontId="145" fillId="0" borderId="61" xfId="0" applyFont="1" applyBorder="1" applyAlignment="1" applyProtection="1">
      <alignment vertical="center" wrapText="1"/>
      <protection locked="0"/>
    </xf>
    <xf numFmtId="44" fontId="0" fillId="0" borderId="61" xfId="10" applyFont="1" applyBorder="1" applyAlignment="1" applyProtection="1">
      <protection locked="0"/>
    </xf>
    <xf numFmtId="49" fontId="146" fillId="26" borderId="2" xfId="0" applyNumberFormat="1" applyFont="1" applyFill="1" applyBorder="1" applyAlignment="1" applyProtection="1">
      <alignment horizontal="center"/>
      <protection locked="0"/>
    </xf>
    <xf numFmtId="174" fontId="147" fillId="26" borderId="61" xfId="0" applyNumberFormat="1" applyFont="1" applyFill="1" applyBorder="1" applyAlignment="1">
      <alignment horizontal="center" wrapText="1"/>
    </xf>
    <xf numFmtId="49" fontId="169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61" xfId="0" applyFont="1" applyBorder="1" applyAlignment="1" applyProtection="1">
      <alignment horizontal="left"/>
      <protection locked="0"/>
    </xf>
    <xf numFmtId="44" fontId="39" fillId="11" borderId="61" xfId="10" applyFont="1" applyFill="1" applyBorder="1" applyAlignment="1" applyProtection="1">
      <protection locked="0"/>
    </xf>
    <xf numFmtId="0" fontId="13" fillId="0" borderId="1" xfId="0" applyFont="1" applyBorder="1" applyAlignment="1" applyProtection="1">
      <alignment horizontal="center"/>
      <protection locked="0"/>
    </xf>
    <xf numFmtId="14" fontId="13" fillId="0" borderId="1" xfId="0" applyNumberFormat="1" applyFont="1" applyBorder="1" applyAlignment="1" applyProtection="1">
      <alignment horizontal="center"/>
      <protection locked="0"/>
    </xf>
    <xf numFmtId="49" fontId="72" fillId="26" borderId="1" xfId="528" applyNumberFormat="1" applyFont="1" applyFill="1" applyBorder="1" applyAlignment="1" applyProtection="1">
      <alignment horizontal="center" vertical="center"/>
      <protection locked="0"/>
    </xf>
    <xf numFmtId="0" fontId="171" fillId="26" borderId="1" xfId="0" applyFont="1" applyFill="1" applyBorder="1" applyAlignment="1">
      <alignment horizontal="right" vertical="center" wrapText="1"/>
    </xf>
    <xf numFmtId="0" fontId="171" fillId="26" borderId="1" xfId="0" applyFont="1" applyFill="1" applyBorder="1" applyAlignment="1">
      <alignment vertical="center" wrapText="1"/>
    </xf>
    <xf numFmtId="49" fontId="153" fillId="26" borderId="1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528" applyBorder="1" applyAlignment="1" applyProtection="1">
      <alignment horizontal="center" vertical="center"/>
      <protection locked="0"/>
    </xf>
    <xf numFmtId="1" fontId="12" fillId="0" borderId="40" xfId="0" applyNumberFormat="1" applyFont="1" applyFill="1" applyBorder="1" applyAlignment="1">
      <alignment horizontal="center"/>
    </xf>
    <xf numFmtId="1" fontId="11" fillId="0" borderId="40" xfId="0" applyNumberFormat="1" applyFont="1" applyFill="1" applyBorder="1" applyAlignment="1">
      <alignment horizontal="center"/>
    </xf>
    <xf numFmtId="0" fontId="153" fillId="0" borderId="1" xfId="0" applyFont="1" applyBorder="1" applyAlignment="1" applyProtection="1">
      <alignment horizontal="center" vertical="center"/>
      <protection locked="0"/>
    </xf>
    <xf numFmtId="4" fontId="72" fillId="0" borderId="1" xfId="1612" applyNumberFormat="1" applyFont="1" applyBorder="1" applyAlignment="1" applyProtection="1">
      <alignment horizontal="right" vertical="center"/>
    </xf>
    <xf numFmtId="0" fontId="171" fillId="0" borderId="1" xfId="0" applyFont="1" applyBorder="1" applyAlignment="1">
      <alignment vertical="center" wrapText="1"/>
    </xf>
    <xf numFmtId="0" fontId="171" fillId="0" borderId="1" xfId="0" applyFont="1" applyBorder="1" applyAlignment="1">
      <alignment horizontal="right" vertical="center" wrapText="1"/>
    </xf>
    <xf numFmtId="1" fontId="0" fillId="0" borderId="1" xfId="0" applyNumberFormat="1" applyBorder="1" applyAlignment="1" applyProtection="1">
      <alignment horizontal="center"/>
      <protection locked="0"/>
    </xf>
    <xf numFmtId="49" fontId="153" fillId="0" borderId="2" xfId="0" applyNumberFormat="1" applyFont="1" applyBorder="1" applyAlignment="1" applyProtection="1">
      <alignment horizontal="center" vertical="center"/>
      <protection locked="0"/>
    </xf>
    <xf numFmtId="49" fontId="10" fillId="0" borderId="40" xfId="0" applyNumberFormat="1" applyFont="1" applyFill="1" applyBorder="1" applyAlignment="1">
      <alignment horizontal="center"/>
    </xf>
    <xf numFmtId="49" fontId="10" fillId="0" borderId="40" xfId="3638" applyNumberFormat="1" applyFont="1" applyFill="1" applyBorder="1" applyAlignment="1" applyProtection="1">
      <alignment horizontal="center" vertical="center"/>
      <protection locked="0"/>
    </xf>
    <xf numFmtId="0" fontId="9" fillId="26" borderId="1" xfId="0" applyFont="1" applyFill="1" applyBorder="1" applyAlignment="1">
      <alignment horizontal="center" vertical="center" wrapText="1"/>
    </xf>
    <xf numFmtId="4" fontId="74" fillId="0" borderId="1" xfId="1612" applyNumberFormat="1" applyFont="1" applyBorder="1" applyAlignment="1" applyProtection="1">
      <alignment horizontal="right" vertical="center"/>
    </xf>
    <xf numFmtId="4" fontId="9" fillId="0" borderId="1" xfId="0" applyNumberFormat="1" applyFont="1" applyBorder="1" applyAlignment="1" applyProtection="1">
      <alignment horizontal="right"/>
      <protection locked="0"/>
    </xf>
    <xf numFmtId="0" fontId="0" fillId="100" borderId="0" xfId="0" applyFill="1"/>
    <xf numFmtId="0" fontId="0" fillId="89" borderId="0" xfId="0" applyFill="1"/>
    <xf numFmtId="174" fontId="0" fillId="26" borderId="0" xfId="0" applyNumberFormat="1" applyFill="1" applyAlignment="1">
      <alignment horizontal="center"/>
    </xf>
    <xf numFmtId="49" fontId="153" fillId="0" borderId="1" xfId="0" applyNumberFormat="1" applyFont="1" applyBorder="1" applyAlignment="1" applyProtection="1">
      <alignment horizontal="center" vertical="center" wrapText="1"/>
      <protection locked="0"/>
    </xf>
    <xf numFmtId="165" fontId="74" fillId="0" borderId="1" xfId="1612" applyNumberFormat="1" applyFont="1" applyBorder="1" applyAlignment="1" applyProtection="1">
      <alignment horizontal="right" vertical="center"/>
    </xf>
    <xf numFmtId="49" fontId="159" fillId="0" borderId="1" xfId="0" applyNumberFormat="1" applyFont="1" applyBorder="1" applyAlignment="1" applyProtection="1">
      <alignment horizontal="center" vertical="center"/>
      <protection locked="0"/>
    </xf>
    <xf numFmtId="0" fontId="159" fillId="0" borderId="1" xfId="0" applyFont="1" applyBorder="1" applyAlignment="1" applyProtection="1">
      <alignment horizontal="center" vertical="center"/>
      <protection locked="0"/>
    </xf>
    <xf numFmtId="0" fontId="159" fillId="26" borderId="1" xfId="0" applyFont="1" applyFill="1" applyBorder="1" applyAlignment="1" applyProtection="1">
      <alignment horizontal="center" vertical="center"/>
      <protection locked="0"/>
    </xf>
    <xf numFmtId="49" fontId="159" fillId="0" borderId="2" xfId="0" applyNumberFormat="1" applyFont="1" applyBorder="1" applyAlignment="1" applyProtection="1">
      <alignment horizontal="center" vertical="center"/>
      <protection locked="0"/>
    </xf>
    <xf numFmtId="49" fontId="159" fillId="0" borderId="1" xfId="0" applyNumberFormat="1" applyFont="1" applyBorder="1" applyAlignment="1" applyProtection="1">
      <alignment horizontal="center" vertical="center" wrapText="1"/>
      <protection locked="0"/>
    </xf>
    <xf numFmtId="165" fontId="73" fillId="0" borderId="4" xfId="580" applyNumberFormat="1" applyFont="1" applyBorder="1" applyAlignment="1" applyProtection="1">
      <alignment vertical="center" wrapText="1"/>
    </xf>
    <xf numFmtId="49" fontId="27" fillId="0" borderId="0" xfId="528" applyNumberFormat="1" applyAlignment="1" applyProtection="1">
      <alignment vertical="center"/>
      <protection locked="0"/>
    </xf>
    <xf numFmtId="0" fontId="27" fillId="0" borderId="0" xfId="528" applyAlignment="1" applyProtection="1">
      <alignment vertical="center"/>
      <protection locked="0"/>
    </xf>
    <xf numFmtId="49" fontId="153" fillId="26" borderId="2" xfId="0" applyNumberFormat="1" applyFont="1" applyFill="1" applyBorder="1" applyAlignment="1" applyProtection="1">
      <alignment horizontal="center" vertical="center"/>
      <protection locked="0"/>
    </xf>
    <xf numFmtId="49" fontId="153" fillId="26" borderId="1" xfId="0" applyNumberFormat="1" applyFont="1" applyFill="1" applyBorder="1" applyAlignment="1" applyProtection="1">
      <alignment horizontal="center" vertical="center" wrapText="1"/>
      <protection locked="0"/>
    </xf>
    <xf numFmtId="0" fontId="8" fillId="26" borderId="1" xfId="0" applyFont="1" applyFill="1" applyBorder="1" applyAlignment="1">
      <alignment horizontal="center" vertical="center" wrapText="1"/>
    </xf>
    <xf numFmtId="49" fontId="153" fillId="0" borderId="2" xfId="0" applyNumberFormat="1" applyFont="1" applyBorder="1" applyAlignment="1" applyProtection="1">
      <alignment horizontal="center" vertical="center"/>
      <protection locked="0"/>
    </xf>
    <xf numFmtId="0" fontId="171" fillId="0" borderId="78" xfId="0" applyFont="1" applyBorder="1" applyAlignment="1">
      <alignment vertical="center" wrapText="1"/>
    </xf>
    <xf numFmtId="4" fontId="72" fillId="0" borderId="61" xfId="1612" applyNumberFormat="1" applyFont="1" applyFill="1" applyBorder="1" applyAlignment="1" applyProtection="1">
      <alignment horizontal="right" vertical="center"/>
    </xf>
    <xf numFmtId="0" fontId="171" fillId="0" borderId="78" xfId="0" applyFont="1" applyBorder="1" applyAlignment="1">
      <alignment horizontal="right" vertical="center" wrapText="1"/>
    </xf>
    <xf numFmtId="49" fontId="153" fillId="26" borderId="78" xfId="0" applyNumberFormat="1" applyFont="1" applyFill="1" applyBorder="1" applyAlignment="1" applyProtection="1">
      <alignment horizontal="center" vertical="center"/>
      <protection locked="0"/>
    </xf>
    <xf numFmtId="0" fontId="153" fillId="26" borderId="78" xfId="0" applyFont="1" applyFill="1" applyBorder="1" applyAlignment="1" applyProtection="1">
      <alignment horizontal="center" vertical="center"/>
      <protection locked="0"/>
    </xf>
    <xf numFmtId="49" fontId="72" fillId="26" borderId="78" xfId="528" applyNumberFormat="1" applyFont="1" applyFill="1" applyBorder="1" applyAlignment="1" applyProtection="1">
      <alignment horizontal="center" vertical="center"/>
      <protection locked="0"/>
    </xf>
    <xf numFmtId="49" fontId="153" fillId="0" borderId="78" xfId="0" applyNumberFormat="1" applyFont="1" applyBorder="1" applyAlignment="1" applyProtection="1">
      <alignment horizontal="center" vertical="center"/>
      <protection locked="0"/>
    </xf>
    <xf numFmtId="14" fontId="0" fillId="0" borderId="78" xfId="0" applyNumberFormat="1" applyBorder="1" applyAlignment="1" applyProtection="1">
      <alignment horizontal="center"/>
      <protection locked="0"/>
    </xf>
    <xf numFmtId="174" fontId="0" fillId="26" borderId="0" xfId="0" applyNumberFormat="1" applyFill="1" applyAlignment="1">
      <alignment horizontal="center"/>
    </xf>
    <xf numFmtId="3" fontId="0" fillId="0" borderId="78" xfId="0" applyNumberFormat="1" applyBorder="1" applyAlignment="1" applyProtection="1">
      <alignment horizontal="center"/>
      <protection locked="0"/>
    </xf>
    <xf numFmtId="14" fontId="7" fillId="0" borderId="1" xfId="0" applyNumberFormat="1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49" fontId="6" fillId="0" borderId="40" xfId="3638" applyNumberFormat="1" applyFont="1" applyFill="1" applyBorder="1" applyAlignment="1" applyProtection="1">
      <alignment horizontal="center" vertical="center"/>
      <protection locked="0"/>
    </xf>
    <xf numFmtId="43" fontId="39" fillId="11" borderId="78" xfId="3" applyFont="1" applyFill="1" applyBorder="1" applyAlignment="1" applyProtection="1">
      <alignment wrapText="1"/>
      <protection locked="0"/>
    </xf>
    <xf numFmtId="43" fontId="39" fillId="13" borderId="78" xfId="3" applyFont="1" applyFill="1" applyBorder="1" applyAlignment="1" applyProtection="1">
      <alignment wrapText="1"/>
      <protection locked="0"/>
    </xf>
    <xf numFmtId="0" fontId="41" fillId="0" borderId="78" xfId="0" applyFont="1" applyBorder="1" applyAlignment="1" applyProtection="1">
      <alignment horizontal="center"/>
      <protection locked="0"/>
    </xf>
    <xf numFmtId="0" fontId="41" fillId="0" borderId="78" xfId="0" applyFont="1" applyBorder="1" applyAlignment="1" applyProtection="1">
      <alignment horizontal="center" vertical="center"/>
      <protection locked="0"/>
    </xf>
    <xf numFmtId="43" fontId="41" fillId="0" borderId="78" xfId="3" applyFont="1" applyFill="1" applyBorder="1" applyAlignment="1" applyProtection="1">
      <alignment horizontal="right"/>
      <protection locked="0"/>
    </xf>
    <xf numFmtId="44" fontId="41" fillId="0" borderId="78" xfId="10" applyFont="1" applyFill="1" applyBorder="1" applyAlignment="1" applyProtection="1">
      <protection locked="0"/>
    </xf>
    <xf numFmtId="0" fontId="41" fillId="0" borderId="78" xfId="0" applyFont="1" applyBorder="1" applyAlignment="1" applyProtection="1">
      <alignment horizontal="left"/>
      <protection locked="0"/>
    </xf>
    <xf numFmtId="44" fontId="41" fillId="0" borderId="78" xfId="10" applyFont="1" applyBorder="1" applyAlignment="1" applyProtection="1">
      <protection locked="0"/>
    </xf>
    <xf numFmtId="0" fontId="41" fillId="0" borderId="78" xfId="0" quotePrefix="1" applyFont="1" applyBorder="1" applyAlignment="1" applyProtection="1">
      <alignment horizontal="center" vertical="center"/>
      <protection locked="0"/>
    </xf>
    <xf numFmtId="0" fontId="47" fillId="0" borderId="78" xfId="602" applyFont="1" applyBorder="1" applyAlignment="1" applyProtection="1">
      <alignment horizontal="center" vertical="center"/>
      <protection locked="0"/>
    </xf>
    <xf numFmtId="0" fontId="45" fillId="13" borderId="78" xfId="602" applyFont="1" applyFill="1" applyBorder="1" applyAlignment="1" applyProtection="1">
      <alignment horizontal="center" vertical="center" wrapText="1"/>
    </xf>
    <xf numFmtId="0" fontId="45" fillId="13" borderId="78" xfId="602" applyFont="1" applyFill="1" applyBorder="1" applyAlignment="1" applyProtection="1">
      <alignment horizontal="center" vertical="center"/>
    </xf>
    <xf numFmtId="2" fontId="45" fillId="13" borderId="78" xfId="602" applyNumberFormat="1" applyFont="1" applyFill="1" applyBorder="1" applyAlignment="1" applyProtection="1">
      <alignment horizontal="center" vertical="center"/>
    </xf>
    <xf numFmtId="2" fontId="45" fillId="13" borderId="78" xfId="602" applyNumberFormat="1" applyFont="1" applyFill="1" applyBorder="1" applyAlignment="1" applyProtection="1">
      <alignment vertical="center" wrapText="1"/>
    </xf>
    <xf numFmtId="171" fontId="45" fillId="13" borderId="78" xfId="1612" applyNumberFormat="1" applyFont="1" applyFill="1" applyBorder="1" applyAlignment="1" applyProtection="1">
      <alignment horizontal="center" vertical="center" wrapText="1"/>
    </xf>
    <xf numFmtId="2" fontId="73" fillId="0" borderId="78" xfId="602" applyNumberFormat="1" applyFont="1" applyBorder="1" applyAlignment="1" applyProtection="1">
      <alignment horizontal="right" vertical="center"/>
      <protection locked="0"/>
    </xf>
    <xf numFmtId="2" fontId="73" fillId="0" borderId="78" xfId="602" applyNumberFormat="1" applyFont="1" applyBorder="1" applyAlignment="1" applyProtection="1">
      <alignment vertical="center"/>
      <protection locked="0"/>
    </xf>
    <xf numFmtId="0" fontId="45" fillId="28" borderId="78" xfId="602" applyFont="1" applyFill="1" applyBorder="1" applyAlignment="1" applyProtection="1">
      <alignment horizontal="center" vertical="center" wrapText="1"/>
    </xf>
    <xf numFmtId="0" fontId="45" fillId="28" borderId="78" xfId="602" applyFont="1" applyFill="1" applyBorder="1" applyAlignment="1" applyProtection="1">
      <alignment horizontal="center" vertical="center"/>
    </xf>
    <xf numFmtId="1" fontId="45" fillId="28" borderId="78" xfId="602" applyNumberFormat="1" applyFont="1" applyFill="1" applyBorder="1" applyAlignment="1" applyProtection="1">
      <alignment horizontal="center" vertical="center" wrapText="1"/>
    </xf>
    <xf numFmtId="2" fontId="45" fillId="28" borderId="78" xfId="1612" applyNumberFormat="1" applyFont="1" applyFill="1" applyBorder="1" applyAlignment="1" applyProtection="1">
      <alignment horizontal="center" vertical="center" wrapText="1"/>
    </xf>
    <xf numFmtId="171" fontId="45" fillId="28" borderId="78" xfId="1612" applyNumberFormat="1" applyFont="1" applyFill="1" applyBorder="1" applyAlignment="1" applyProtection="1">
      <alignment horizontal="center" vertical="center" wrapText="1"/>
    </xf>
    <xf numFmtId="2" fontId="72" fillId="0" borderId="78" xfId="1612" applyNumberFormat="1" applyFont="1" applyBorder="1" applyAlignment="1" applyProtection="1">
      <alignment horizontal="right" vertical="center"/>
    </xf>
    <xf numFmtId="49" fontId="153" fillId="26" borderId="78" xfId="599" applyNumberFormat="1" applyFont="1" applyFill="1" applyBorder="1" applyAlignment="1" applyProtection="1">
      <alignment horizontal="center" vertical="center"/>
      <protection locked="0"/>
    </xf>
    <xf numFmtId="0" fontId="153" fillId="0" borderId="78" xfId="0" applyFont="1" applyBorder="1" applyAlignment="1" applyProtection="1">
      <alignment horizontal="center" vertical="center"/>
      <protection locked="0"/>
    </xf>
    <xf numFmtId="0" fontId="153" fillId="26" borderId="78" xfId="599" applyFont="1" applyFill="1" applyBorder="1" applyAlignment="1" applyProtection="1">
      <alignment horizontal="center" vertical="center"/>
      <protection locked="0"/>
    </xf>
    <xf numFmtId="49" fontId="153" fillId="26" borderId="78" xfId="598" applyNumberFormat="1" applyFont="1" applyFill="1" applyBorder="1" applyAlignment="1" applyProtection="1">
      <alignment horizontal="center" vertical="center"/>
      <protection locked="0"/>
    </xf>
    <xf numFmtId="0" fontId="153" fillId="26" borderId="78" xfId="598" applyFont="1" applyFill="1" applyBorder="1" applyAlignment="1" applyProtection="1">
      <alignment horizontal="center" vertical="center"/>
      <protection locked="0"/>
    </xf>
    <xf numFmtId="4" fontId="74" fillId="26" borderId="78" xfId="1612" applyNumberFormat="1" applyFont="1" applyFill="1" applyBorder="1" applyAlignment="1" applyProtection="1">
      <alignment horizontal="right" vertical="center"/>
      <protection locked="0"/>
    </xf>
    <xf numFmtId="174" fontId="153" fillId="26" borderId="78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49" fontId="153" fillId="0" borderId="78" xfId="0" applyNumberFormat="1" applyFont="1" applyBorder="1" applyAlignment="1" applyProtection="1">
      <alignment horizontal="right" vertical="center"/>
      <protection locked="0"/>
    </xf>
    <xf numFmtId="4" fontId="72" fillId="0" borderId="78" xfId="1612" applyNumberFormat="1" applyFont="1" applyBorder="1" applyAlignment="1" applyProtection="1">
      <alignment horizontal="right" vertical="center"/>
    </xf>
    <xf numFmtId="0" fontId="171" fillId="26" borderId="78" xfId="0" applyFont="1" applyFill="1" applyBorder="1" applyAlignment="1">
      <alignment horizontal="right" vertical="center" wrapText="1"/>
    </xf>
    <xf numFmtId="0" fontId="171" fillId="26" borderId="78" xfId="0" applyFont="1" applyFill="1" applyBorder="1" applyAlignment="1">
      <alignment vertical="center" wrapText="1"/>
    </xf>
    <xf numFmtId="4" fontId="74" fillId="0" borderId="78" xfId="1612" applyNumberFormat="1" applyFont="1" applyBorder="1" applyAlignment="1" applyProtection="1">
      <alignment horizontal="right" vertical="center"/>
    </xf>
    <xf numFmtId="49" fontId="153" fillId="26" borderId="78" xfId="0" applyNumberFormat="1" applyFont="1" applyFill="1" applyBorder="1" applyAlignment="1" applyProtection="1">
      <alignment horizontal="center" vertical="center" wrapText="1"/>
      <protection locked="0"/>
    </xf>
    <xf numFmtId="0" fontId="45" fillId="28" borderId="5" xfId="602" applyFont="1" applyFill="1" applyBorder="1" applyAlignment="1" applyProtection="1">
      <alignment horizontal="center" vertical="center" wrapText="1"/>
    </xf>
    <xf numFmtId="0" fontId="68" fillId="13" borderId="5" xfId="528" applyFont="1" applyFill="1" applyBorder="1" applyAlignment="1">
      <alignment horizontal="center" vertical="center" wrapText="1"/>
    </xf>
    <xf numFmtId="49" fontId="153" fillId="26" borderId="1" xfId="0" applyNumberFormat="1" applyFont="1" applyFill="1" applyBorder="1" applyAlignment="1" applyProtection="1">
      <alignment horizontal="center"/>
      <protection locked="0"/>
    </xf>
    <xf numFmtId="0" fontId="5" fillId="26" borderId="1" xfId="0" applyFont="1" applyFill="1" applyBorder="1" applyAlignment="1">
      <alignment horizontal="center" vertical="center" wrapText="1"/>
    </xf>
    <xf numFmtId="174" fontId="153" fillId="0" borderId="1" xfId="0" applyNumberFormat="1" applyFont="1" applyBorder="1" applyAlignment="1" applyProtection="1">
      <alignment horizontal="center" vertical="center"/>
      <protection locked="0"/>
    </xf>
    <xf numFmtId="14" fontId="5" fillId="0" borderId="1" xfId="0" applyNumberFormat="1" applyFont="1" applyBorder="1" applyAlignment="1" applyProtection="1">
      <alignment horizontal="center" vertical="center"/>
      <protection locked="0"/>
    </xf>
    <xf numFmtId="177" fontId="72" fillId="26" borderId="1" xfId="3" applyNumberFormat="1" applyFont="1" applyFill="1" applyBorder="1" applyAlignment="1" applyProtection="1">
      <alignment horizontal="right" vertical="center"/>
      <protection locked="0"/>
    </xf>
    <xf numFmtId="0" fontId="70" fillId="0" borderId="1" xfId="13" applyBorder="1"/>
    <xf numFmtId="0" fontId="153" fillId="0" borderId="1" xfId="599" applyFont="1" applyBorder="1" applyAlignment="1" applyProtection="1">
      <alignment horizontal="center" vertical="center"/>
      <protection locked="0"/>
    </xf>
    <xf numFmtId="49" fontId="72" fillId="26" borderId="1" xfId="1612" applyNumberFormat="1" applyFont="1" applyFill="1" applyBorder="1" applyAlignment="1" applyProtection="1">
      <alignment horizontal="right" vertical="center"/>
      <protection locked="0"/>
    </xf>
    <xf numFmtId="0" fontId="70" fillId="0" borderId="1" xfId="13" applyBorder="1" applyAlignment="1" applyProtection="1">
      <alignment horizontal="center" vertical="center"/>
      <protection locked="0"/>
    </xf>
    <xf numFmtId="49" fontId="5" fillId="0" borderId="1" xfId="0" applyNumberFormat="1" applyFont="1" applyBorder="1" applyAlignment="1">
      <alignment horizontal="center" vertical="center"/>
    </xf>
    <xf numFmtId="2" fontId="72" fillId="26" borderId="1" xfId="1612" applyNumberFormat="1" applyFont="1" applyFill="1" applyBorder="1" applyAlignment="1" applyProtection="1">
      <alignment horizontal="right" vertical="center" wrapText="1"/>
      <protection locked="0"/>
    </xf>
    <xf numFmtId="0" fontId="70" fillId="0" borderId="1" xfId="13" applyBorder="1" applyProtection="1">
      <protection locked="0"/>
    </xf>
    <xf numFmtId="14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 applyProtection="1">
      <alignment horizontal="center" vertical="justify"/>
      <protection locked="0"/>
    </xf>
    <xf numFmtId="0" fontId="153" fillId="0" borderId="1" xfId="600" applyFont="1" applyBorder="1" applyAlignment="1" applyProtection="1">
      <alignment horizontal="center" vertical="center"/>
      <protection locked="0"/>
    </xf>
    <xf numFmtId="14" fontId="0" fillId="0" borderId="1" xfId="0" applyNumberFormat="1" applyBorder="1"/>
    <xf numFmtId="0" fontId="5" fillId="0" borderId="1" xfId="0" applyFont="1" applyBorder="1" applyAlignment="1">
      <alignment horizontal="center" vertical="center" wrapText="1"/>
    </xf>
    <xf numFmtId="49" fontId="146" fillId="0" borderId="1" xfId="0" applyNumberFormat="1" applyFont="1" applyBorder="1" applyAlignment="1" applyProtection="1">
      <alignment horizontal="center" vertical="center"/>
      <protection locked="0"/>
    </xf>
    <xf numFmtId="49" fontId="69" fillId="0" borderId="1" xfId="0" applyNumberFormat="1" applyFont="1" applyBorder="1" applyAlignment="1" applyProtection="1">
      <alignment horizontal="center" vertical="center"/>
      <protection locked="0"/>
    </xf>
    <xf numFmtId="174" fontId="160" fillId="26" borderId="1" xfId="0" applyNumberFormat="1" applyFont="1" applyFill="1" applyBorder="1" applyAlignment="1" applyProtection="1">
      <alignment horizontal="center" vertical="center"/>
      <protection locked="0"/>
    </xf>
    <xf numFmtId="49" fontId="146" fillId="26" borderId="1" xfId="0" applyNumberFormat="1" applyFont="1" applyFill="1" applyBorder="1" applyAlignment="1" applyProtection="1">
      <alignment horizontal="center"/>
      <protection locked="0"/>
    </xf>
    <xf numFmtId="0" fontId="147" fillId="26" borderId="1" xfId="0" applyFont="1" applyFill="1" applyBorder="1" applyAlignment="1" applyProtection="1">
      <alignment horizontal="center" vertical="center"/>
      <protection locked="0"/>
    </xf>
    <xf numFmtId="0" fontId="5" fillId="0" borderId="1" xfId="0" applyFont="1" applyBorder="1"/>
    <xf numFmtId="0" fontId="147" fillId="0" borderId="1" xfId="0" applyFont="1" applyBorder="1"/>
    <xf numFmtId="2" fontId="74" fillId="26" borderId="1" xfId="1612" applyNumberFormat="1" applyFont="1" applyFill="1" applyBorder="1" applyAlignment="1" applyProtection="1">
      <alignment horizontal="right" vertical="center"/>
      <protection locked="0"/>
    </xf>
    <xf numFmtId="1" fontId="0" fillId="0" borderId="1" xfId="3" applyNumberFormat="1" applyFont="1" applyBorder="1"/>
    <xf numFmtId="1" fontId="0" fillId="0" borderId="1" xfId="0" applyNumberFormat="1" applyBorder="1" applyAlignment="1">
      <alignment horizontal="center"/>
    </xf>
    <xf numFmtId="1" fontId="0" fillId="0" borderId="1" xfId="0" applyNumberFormat="1" applyBorder="1"/>
    <xf numFmtId="2" fontId="0" fillId="0" borderId="1" xfId="0" applyNumberFormat="1" applyBorder="1"/>
    <xf numFmtId="0" fontId="5" fillId="0" borderId="1" xfId="0" applyFont="1" applyBorder="1" applyAlignment="1" applyProtection="1">
      <alignment horizontal="center" vertical="center"/>
      <protection locked="0"/>
    </xf>
    <xf numFmtId="174" fontId="153" fillId="0" borderId="1" xfId="0" applyNumberFormat="1" applyFont="1" applyBorder="1" applyAlignment="1" applyProtection="1">
      <alignment horizontal="center" vertical="justify"/>
      <protection locked="0"/>
    </xf>
    <xf numFmtId="0" fontId="45" fillId="28" borderId="1" xfId="602" applyFont="1" applyFill="1" applyBorder="1" applyAlignment="1" applyProtection="1">
      <alignment horizontal="center" vertical="center" wrapText="1"/>
    </xf>
    <xf numFmtId="49" fontId="4" fillId="0" borderId="40" xfId="0" applyNumberFormat="1" applyFont="1" applyFill="1" applyBorder="1" applyAlignment="1">
      <alignment horizontal="center"/>
    </xf>
    <xf numFmtId="49" fontId="4" fillId="0" borderId="40" xfId="3638" applyNumberFormat="1" applyFont="1" applyFill="1" applyBorder="1" applyAlignment="1" applyProtection="1">
      <alignment horizontal="center" vertical="center"/>
      <protection locked="0"/>
    </xf>
    <xf numFmtId="0" fontId="40" fillId="0" borderId="0" xfId="0" applyFont="1" applyProtection="1">
      <protection locked="0"/>
    </xf>
    <xf numFmtId="44" fontId="40" fillId="0" borderId="78" xfId="10" applyFont="1" applyFill="1" applyBorder="1" applyAlignment="1" applyProtection="1">
      <protection locked="0"/>
    </xf>
    <xf numFmtId="0" fontId="74" fillId="0" borderId="0" xfId="602" applyFont="1" applyBorder="1" applyAlignment="1" applyProtection="1">
      <alignment horizontal="left" vertical="center"/>
      <protection locked="0"/>
    </xf>
    <xf numFmtId="0" fontId="74" fillId="0" borderId="0" xfId="602" applyFont="1" applyBorder="1" applyAlignment="1" applyProtection="1">
      <alignment vertical="center"/>
      <protection locked="0"/>
    </xf>
    <xf numFmtId="0" fontId="74" fillId="0" borderId="0" xfId="508" applyFont="1" applyProtection="1">
      <protection locked="0"/>
    </xf>
    <xf numFmtId="0" fontId="73" fillId="0" borderId="0" xfId="1536" applyFont="1" applyProtection="1">
      <protection locked="0"/>
    </xf>
    <xf numFmtId="0" fontId="74" fillId="0" borderId="0" xfId="1536" applyFont="1" applyProtection="1">
      <protection locked="0"/>
    </xf>
    <xf numFmtId="0" fontId="73" fillId="0" borderId="0" xfId="602" applyFont="1" applyBorder="1" applyAlignment="1" applyProtection="1">
      <alignment horizontal="center" vertical="center"/>
      <protection locked="0"/>
    </xf>
    <xf numFmtId="2" fontId="73" fillId="0" borderId="0" xfId="602" applyNumberFormat="1" applyFont="1" applyBorder="1" applyAlignment="1" applyProtection="1">
      <alignment horizontal="center" vertical="center"/>
      <protection locked="0"/>
    </xf>
    <xf numFmtId="178" fontId="73" fillId="0" borderId="0" xfId="602" applyNumberFormat="1" applyFont="1" applyBorder="1" applyAlignment="1" applyProtection="1">
      <alignment vertical="center"/>
      <protection locked="0"/>
    </xf>
    <xf numFmtId="178" fontId="73" fillId="0" borderId="0" xfId="602" applyNumberFormat="1" applyFont="1" applyBorder="1" applyAlignment="1" applyProtection="1">
      <alignment horizontal="center" vertical="center"/>
      <protection locked="0"/>
    </xf>
    <xf numFmtId="178" fontId="73" fillId="0" borderId="0" xfId="602" applyNumberFormat="1" applyFont="1" applyBorder="1" applyAlignment="1" applyProtection="1">
      <alignment horizontal="right" vertical="center"/>
      <protection locked="0"/>
    </xf>
    <xf numFmtId="178" fontId="73" fillId="0" borderId="0" xfId="602" applyNumberFormat="1" applyFont="1" applyBorder="1" applyAlignment="1" applyProtection="1">
      <alignment horizontal="left" vertical="center"/>
      <protection locked="0"/>
    </xf>
    <xf numFmtId="2" fontId="73" fillId="0" borderId="0" xfId="602" applyNumberFormat="1" applyFont="1" applyBorder="1" applyAlignment="1" applyProtection="1">
      <alignment vertical="center"/>
      <protection locked="0"/>
    </xf>
    <xf numFmtId="4" fontId="73" fillId="0" borderId="0" xfId="602" applyNumberFormat="1" applyFont="1" applyBorder="1" applyAlignment="1" applyProtection="1">
      <alignment horizontal="center" vertical="center"/>
      <protection locked="0"/>
    </xf>
    <xf numFmtId="0" fontId="41" fillId="0" borderId="0" xfId="602" applyFont="1" applyBorder="1" applyAlignment="1" applyProtection="1">
      <alignment vertical="center"/>
      <protection locked="0"/>
    </xf>
    <xf numFmtId="49" fontId="73" fillId="26" borderId="2" xfId="0" applyNumberFormat="1" applyFont="1" applyFill="1" applyBorder="1" applyAlignment="1" applyProtection="1">
      <alignment horizontal="center"/>
      <protection locked="0"/>
    </xf>
    <xf numFmtId="0" fontId="37" fillId="26" borderId="78" xfId="0" applyFont="1" applyFill="1" applyBorder="1" applyAlignment="1">
      <alignment horizontal="center" vertical="center" wrapText="1"/>
    </xf>
    <xf numFmtId="179" fontId="37" fillId="0" borderId="78" xfId="0" applyNumberFormat="1" applyFont="1" applyBorder="1" applyAlignment="1" applyProtection="1">
      <alignment horizontal="center"/>
      <protection locked="0"/>
    </xf>
    <xf numFmtId="49" fontId="37" fillId="0" borderId="78" xfId="0" applyNumberFormat="1" applyFont="1" applyBorder="1" applyAlignment="1" applyProtection="1">
      <alignment horizontal="left"/>
      <protection locked="0"/>
    </xf>
    <xf numFmtId="0" fontId="37" fillId="0" borderId="78" xfId="0" applyFont="1" applyBorder="1" applyAlignment="1" applyProtection="1">
      <alignment horizontal="center"/>
      <protection locked="0"/>
    </xf>
    <xf numFmtId="49" fontId="37" fillId="0" borderId="78" xfId="508" applyNumberFormat="1" applyFont="1" applyBorder="1" applyAlignment="1" applyProtection="1">
      <alignment horizontal="center"/>
      <protection locked="0"/>
    </xf>
    <xf numFmtId="49" fontId="37" fillId="0" borderId="78" xfId="602" applyNumberFormat="1" applyFont="1" applyBorder="1" applyAlignment="1" applyProtection="1">
      <alignment horizontal="center" vertical="center"/>
      <protection locked="0"/>
    </xf>
    <xf numFmtId="49" fontId="37" fillId="0" borderId="2" xfId="602" applyNumberFormat="1" applyFont="1" applyBorder="1" applyAlignment="1" applyProtection="1">
      <alignment horizontal="center" vertical="center"/>
      <protection locked="0"/>
    </xf>
    <xf numFmtId="0" fontId="37" fillId="0" borderId="78" xfId="602" applyFont="1" applyBorder="1" applyAlignment="1" applyProtection="1">
      <alignment horizontal="center" vertical="center"/>
      <protection locked="0"/>
    </xf>
    <xf numFmtId="4" fontId="37" fillId="26" borderId="78" xfId="36457" applyNumberFormat="1" applyFont="1" applyFill="1" applyBorder="1"/>
    <xf numFmtId="2" fontId="74" fillId="0" borderId="78" xfId="1612" applyNumberFormat="1" applyFont="1" applyBorder="1" applyAlignment="1" applyProtection="1">
      <alignment horizontal="right" vertical="center"/>
    </xf>
    <xf numFmtId="2" fontId="74" fillId="26" borderId="78" xfId="1612" applyNumberFormat="1" applyFont="1" applyFill="1" applyBorder="1" applyAlignment="1" applyProtection="1">
      <alignment horizontal="right" vertical="center"/>
    </xf>
    <xf numFmtId="0" fontId="74" fillId="26" borderId="0" xfId="602" applyFont="1" applyFill="1" applyBorder="1" applyAlignment="1" applyProtection="1">
      <alignment horizontal="left" vertical="center"/>
      <protection locked="0"/>
    </xf>
    <xf numFmtId="49" fontId="37" fillId="0" borderId="78" xfId="0" applyNumberFormat="1" applyFont="1" applyBorder="1" applyAlignment="1" applyProtection="1">
      <alignment horizontal="center"/>
      <protection locked="0"/>
    </xf>
    <xf numFmtId="0" fontId="37" fillId="26" borderId="78" xfId="36457" applyFont="1" applyFill="1" applyBorder="1"/>
    <xf numFmtId="49" fontId="37" fillId="0" borderId="78" xfId="508" applyNumberFormat="1" applyFont="1" applyBorder="1" applyAlignment="1" applyProtection="1">
      <alignment horizontal="center" wrapText="1"/>
      <protection locked="0"/>
    </xf>
    <xf numFmtId="0" fontId="74" fillId="26" borderId="0" xfId="602" applyFont="1" applyFill="1" applyBorder="1" applyAlignment="1" applyProtection="1">
      <alignment vertical="center"/>
      <protection locked="0"/>
    </xf>
    <xf numFmtId="0" fontId="74" fillId="26" borderId="0" xfId="508" applyFont="1" applyFill="1" applyProtection="1">
      <protection locked="0"/>
    </xf>
    <xf numFmtId="179" fontId="37" fillId="0" borderId="78" xfId="0" applyNumberFormat="1" applyFont="1" applyBorder="1" applyAlignment="1" applyProtection="1">
      <alignment horizontal="center" vertical="center"/>
      <protection locked="0"/>
    </xf>
    <xf numFmtId="49" fontId="37" fillId="0" borderId="78" xfId="0" applyNumberFormat="1" applyFont="1" applyBorder="1"/>
    <xf numFmtId="49" fontId="37" fillId="26" borderId="78" xfId="0" applyNumberFormat="1" applyFont="1" applyFill="1" applyBorder="1" applyAlignment="1" applyProtection="1">
      <alignment horizontal="left"/>
      <protection locked="0"/>
    </xf>
    <xf numFmtId="179" fontId="37" fillId="0" borderId="78" xfId="0" applyNumberFormat="1" applyFont="1" applyBorder="1" applyAlignment="1">
      <alignment horizontal="center" vertical="center"/>
    </xf>
    <xf numFmtId="49" fontId="37" fillId="26" borderId="78" xfId="0" applyNumberFormat="1" applyFont="1" applyFill="1" applyBorder="1"/>
    <xf numFmtId="0" fontId="37" fillId="0" borderId="78" xfId="508" applyFont="1" applyBorder="1" applyAlignment="1" applyProtection="1">
      <alignment horizontal="center"/>
      <protection locked="0"/>
    </xf>
    <xf numFmtId="49" fontId="37" fillId="26" borderId="78" xfId="1536" applyNumberFormat="1" applyFont="1" applyFill="1" applyBorder="1" applyAlignment="1" applyProtection="1">
      <alignment horizontal="left"/>
      <protection locked="0"/>
    </xf>
    <xf numFmtId="49" fontId="37" fillId="26" borderId="78" xfId="1536" applyNumberFormat="1" applyFont="1" applyFill="1" applyBorder="1" applyProtection="1">
      <protection locked="0"/>
    </xf>
    <xf numFmtId="49" fontId="37" fillId="0" borderId="78" xfId="1536" applyNumberFormat="1" applyFont="1" applyBorder="1" applyAlignment="1" applyProtection="1">
      <alignment horizontal="center"/>
      <protection locked="0"/>
    </xf>
    <xf numFmtId="0" fontId="73" fillId="26" borderId="0" xfId="1536" applyFont="1" applyFill="1" applyProtection="1">
      <protection locked="0"/>
    </xf>
    <xf numFmtId="0" fontId="74" fillId="26" borderId="0" xfId="1536" applyFont="1" applyFill="1" applyProtection="1">
      <protection locked="0"/>
    </xf>
    <xf numFmtId="179" fontId="37" fillId="26" borderId="78" xfId="0" applyNumberFormat="1" applyFont="1" applyFill="1" applyBorder="1" applyAlignment="1" applyProtection="1">
      <alignment horizontal="center"/>
      <protection locked="0"/>
    </xf>
    <xf numFmtId="1" fontId="37" fillId="0" borderId="2" xfId="602" applyNumberFormat="1" applyFont="1" applyBorder="1" applyAlignment="1" applyProtection="1">
      <alignment horizontal="center" vertical="center"/>
      <protection locked="0"/>
    </xf>
    <xf numFmtId="1" fontId="37" fillId="0" borderId="78" xfId="602" applyNumberFormat="1" applyFont="1" applyBorder="1" applyAlignment="1" applyProtection="1">
      <alignment horizontal="center" vertical="center"/>
      <protection locked="0"/>
    </xf>
    <xf numFmtId="179" fontId="37" fillId="0" borderId="78" xfId="602" applyNumberFormat="1" applyFont="1" applyBorder="1" applyAlignment="1" applyProtection="1">
      <alignment horizontal="center" vertical="center"/>
      <protection locked="0"/>
    </xf>
    <xf numFmtId="49" fontId="37" fillId="26" borderId="78" xfId="0" applyNumberFormat="1" applyFont="1" applyFill="1" applyBorder="1" applyAlignment="1" applyProtection="1">
      <alignment horizontal="center"/>
      <protection locked="0"/>
    </xf>
    <xf numFmtId="49" fontId="37" fillId="26" borderId="78" xfId="508" applyNumberFormat="1" applyFont="1" applyFill="1" applyBorder="1" applyAlignment="1" applyProtection="1">
      <alignment horizontal="center"/>
      <protection locked="0"/>
    </xf>
    <xf numFmtId="0" fontId="73" fillId="26" borderId="61" xfId="1536" applyFont="1" applyFill="1" applyBorder="1" applyProtection="1">
      <protection locked="0"/>
    </xf>
    <xf numFmtId="0" fontId="37" fillId="26" borderId="78" xfId="0" applyFont="1" applyFill="1" applyBorder="1" applyAlignment="1" applyProtection="1">
      <alignment horizontal="left"/>
      <protection locked="0"/>
    </xf>
    <xf numFmtId="0" fontId="37" fillId="0" borderId="78" xfId="508" applyFont="1" applyBorder="1" applyAlignment="1" applyProtection="1">
      <alignment horizontal="center" wrapText="1"/>
      <protection locked="0"/>
    </xf>
    <xf numFmtId="0" fontId="37" fillId="26" borderId="1" xfId="0" applyFont="1" applyFill="1" applyBorder="1" applyAlignment="1">
      <alignment horizontal="center" vertical="center" wrapText="1"/>
    </xf>
    <xf numFmtId="49" fontId="37" fillId="0" borderId="1" xfId="0" applyNumberFormat="1" applyFont="1" applyBorder="1" applyAlignment="1" applyProtection="1">
      <alignment horizontal="center"/>
      <protection locked="0"/>
    </xf>
    <xf numFmtId="0" fontId="37" fillId="26" borderId="1" xfId="0" applyFont="1" applyFill="1" applyBorder="1" applyAlignment="1" applyProtection="1">
      <alignment horizontal="left"/>
      <protection locked="0"/>
    </xf>
    <xf numFmtId="0" fontId="37" fillId="0" borderId="1" xfId="0" applyFont="1" applyBorder="1" applyAlignment="1" applyProtection="1">
      <alignment horizontal="center"/>
      <protection locked="0"/>
    </xf>
    <xf numFmtId="0" fontId="37" fillId="0" borderId="1" xfId="508" applyFont="1" applyBorder="1" applyAlignment="1" applyProtection="1">
      <alignment horizontal="center"/>
      <protection locked="0"/>
    </xf>
    <xf numFmtId="49" fontId="37" fillId="0" borderId="1" xfId="602" applyNumberFormat="1" applyFont="1" applyBorder="1" applyAlignment="1" applyProtection="1">
      <alignment horizontal="center" vertical="center"/>
      <protection locked="0"/>
    </xf>
    <xf numFmtId="1" fontId="37" fillId="0" borderId="1" xfId="602" applyNumberFormat="1" applyFont="1" applyBorder="1" applyAlignment="1" applyProtection="1">
      <alignment horizontal="center" vertical="center"/>
      <protection locked="0"/>
    </xf>
    <xf numFmtId="4" fontId="37" fillId="0" borderId="1" xfId="36457" applyNumberFormat="1" applyFont="1" applyBorder="1"/>
    <xf numFmtId="2" fontId="74" fillId="0" borderId="1" xfId="1612" applyNumberFormat="1" applyFont="1" applyFill="1" applyBorder="1" applyAlignment="1" applyProtection="1">
      <alignment horizontal="right" vertical="center"/>
    </xf>
    <xf numFmtId="2" fontId="41" fillId="0" borderId="0" xfId="602" applyNumberFormat="1" applyFont="1" applyBorder="1" applyAlignment="1" applyProtection="1">
      <alignment vertical="center"/>
      <protection locked="0"/>
    </xf>
    <xf numFmtId="0" fontId="41" fillId="0" borderId="0" xfId="602" applyFont="1" applyBorder="1" applyAlignment="1" applyProtection="1">
      <alignment horizontal="center" vertical="center"/>
      <protection locked="0"/>
    </xf>
    <xf numFmtId="0" fontId="41" fillId="0" borderId="0" xfId="602" applyFont="1" applyBorder="1" applyAlignment="1" applyProtection="1">
      <alignment horizontal="left" vertical="center"/>
      <protection locked="0"/>
    </xf>
    <xf numFmtId="1" fontId="41" fillId="0" borderId="0" xfId="602" applyNumberFormat="1" applyFont="1" applyBorder="1" applyAlignment="1" applyProtection="1">
      <alignment horizontal="center" vertical="center"/>
      <protection locked="0"/>
    </xf>
    <xf numFmtId="2" fontId="41" fillId="0" borderId="0" xfId="1612" applyNumberFormat="1" applyFont="1" applyBorder="1" applyAlignment="1" applyProtection="1">
      <alignment horizontal="center" vertical="center"/>
      <protection locked="0"/>
    </xf>
    <xf numFmtId="171" fontId="41" fillId="0" borderId="0" xfId="1612" applyNumberFormat="1" applyFont="1" applyBorder="1" applyAlignment="1" applyProtection="1">
      <alignment horizontal="center" vertical="center"/>
      <protection locked="0"/>
    </xf>
    <xf numFmtId="2" fontId="37" fillId="0" borderId="78" xfId="2157" applyNumberFormat="1" applyFont="1" applyBorder="1"/>
    <xf numFmtId="177" fontId="74" fillId="0" borderId="78" xfId="3" applyNumberFormat="1" applyFont="1" applyFill="1" applyBorder="1" applyAlignment="1" applyProtection="1">
      <alignment horizontal="right" vertical="center"/>
    </xf>
    <xf numFmtId="4" fontId="74" fillId="26" borderId="78" xfId="1612" applyNumberFormat="1" applyFont="1" applyFill="1" applyBorder="1" applyAlignment="1" applyProtection="1">
      <alignment horizontal="right" vertical="center"/>
    </xf>
    <xf numFmtId="2" fontId="37" fillId="26" borderId="78" xfId="595" applyNumberFormat="1" applyFont="1" applyFill="1" applyBorder="1" applyAlignment="1" applyProtection="1">
      <alignment horizontal="center" vertical="center"/>
    </xf>
    <xf numFmtId="2" fontId="74" fillId="26" borderId="78" xfId="1612" applyNumberFormat="1" applyFont="1" applyFill="1" applyBorder="1" applyAlignment="1" applyProtection="1">
      <alignment vertical="center"/>
    </xf>
    <xf numFmtId="177" fontId="74" fillId="26" borderId="78" xfId="3" applyNumberFormat="1" applyFont="1" applyFill="1" applyBorder="1" applyAlignment="1" applyProtection="1">
      <alignment horizontal="right" vertical="center"/>
    </xf>
    <xf numFmtId="2" fontId="74" fillId="26" borderId="78" xfId="3" applyNumberFormat="1" applyFont="1" applyFill="1" applyBorder="1" applyAlignment="1" applyProtection="1">
      <alignment vertical="center"/>
    </xf>
    <xf numFmtId="165" fontId="37" fillId="0" borderId="78" xfId="1612" applyNumberFormat="1" applyFont="1" applyBorder="1" applyAlignment="1" applyProtection="1">
      <alignment horizontal="right" vertical="center"/>
    </xf>
    <xf numFmtId="2" fontId="73" fillId="26" borderId="78" xfId="602" applyNumberFormat="1" applyFont="1" applyFill="1" applyBorder="1" applyAlignment="1" applyProtection="1">
      <alignment vertical="center"/>
      <protection locked="0"/>
    </xf>
    <xf numFmtId="1" fontId="41" fillId="26" borderId="78" xfId="602" applyNumberFormat="1" applyFont="1" applyFill="1" applyBorder="1" applyAlignment="1" applyProtection="1">
      <alignment horizontal="center" vertical="center"/>
      <protection locked="0"/>
    </xf>
    <xf numFmtId="1" fontId="41" fillId="0" borderId="78" xfId="602" applyNumberFormat="1" applyFont="1" applyBorder="1" applyAlignment="1" applyProtection="1">
      <alignment horizontal="center" vertical="center"/>
      <protection locked="0"/>
    </xf>
    <xf numFmtId="2" fontId="41" fillId="26" borderId="78" xfId="602" applyNumberFormat="1" applyFont="1" applyFill="1" applyBorder="1" applyAlignment="1" applyProtection="1">
      <alignment vertical="center"/>
      <protection locked="0"/>
    </xf>
    <xf numFmtId="0" fontId="41" fillId="26" borderId="78" xfId="602" applyFont="1" applyFill="1" applyBorder="1" applyAlignment="1" applyProtection="1">
      <alignment vertical="center"/>
      <protection locked="0"/>
    </xf>
    <xf numFmtId="0" fontId="41" fillId="0" borderId="78" xfId="602" applyFont="1" applyBorder="1" applyAlignment="1" applyProtection="1">
      <alignment vertical="center"/>
      <protection locked="0"/>
    </xf>
    <xf numFmtId="178" fontId="41" fillId="0" borderId="0" xfId="602" applyNumberFormat="1" applyFont="1" applyBorder="1" applyAlignment="1" applyProtection="1">
      <alignment horizontal="center" vertical="center"/>
      <protection locked="0"/>
    </xf>
    <xf numFmtId="44" fontId="41" fillId="0" borderId="0" xfId="602" applyNumberFormat="1" applyFont="1" applyBorder="1" applyAlignment="1" applyProtection="1">
      <alignment horizontal="center" vertical="center"/>
      <protection locked="0"/>
    </xf>
    <xf numFmtId="178" fontId="40" fillId="0" borderId="0" xfId="602" applyNumberFormat="1" applyFont="1" applyBorder="1" applyAlignment="1" applyProtection="1">
      <alignment horizontal="left" vertical="center"/>
      <protection locked="0"/>
    </xf>
    <xf numFmtId="8" fontId="41" fillId="0" borderId="0" xfId="602" applyNumberFormat="1" applyFont="1" applyBorder="1" applyAlignment="1" applyProtection="1">
      <alignment horizontal="left" vertical="center"/>
      <protection locked="0"/>
    </xf>
    <xf numFmtId="178" fontId="41" fillId="0" borderId="0" xfId="602" applyNumberFormat="1" applyFont="1" applyBorder="1" applyAlignment="1" applyProtection="1">
      <alignment vertical="center"/>
      <protection locked="0"/>
    </xf>
    <xf numFmtId="0" fontId="3" fillId="0" borderId="0" xfId="0" applyFont="1"/>
    <xf numFmtId="0" fontId="39" fillId="13" borderId="1" xfId="528" applyFont="1" applyFill="1" applyBorder="1" applyAlignment="1">
      <alignment horizontal="center" vertical="center" wrapText="1"/>
    </xf>
    <xf numFmtId="49" fontId="73" fillId="26" borderId="1" xfId="0" applyNumberFormat="1" applyFont="1" applyFill="1" applyBorder="1" applyAlignment="1" applyProtection="1">
      <alignment horizontal="center" vertical="center"/>
      <protection locked="0"/>
    </xf>
    <xf numFmtId="0" fontId="73" fillId="26" borderId="1" xfId="0" applyFont="1" applyFill="1" applyBorder="1" applyAlignment="1" applyProtection="1">
      <alignment horizontal="center" vertical="center"/>
      <protection locked="0"/>
    </xf>
    <xf numFmtId="0" fontId="73" fillId="0" borderId="1" xfId="0" applyFont="1" applyBorder="1" applyAlignment="1" applyProtection="1">
      <alignment horizontal="center" vertical="center" wrapText="1"/>
      <protection locked="0"/>
    </xf>
    <xf numFmtId="14" fontId="73" fillId="0" borderId="1" xfId="0" applyNumberFormat="1" applyFont="1" applyBorder="1" applyAlignment="1" applyProtection="1">
      <alignment horizontal="center" vertical="center" wrapText="1" readingOrder="1"/>
      <protection locked="0"/>
    </xf>
    <xf numFmtId="14" fontId="37" fillId="0" borderId="1" xfId="0" applyNumberFormat="1" applyFont="1" applyBorder="1" applyAlignment="1" applyProtection="1">
      <alignment horizontal="center" vertical="center"/>
      <protection locked="0"/>
    </xf>
    <xf numFmtId="2" fontId="74" fillId="26" borderId="1" xfId="3" applyNumberFormat="1" applyFont="1" applyFill="1" applyBorder="1" applyAlignment="1" applyProtection="1">
      <alignment horizontal="right" vertical="center"/>
      <protection locked="0"/>
    </xf>
    <xf numFmtId="7" fontId="173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38" fillId="0" borderId="0" xfId="528" applyFont="1" applyFill="1" applyAlignment="1" applyProtection="1">
      <alignment vertical="center"/>
      <protection locked="0"/>
    </xf>
    <xf numFmtId="49" fontId="73" fillId="26" borderId="1" xfId="599" applyNumberFormat="1" applyFont="1" applyFill="1" applyBorder="1" applyAlignment="1" applyProtection="1">
      <alignment horizontal="center" vertical="center"/>
      <protection locked="0"/>
    </xf>
    <xf numFmtId="0" fontId="73" fillId="26" borderId="1" xfId="599" applyFont="1" applyFill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center" vertical="center" wrapText="1"/>
      <protection locked="0"/>
    </xf>
    <xf numFmtId="14" fontId="37" fillId="0" borderId="7" xfId="0" applyNumberFormat="1" applyFont="1" applyBorder="1" applyAlignment="1" applyProtection="1">
      <alignment horizontal="center" vertical="center" readingOrder="1"/>
      <protection locked="0"/>
    </xf>
    <xf numFmtId="0" fontId="173" fillId="26" borderId="1" xfId="13" applyFont="1" applyFill="1" applyBorder="1" applyAlignment="1" applyProtection="1">
      <alignment horizontal="center"/>
      <protection locked="0"/>
    </xf>
    <xf numFmtId="0" fontId="37" fillId="0" borderId="1" xfId="0" applyFont="1" applyBorder="1" applyAlignment="1">
      <alignment horizontal="center" vertical="center" wrapText="1"/>
    </xf>
    <xf numFmtId="7" fontId="173" fillId="26" borderId="1" xfId="13" applyNumberFormat="1" applyFont="1" applyFill="1" applyBorder="1" applyAlignment="1" applyProtection="1">
      <alignment horizontal="center" vertical="center" wrapText="1"/>
      <protection locked="0"/>
    </xf>
    <xf numFmtId="0" fontId="173" fillId="0" borderId="1" xfId="13" applyFont="1" applyBorder="1" applyAlignment="1" applyProtection="1">
      <alignment horizontal="center" vertical="center"/>
      <protection locked="0"/>
    </xf>
    <xf numFmtId="49" fontId="73" fillId="0" borderId="1" xfId="528" applyNumberFormat="1" applyFont="1" applyBorder="1" applyAlignment="1" applyProtection="1">
      <alignment horizontal="center" vertical="center" wrapText="1" readingOrder="1"/>
      <protection locked="0"/>
    </xf>
    <xf numFmtId="0" fontId="37" fillId="0" borderId="1" xfId="0" applyFont="1" applyBorder="1"/>
    <xf numFmtId="14" fontId="73" fillId="0" borderId="1" xfId="2155" applyNumberFormat="1" applyFont="1" applyBorder="1" applyAlignment="1" applyProtection="1">
      <alignment horizontal="center" vertical="center" wrapText="1" readingOrder="1"/>
      <protection locked="0"/>
    </xf>
    <xf numFmtId="49" fontId="73" fillId="26" borderId="1" xfId="598" applyNumberFormat="1" applyFont="1" applyFill="1" applyBorder="1" applyAlignment="1" applyProtection="1">
      <alignment horizontal="center" vertical="center"/>
      <protection locked="0"/>
    </xf>
    <xf numFmtId="0" fontId="73" fillId="26" borderId="1" xfId="598" applyFont="1" applyFill="1" applyBorder="1" applyAlignment="1" applyProtection="1">
      <alignment horizontal="center" vertical="center"/>
      <protection locked="0"/>
    </xf>
    <xf numFmtId="174" fontId="174" fillId="26" borderId="1" xfId="0" applyNumberFormat="1" applyFont="1" applyFill="1" applyBorder="1" applyAlignment="1" applyProtection="1">
      <alignment horizontal="center" vertical="center"/>
      <protection locked="0"/>
    </xf>
    <xf numFmtId="0" fontId="73" fillId="0" borderId="1" xfId="0" applyFont="1" applyBorder="1" applyAlignment="1" applyProtection="1">
      <alignment horizontal="center"/>
      <protection locked="0"/>
    </xf>
    <xf numFmtId="174" fontId="73" fillId="0" borderId="1" xfId="0" applyNumberFormat="1" applyFont="1" applyBorder="1" applyAlignment="1" applyProtection="1">
      <alignment horizontal="center" vertical="center"/>
      <protection locked="0"/>
    </xf>
    <xf numFmtId="0" fontId="73" fillId="26" borderId="1" xfId="600" applyFont="1" applyFill="1" applyBorder="1" applyAlignment="1" applyProtection="1">
      <alignment horizontal="center" vertical="center"/>
      <protection locked="0"/>
    </xf>
    <xf numFmtId="49" fontId="73" fillId="0" borderId="1" xfId="0" applyNumberFormat="1" applyFont="1" applyBorder="1" applyAlignment="1" applyProtection="1">
      <alignment horizontal="center" vertical="center"/>
      <protection locked="0"/>
    </xf>
    <xf numFmtId="0" fontId="73" fillId="0" borderId="1" xfId="0" applyFont="1" applyBorder="1" applyAlignment="1" applyProtection="1">
      <alignment horizontal="center" vertical="center"/>
      <protection locked="0"/>
    </xf>
    <xf numFmtId="49" fontId="37" fillId="26" borderId="1" xfId="0" applyNumberFormat="1" applyFont="1" applyFill="1" applyBorder="1" applyAlignment="1">
      <alignment horizontal="center" vertical="center" wrapText="1"/>
    </xf>
    <xf numFmtId="49" fontId="74" fillId="26" borderId="1" xfId="1612" applyNumberFormat="1" applyFont="1" applyFill="1" applyBorder="1" applyAlignment="1" applyProtection="1">
      <alignment horizontal="right" vertical="center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173" fillId="0" borderId="1" xfId="13" applyFont="1" applyBorder="1" applyAlignment="1" applyProtection="1">
      <alignment horizontal="center" vertical="center" wrapText="1"/>
      <protection locked="0"/>
    </xf>
    <xf numFmtId="14" fontId="37" fillId="0" borderId="8" xfId="0" applyNumberFormat="1" applyFont="1" applyBorder="1" applyAlignment="1" applyProtection="1">
      <alignment horizontal="center" vertical="center" readingOrder="1"/>
      <protection locked="0"/>
    </xf>
    <xf numFmtId="2" fontId="73" fillId="0" borderId="1" xfId="0" applyNumberFormat="1" applyFont="1" applyBorder="1" applyAlignment="1" applyProtection="1">
      <alignment horizontal="center" vertical="center"/>
      <protection locked="0"/>
    </xf>
    <xf numFmtId="49" fontId="37" fillId="0" borderId="1" xfId="18307" applyNumberFormat="1" applyFont="1" applyBorder="1"/>
    <xf numFmtId="49" fontId="37" fillId="0" borderId="1" xfId="0" applyNumberFormat="1" applyFont="1" applyBorder="1" applyAlignment="1">
      <alignment horizontal="center" wrapText="1"/>
    </xf>
    <xf numFmtId="0" fontId="37" fillId="0" borderId="4" xfId="0" applyFont="1" applyBorder="1" applyAlignment="1" applyProtection="1">
      <alignment horizontal="center" vertical="center" wrapText="1"/>
      <protection locked="0"/>
    </xf>
    <xf numFmtId="14" fontId="37" fillId="0" borderId="1" xfId="0" applyNumberFormat="1" applyFont="1" applyBorder="1" applyAlignment="1">
      <alignment horizontal="center" vertical="center"/>
    </xf>
    <xf numFmtId="14" fontId="37" fillId="0" borderId="0" xfId="0" applyNumberFormat="1" applyFont="1"/>
    <xf numFmtId="14" fontId="37" fillId="0" borderId="1" xfId="0" applyNumberFormat="1" applyFont="1" applyBorder="1" applyAlignment="1" applyProtection="1">
      <alignment horizontal="center" vertical="center" readingOrder="1"/>
      <protection locked="0"/>
    </xf>
    <xf numFmtId="174" fontId="73" fillId="0" borderId="1" xfId="0" applyNumberFormat="1" applyFont="1" applyBorder="1" applyAlignment="1" applyProtection="1">
      <alignment horizontal="center"/>
      <protection locked="0"/>
    </xf>
    <xf numFmtId="0" fontId="37" fillId="0" borderId="1" xfId="0" applyFont="1" applyBorder="1" applyAlignment="1" applyProtection="1">
      <alignment horizontal="center" wrapText="1"/>
      <protection locked="0"/>
    </xf>
    <xf numFmtId="49" fontId="37" fillId="0" borderId="8" xfId="0" applyNumberFormat="1" applyFont="1" applyBorder="1" applyAlignment="1" applyProtection="1">
      <alignment horizontal="center"/>
      <protection locked="0"/>
    </xf>
    <xf numFmtId="14" fontId="37" fillId="0" borderId="7" xfId="0" applyNumberFormat="1" applyFont="1" applyBorder="1" applyAlignment="1" applyProtection="1">
      <alignment horizontal="center"/>
      <protection locked="0"/>
    </xf>
    <xf numFmtId="0" fontId="173" fillId="0" borderId="1" xfId="13" applyFont="1" applyBorder="1" applyAlignment="1" applyProtection="1">
      <alignment horizontal="center" wrapText="1"/>
      <protection locked="0"/>
    </xf>
    <xf numFmtId="49" fontId="37" fillId="0" borderId="0" xfId="0" applyNumberFormat="1" applyFont="1" applyAlignment="1">
      <alignment horizontal="center"/>
    </xf>
    <xf numFmtId="0" fontId="73" fillId="0" borderId="1" xfId="0" applyFont="1" applyBorder="1" applyAlignment="1" applyProtection="1">
      <alignment horizontal="center" vertical="justify"/>
      <protection locked="0"/>
    </xf>
    <xf numFmtId="14" fontId="37" fillId="0" borderId="7" xfId="0" applyNumberFormat="1" applyFont="1" applyBorder="1" applyAlignment="1" applyProtection="1">
      <alignment horizontal="center" vertical="justify"/>
      <protection locked="0"/>
    </xf>
    <xf numFmtId="0" fontId="173" fillId="0" borderId="1" xfId="13" applyFont="1" applyBorder="1" applyAlignment="1" applyProtection="1">
      <alignment horizontal="center"/>
      <protection locked="0"/>
    </xf>
    <xf numFmtId="174" fontId="73" fillId="0" borderId="1" xfId="0" applyNumberFormat="1" applyFont="1" applyBorder="1" applyAlignment="1" applyProtection="1">
      <alignment horizontal="center" vertical="justify"/>
      <protection locked="0"/>
    </xf>
    <xf numFmtId="0" fontId="37" fillId="0" borderId="6" xfId="0" applyFont="1" applyBorder="1" applyAlignment="1" applyProtection="1">
      <alignment horizontal="center" vertical="justify"/>
      <protection locked="0"/>
    </xf>
    <xf numFmtId="0" fontId="173" fillId="0" borderId="5" xfId="13" applyFont="1" applyBorder="1" applyAlignment="1" applyProtection="1">
      <alignment horizontal="center"/>
      <protection locked="0"/>
    </xf>
    <xf numFmtId="49" fontId="73" fillId="26" borderId="2" xfId="0" applyNumberFormat="1" applyFont="1" applyFill="1" applyBorder="1" applyAlignment="1" applyProtection="1">
      <alignment horizontal="center" vertical="center"/>
      <protection locked="0"/>
    </xf>
    <xf numFmtId="0" fontId="37" fillId="26" borderId="1" xfId="0" applyFont="1" applyFill="1" applyBorder="1" applyAlignment="1" applyProtection="1">
      <alignment horizontal="center" vertical="center"/>
      <protection locked="0"/>
    </xf>
    <xf numFmtId="174" fontId="73" fillId="26" borderId="1" xfId="0" applyNumberFormat="1" applyFont="1" applyFill="1" applyBorder="1" applyAlignment="1" applyProtection="1">
      <alignment horizontal="center" vertical="center"/>
      <protection locked="0"/>
    </xf>
    <xf numFmtId="0" fontId="37" fillId="26" borderId="1" xfId="0" applyFont="1" applyFill="1" applyBorder="1" applyAlignment="1" applyProtection="1">
      <alignment horizontal="center" vertical="center" wrapText="1"/>
      <protection locked="0"/>
    </xf>
    <xf numFmtId="14" fontId="37" fillId="26" borderId="8" xfId="0" applyNumberFormat="1" applyFont="1" applyFill="1" applyBorder="1" applyAlignment="1" applyProtection="1">
      <alignment horizontal="center" vertical="center" readingOrder="1"/>
      <protection locked="0"/>
    </xf>
    <xf numFmtId="14" fontId="37" fillId="26" borderId="1" xfId="0" applyNumberFormat="1" applyFont="1" applyFill="1" applyBorder="1" applyAlignment="1" applyProtection="1">
      <alignment horizontal="center" vertical="center"/>
      <protection locked="0"/>
    </xf>
    <xf numFmtId="0" fontId="173" fillId="26" borderId="1" xfId="13" applyFont="1" applyFill="1" applyBorder="1" applyAlignment="1" applyProtection="1">
      <alignment horizontal="center" vertical="center"/>
      <protection locked="0"/>
    </xf>
    <xf numFmtId="49" fontId="37" fillId="0" borderId="1" xfId="0" applyNumberFormat="1" applyFont="1" applyBorder="1" applyAlignment="1">
      <alignment horizontal="center"/>
    </xf>
    <xf numFmtId="49" fontId="73" fillId="0" borderId="1" xfId="0" applyNumberFormat="1" applyFont="1" applyBorder="1" applyAlignment="1" applyProtection="1">
      <alignment horizontal="center" vertical="center" readingOrder="1"/>
      <protection locked="0"/>
    </xf>
    <xf numFmtId="49" fontId="173" fillId="0" borderId="1" xfId="13" applyNumberFormat="1" applyFont="1" applyFill="1" applyBorder="1" applyAlignment="1" applyProtection="1">
      <alignment horizontal="center" vertical="center"/>
      <protection locked="0"/>
    </xf>
    <xf numFmtId="0" fontId="74" fillId="0" borderId="1" xfId="528" applyFont="1" applyBorder="1" applyAlignment="1" applyProtection="1">
      <alignment horizontal="center" vertical="center" wrapText="1"/>
      <protection locked="0"/>
    </xf>
    <xf numFmtId="0" fontId="173" fillId="0" borderId="1" xfId="13" applyFont="1" applyBorder="1" applyAlignment="1">
      <alignment horizontal="center"/>
    </xf>
    <xf numFmtId="0" fontId="37" fillId="0" borderId="78" xfId="0" applyFont="1" applyBorder="1" applyAlignment="1" applyProtection="1">
      <alignment horizontal="center" vertical="center"/>
      <protection locked="0"/>
    </xf>
    <xf numFmtId="174" fontId="73" fillId="0" borderId="78" xfId="0" applyNumberFormat="1" applyFont="1" applyBorder="1" applyAlignment="1" applyProtection="1">
      <alignment horizontal="center" vertical="center"/>
      <protection locked="0"/>
    </xf>
    <xf numFmtId="0" fontId="74" fillId="0" borderId="78" xfId="528" applyFont="1" applyBorder="1" applyAlignment="1" applyProtection="1">
      <alignment horizontal="center" vertical="center"/>
      <protection locked="0"/>
    </xf>
    <xf numFmtId="0" fontId="74" fillId="0" borderId="78" xfId="528" applyFont="1" applyBorder="1" applyAlignment="1" applyProtection="1">
      <alignment horizontal="center" vertical="center" wrapText="1"/>
      <protection locked="0"/>
    </xf>
    <xf numFmtId="49" fontId="73" fillId="0" borderId="78" xfId="0" applyNumberFormat="1" applyFont="1" applyBorder="1" applyAlignment="1" applyProtection="1">
      <alignment horizontal="center" vertical="center" readingOrder="1"/>
      <protection locked="0"/>
    </xf>
    <xf numFmtId="49" fontId="73" fillId="0" borderId="78" xfId="0" applyNumberFormat="1" applyFont="1" applyBorder="1" applyAlignment="1" applyProtection="1">
      <alignment horizontal="center" vertical="center"/>
      <protection locked="0"/>
    </xf>
    <xf numFmtId="49" fontId="173" fillId="0" borderId="78" xfId="13" applyNumberFormat="1" applyFont="1" applyFill="1" applyBorder="1" applyAlignment="1" applyProtection="1">
      <alignment horizontal="center" vertical="center"/>
      <protection locked="0"/>
    </xf>
    <xf numFmtId="49" fontId="37" fillId="0" borderId="1" xfId="0" applyNumberFormat="1" applyFont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14" fontId="37" fillId="0" borderId="7" xfId="0" applyNumberFormat="1" applyFont="1" applyBorder="1" applyAlignment="1">
      <alignment horizontal="center" vertical="center"/>
    </xf>
    <xf numFmtId="0" fontId="37" fillId="0" borderId="1" xfId="0" applyFont="1" applyBorder="1" applyAlignment="1" applyProtection="1">
      <alignment horizontal="justify" vertical="center"/>
      <protection locked="0"/>
    </xf>
    <xf numFmtId="0" fontId="173" fillId="0" borderId="1" xfId="13" applyFont="1" applyBorder="1" applyAlignment="1">
      <alignment horizontal="justify" vertical="center"/>
    </xf>
    <xf numFmtId="0" fontId="73" fillId="0" borderId="1" xfId="0" applyFont="1" applyFill="1" applyBorder="1" applyAlignment="1" applyProtection="1">
      <alignment horizontal="center" vertical="center" wrapText="1"/>
      <protection locked="0"/>
    </xf>
    <xf numFmtId="49" fontId="37" fillId="0" borderId="1" xfId="0" applyNumberFormat="1" applyFont="1" applyBorder="1" applyProtection="1">
      <protection locked="0"/>
    </xf>
    <xf numFmtId="49" fontId="173" fillId="0" borderId="1" xfId="13" applyNumberFormat="1" applyFont="1" applyBorder="1" applyAlignment="1" applyProtection="1">
      <alignment horizontal="center"/>
      <protection locked="0"/>
    </xf>
    <xf numFmtId="49" fontId="37" fillId="26" borderId="1" xfId="0" applyNumberFormat="1" applyFont="1" applyFill="1" applyBorder="1" applyAlignment="1" applyProtection="1">
      <alignment horizontal="center"/>
      <protection locked="0"/>
    </xf>
    <xf numFmtId="0" fontId="37" fillId="26" borderId="1" xfId="0" applyFont="1" applyFill="1" applyBorder="1" applyAlignment="1" applyProtection="1">
      <alignment horizontal="center"/>
      <protection locked="0"/>
    </xf>
    <xf numFmtId="0" fontId="37" fillId="26" borderId="1" xfId="0" applyFont="1" applyFill="1" applyBorder="1" applyAlignment="1" applyProtection="1">
      <alignment horizontal="center" wrapText="1"/>
      <protection locked="0"/>
    </xf>
    <xf numFmtId="14" fontId="37" fillId="26" borderId="1" xfId="0" applyNumberFormat="1" applyFont="1" applyFill="1" applyBorder="1" applyAlignment="1" applyProtection="1">
      <alignment horizontal="center" readingOrder="1"/>
      <protection locked="0"/>
    </xf>
    <xf numFmtId="0" fontId="37" fillId="26" borderId="1" xfId="0" applyFont="1" applyFill="1" applyBorder="1" applyProtection="1">
      <protection locked="0"/>
    </xf>
    <xf numFmtId="0" fontId="173" fillId="26" borderId="1" xfId="13" applyFont="1" applyFill="1" applyBorder="1" applyProtection="1">
      <protection locked="0"/>
    </xf>
    <xf numFmtId="49" fontId="73" fillId="0" borderId="1" xfId="0" applyNumberFormat="1" applyFont="1" applyFill="1" applyBorder="1" applyAlignment="1" applyProtection="1">
      <alignment horizontal="center" vertical="center"/>
      <protection locked="0"/>
    </xf>
    <xf numFmtId="49" fontId="74" fillId="0" borderId="1" xfId="528" applyNumberFormat="1" applyFont="1" applyFill="1" applyBorder="1" applyAlignment="1" applyProtection="1">
      <alignment horizontal="center" vertical="center" wrapText="1"/>
      <protection locked="0"/>
    </xf>
    <xf numFmtId="49" fontId="29" fillId="0" borderId="1" xfId="0" applyNumberFormat="1" applyFont="1" applyFill="1" applyBorder="1" applyAlignment="1" applyProtection="1">
      <alignment horizontal="center" vertical="center"/>
      <protection locked="0"/>
    </xf>
    <xf numFmtId="0" fontId="37" fillId="0" borderId="1" xfId="0" applyFont="1" applyBorder="1" applyProtection="1">
      <protection locked="0"/>
    </xf>
    <xf numFmtId="174" fontId="37" fillId="0" borderId="1" xfId="0" applyNumberFormat="1" applyFont="1" applyBorder="1" applyAlignment="1">
      <alignment horizontal="center"/>
    </xf>
    <xf numFmtId="14" fontId="37" fillId="0" borderId="1" xfId="0" applyNumberFormat="1" applyFont="1" applyBorder="1" applyAlignment="1">
      <alignment horizontal="center"/>
    </xf>
    <xf numFmtId="0" fontId="37" fillId="0" borderId="0" xfId="0" applyFont="1" applyAlignment="1" applyProtection="1">
      <alignment horizontal="center"/>
      <protection locked="0"/>
    </xf>
    <xf numFmtId="0" fontId="37" fillId="0" borderId="1" xfId="0" applyFont="1" applyBorder="1" applyAlignment="1">
      <alignment wrapText="1"/>
    </xf>
    <xf numFmtId="0" fontId="37" fillId="0" borderId="0" xfId="0" applyFont="1" applyAlignment="1">
      <alignment wrapText="1"/>
    </xf>
    <xf numFmtId="0" fontId="37" fillId="0" borderId="0" xfId="0" applyFont="1" applyAlignment="1">
      <alignment horizontal="center" wrapText="1"/>
    </xf>
    <xf numFmtId="0" fontId="74" fillId="0" borderId="1" xfId="528" applyFont="1" applyFill="1" applyBorder="1" applyAlignment="1" applyProtection="1">
      <alignment horizontal="center" wrapText="1"/>
      <protection locked="0"/>
    </xf>
    <xf numFmtId="0" fontId="0" fillId="0" borderId="3" xfId="0" applyBorder="1" applyAlignment="1"/>
    <xf numFmtId="0" fontId="0" fillId="0" borderId="40" xfId="0" applyBorder="1" applyAlignment="1"/>
    <xf numFmtId="14" fontId="147" fillId="0" borderId="1" xfId="0" applyNumberFormat="1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justify"/>
    </xf>
    <xf numFmtId="0" fontId="72" fillId="0" borderId="1" xfId="528" applyFont="1" applyBorder="1" applyAlignment="1" applyProtection="1">
      <alignment horizontal="center"/>
      <protection locked="0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6" fillId="0" borderId="1" xfId="0" applyFont="1" applyBorder="1" applyAlignment="1" applyProtection="1">
      <alignment horizontal="center" vertical="center"/>
      <protection locked="0"/>
    </xf>
    <xf numFmtId="0" fontId="90" fillId="28" borderId="78" xfId="602" applyFont="1" applyFill="1" applyBorder="1" applyAlignment="1" applyProtection="1">
      <alignment horizontal="center" vertical="center" wrapText="1"/>
    </xf>
    <xf numFmtId="49" fontId="68" fillId="13" borderId="78" xfId="528" applyNumberFormat="1" applyFont="1" applyFill="1" applyBorder="1" applyAlignment="1">
      <alignment horizontal="center" vertical="center" wrapText="1"/>
    </xf>
    <xf numFmtId="0" fontId="68" fillId="13" borderId="78" xfId="528" applyFont="1" applyFill="1" applyBorder="1" applyAlignment="1">
      <alignment horizontal="center" vertical="center" wrapText="1"/>
    </xf>
    <xf numFmtId="0" fontId="68" fillId="13" borderId="2" xfId="528" applyFont="1" applyFill="1" applyBorder="1" applyAlignment="1">
      <alignment horizontal="center" vertical="center" wrapText="1"/>
    </xf>
    <xf numFmtId="0" fontId="68" fillId="13" borderId="4" xfId="528" applyFont="1" applyFill="1" applyBorder="1" applyAlignment="1">
      <alignment horizontal="center" vertical="center" wrapText="1"/>
    </xf>
    <xf numFmtId="0" fontId="2" fillId="26" borderId="78" xfId="0" applyFont="1" applyFill="1" applyBorder="1" applyAlignment="1">
      <alignment horizontal="center" vertical="center" wrapText="1"/>
    </xf>
    <xf numFmtId="49" fontId="2" fillId="26" borderId="78" xfId="0" applyNumberFormat="1" applyFont="1" applyFill="1" applyBorder="1" applyAlignment="1">
      <alignment horizontal="center" vertical="center" wrapText="1"/>
    </xf>
    <xf numFmtId="0" fontId="2" fillId="0" borderId="78" xfId="0" applyFont="1" applyBorder="1" applyAlignment="1" applyProtection="1">
      <alignment horizontal="center"/>
      <protection locked="0"/>
    </xf>
    <xf numFmtId="14" fontId="2" fillId="0" borderId="78" xfId="0" applyNumberFormat="1" applyFont="1" applyBorder="1" applyAlignment="1" applyProtection="1">
      <alignment horizontal="center"/>
      <protection locked="0"/>
    </xf>
    <xf numFmtId="0" fontId="2" fillId="26" borderId="78" xfId="598" quotePrefix="1" applyFont="1" applyFill="1" applyBorder="1" applyAlignment="1">
      <alignment horizontal="center"/>
    </xf>
    <xf numFmtId="4" fontId="2" fillId="0" borderId="78" xfId="0" applyNumberFormat="1" applyFont="1" applyBorder="1" applyAlignment="1" applyProtection="1">
      <alignment horizontal="right"/>
      <protection locked="0"/>
    </xf>
    <xf numFmtId="0" fontId="2" fillId="26" borderId="78" xfId="0" applyFont="1" applyFill="1" applyBorder="1" applyAlignment="1">
      <alignment horizontal="center"/>
    </xf>
    <xf numFmtId="0" fontId="2" fillId="26" borderId="78" xfId="0" applyFont="1" applyFill="1" applyBorder="1" applyAlignment="1" applyProtection="1">
      <alignment horizontal="center"/>
      <protection locked="0"/>
    </xf>
    <xf numFmtId="174" fontId="2" fillId="0" borderId="0" xfId="0" applyNumberFormat="1" applyFont="1" applyAlignment="1">
      <alignment horizontal="center"/>
    </xf>
    <xf numFmtId="2" fontId="2" fillId="0" borderId="78" xfId="0" applyNumberFormat="1" applyFont="1" applyBorder="1" applyAlignment="1" applyProtection="1">
      <alignment horizontal="right"/>
      <protection locked="0"/>
    </xf>
    <xf numFmtId="1" fontId="2" fillId="0" borderId="78" xfId="0" applyNumberFormat="1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 applyProtection="1">
      <alignment horizontal="center"/>
      <protection locked="0"/>
    </xf>
    <xf numFmtId="174" fontId="2" fillId="26" borderId="0" xfId="0" applyNumberFormat="1" applyFont="1" applyFill="1" applyAlignment="1">
      <alignment horizontal="center"/>
    </xf>
    <xf numFmtId="49" fontId="1" fillId="0" borderId="40" xfId="3638" applyNumberFormat="1" applyFont="1" applyFill="1" applyBorder="1" applyAlignment="1" applyProtection="1">
      <alignment horizontal="center" vertical="center"/>
      <protection locked="0"/>
    </xf>
    <xf numFmtId="169" fontId="28" fillId="0" borderId="21" xfId="503" applyNumberFormat="1" applyFont="1" applyBorder="1" applyAlignment="1" applyProtection="1">
      <alignment horizontal="center" vertical="center"/>
    </xf>
    <xf numFmtId="169" fontId="28" fillId="0" borderId="20" xfId="503" applyNumberFormat="1" applyFont="1" applyBorder="1" applyAlignment="1" applyProtection="1">
      <alignment horizontal="center" vertical="center"/>
    </xf>
    <xf numFmtId="0" fontId="39" fillId="13" borderId="2" xfId="503" applyFont="1" applyFill="1" applyBorder="1" applyAlignment="1" applyProtection="1">
      <alignment horizontal="center" vertical="center"/>
      <protection locked="0"/>
    </xf>
    <xf numFmtId="0" fontId="39" fillId="13" borderId="4" xfId="503" applyFont="1" applyFill="1" applyBorder="1" applyAlignment="1" applyProtection="1">
      <alignment horizontal="center" vertical="center"/>
      <protection locked="0"/>
    </xf>
    <xf numFmtId="169" fontId="28" fillId="0" borderId="15" xfId="503" applyNumberFormat="1" applyFont="1" applyBorder="1" applyAlignment="1" applyProtection="1">
      <alignment horizontal="center" vertical="center"/>
    </xf>
    <xf numFmtId="169" fontId="28" fillId="0" borderId="17" xfId="503" applyNumberFormat="1" applyFont="1" applyBorder="1" applyAlignment="1" applyProtection="1">
      <alignment horizontal="center" vertical="center"/>
    </xf>
    <xf numFmtId="169" fontId="47" fillId="0" borderId="15" xfId="503" applyNumberFormat="1" applyFont="1" applyBorder="1" applyAlignment="1" applyProtection="1">
      <alignment horizontal="center" vertical="center"/>
    </xf>
    <xf numFmtId="169" fontId="47" fillId="0" borderId="17" xfId="503" applyNumberFormat="1" applyFont="1" applyBorder="1" applyAlignment="1" applyProtection="1">
      <alignment horizontal="center" vertical="center"/>
    </xf>
    <xf numFmtId="169" fontId="47" fillId="0" borderId="8" xfId="503" applyNumberFormat="1" applyFont="1" applyBorder="1" applyAlignment="1" applyProtection="1">
      <alignment horizontal="center" vertical="center" wrapText="1"/>
    </xf>
    <xf numFmtId="169" fontId="47" fillId="0" borderId="18" xfId="503" applyNumberFormat="1" applyFont="1" applyBorder="1" applyAlignment="1" applyProtection="1">
      <alignment horizontal="center" vertical="center" wrapText="1"/>
    </xf>
    <xf numFmtId="0" fontId="58" fillId="21" borderId="2" xfId="503" applyFont="1" applyFill="1" applyBorder="1" applyAlignment="1" applyProtection="1">
      <alignment horizontal="center" vertical="center"/>
    </xf>
    <xf numFmtId="0" fontId="58" fillId="21" borderId="4" xfId="503" applyFont="1" applyFill="1" applyBorder="1" applyAlignment="1" applyProtection="1">
      <alignment horizontal="center" vertical="center"/>
    </xf>
    <xf numFmtId="169" fontId="148" fillId="26" borderId="2" xfId="594" applyNumberFormat="1" applyFont="1" applyFill="1" applyBorder="1" applyAlignment="1" applyProtection="1">
      <alignment horizontal="left" vertical="center" wrapText="1"/>
    </xf>
    <xf numFmtId="169" fontId="148" fillId="26" borderId="4" xfId="594" applyNumberFormat="1" applyFont="1" applyFill="1" applyBorder="1" applyAlignment="1" applyProtection="1">
      <alignment horizontal="left" vertical="center" wrapText="1"/>
    </xf>
    <xf numFmtId="0" fontId="39" fillId="21" borderId="2" xfId="503" applyFont="1" applyFill="1" applyBorder="1" applyAlignment="1" applyProtection="1">
      <alignment horizontal="center" vertical="center"/>
    </xf>
    <xf numFmtId="0" fontId="39" fillId="21" borderId="3" xfId="503" applyFont="1" applyFill="1" applyBorder="1" applyAlignment="1" applyProtection="1">
      <alignment horizontal="center" vertical="center"/>
    </xf>
    <xf numFmtId="0" fontId="39" fillId="21" borderId="4" xfId="503" applyFont="1" applyFill="1" applyBorder="1" applyAlignment="1" applyProtection="1">
      <alignment horizontal="center" vertical="center"/>
    </xf>
    <xf numFmtId="169" fontId="39" fillId="21" borderId="2" xfId="503" applyNumberFormat="1" applyFont="1" applyFill="1" applyBorder="1" applyAlignment="1" applyProtection="1">
      <alignment horizontal="left" vertical="center"/>
    </xf>
    <xf numFmtId="169" fontId="39" fillId="21" borderId="3" xfId="503" applyNumberFormat="1" applyFont="1" applyFill="1" applyBorder="1" applyAlignment="1" applyProtection="1">
      <alignment horizontal="left" vertical="center"/>
    </xf>
    <xf numFmtId="169" fontId="39" fillId="21" borderId="4" xfId="503" applyNumberFormat="1" applyFont="1" applyFill="1" applyBorder="1" applyAlignment="1" applyProtection="1">
      <alignment horizontal="left" vertical="center"/>
    </xf>
    <xf numFmtId="169" fontId="88" fillId="0" borderId="3" xfId="503" applyNumberFormat="1" applyFont="1" applyBorder="1" applyAlignment="1" applyProtection="1">
      <alignment horizontal="left" vertical="center"/>
    </xf>
    <xf numFmtId="169" fontId="88" fillId="0" borderId="4" xfId="503" applyNumberFormat="1" applyFont="1" applyBorder="1" applyAlignment="1" applyProtection="1">
      <alignment horizontal="left" vertical="center"/>
    </xf>
    <xf numFmtId="166" fontId="98" fillId="0" borderId="2" xfId="555" applyNumberFormat="1" applyFont="1" applyBorder="1" applyAlignment="1" applyProtection="1">
      <alignment horizontal="center" vertical="center"/>
      <protection locked="0"/>
    </xf>
    <xf numFmtId="166" fontId="98" fillId="0" borderId="4" xfId="555" applyNumberFormat="1" applyFont="1" applyBorder="1" applyAlignment="1" applyProtection="1">
      <alignment horizontal="center" vertical="center"/>
      <protection locked="0"/>
    </xf>
    <xf numFmtId="169" fontId="89" fillId="0" borderId="3" xfId="503" applyNumberFormat="1" applyFont="1" applyBorder="1" applyAlignment="1" applyProtection="1">
      <alignment horizontal="left" vertical="center"/>
    </xf>
    <xf numFmtId="169" fontId="89" fillId="0" borderId="4" xfId="503" applyNumberFormat="1" applyFont="1" applyBorder="1" applyAlignment="1" applyProtection="1">
      <alignment horizontal="left" vertical="center"/>
    </xf>
    <xf numFmtId="166" fontId="99" fillId="0" borderId="2" xfId="555" applyNumberFormat="1" applyFont="1" applyFill="1" applyBorder="1" applyAlignment="1" applyProtection="1">
      <alignment horizontal="center" vertical="center"/>
      <protection locked="0"/>
    </xf>
    <xf numFmtId="166" fontId="99" fillId="0" borderId="4" xfId="555" applyNumberFormat="1" applyFont="1" applyFill="1" applyBorder="1" applyAlignment="1" applyProtection="1">
      <alignment horizontal="center" vertical="center"/>
      <protection locked="0"/>
    </xf>
    <xf numFmtId="169" fontId="99" fillId="0" borderId="2" xfId="503" applyNumberFormat="1" applyFont="1" applyBorder="1" applyAlignment="1" applyProtection="1">
      <alignment horizontal="center" vertical="center"/>
      <protection locked="0"/>
    </xf>
    <xf numFmtId="169" fontId="99" fillId="0" borderId="4" xfId="503" applyNumberFormat="1" applyFont="1" applyBorder="1" applyAlignment="1" applyProtection="1">
      <alignment horizontal="center" vertical="center"/>
      <protection locked="0"/>
    </xf>
    <xf numFmtId="169" fontId="100" fillId="0" borderId="2" xfId="503" applyNumberFormat="1" applyFont="1" applyBorder="1" applyAlignment="1" applyProtection="1">
      <alignment horizontal="center" vertical="center"/>
      <protection locked="0"/>
    </xf>
    <xf numFmtId="169" fontId="100" fillId="0" borderId="4" xfId="503" applyNumberFormat="1" applyFont="1" applyBorder="1" applyAlignment="1" applyProtection="1">
      <alignment horizontal="center" vertical="center"/>
      <protection locked="0"/>
    </xf>
    <xf numFmtId="169" fontId="87" fillId="0" borderId="3" xfId="503" applyNumberFormat="1" applyFont="1" applyBorder="1" applyAlignment="1" applyProtection="1">
      <alignment horizontal="left" vertical="center"/>
    </xf>
    <xf numFmtId="169" fontId="87" fillId="0" borderId="4" xfId="503" applyNumberFormat="1" applyFont="1" applyBorder="1" applyAlignment="1" applyProtection="1">
      <alignment horizontal="left" vertical="center"/>
    </xf>
    <xf numFmtId="169" fontId="101" fillId="0" borderId="2" xfId="503" applyNumberFormat="1" applyFont="1" applyBorder="1" applyAlignment="1" applyProtection="1">
      <alignment horizontal="center" vertical="center"/>
      <protection locked="0"/>
    </xf>
    <xf numFmtId="169" fontId="101" fillId="0" borderId="4" xfId="503" applyNumberFormat="1" applyFont="1" applyBorder="1" applyAlignment="1" applyProtection="1">
      <alignment horizontal="center" vertical="center"/>
      <protection locked="0"/>
    </xf>
    <xf numFmtId="169" fontId="39" fillId="2" borderId="3" xfId="503" applyNumberFormat="1" applyFont="1" applyFill="1" applyBorder="1" applyAlignment="1" applyProtection="1">
      <alignment horizontal="left" vertical="center"/>
    </xf>
    <xf numFmtId="169" fontId="39" fillId="2" borderId="4" xfId="503" applyNumberFormat="1" applyFont="1" applyFill="1" applyBorder="1" applyAlignment="1" applyProtection="1">
      <alignment horizontal="left" vertical="center"/>
    </xf>
    <xf numFmtId="43" fontId="102" fillId="33" borderId="2" xfId="503" applyNumberFormat="1" applyFont="1" applyFill="1" applyBorder="1" applyAlignment="1" applyProtection="1">
      <alignment horizontal="center" vertical="center"/>
    </xf>
    <xf numFmtId="43" fontId="102" fillId="33" borderId="4" xfId="503" applyNumberFormat="1" applyFont="1" applyFill="1" applyBorder="1" applyAlignment="1" applyProtection="1">
      <alignment horizontal="center" vertical="center"/>
    </xf>
    <xf numFmtId="169" fontId="100" fillId="0" borderId="2" xfId="503" applyNumberFormat="1" applyFont="1" applyBorder="1" applyAlignment="1" applyProtection="1">
      <alignment horizontal="center" vertical="center"/>
    </xf>
    <xf numFmtId="169" fontId="100" fillId="0" borderId="4" xfId="503" applyNumberFormat="1" applyFont="1" applyBorder="1" applyAlignment="1" applyProtection="1">
      <alignment horizontal="center" vertical="center"/>
    </xf>
    <xf numFmtId="169" fontId="87" fillId="34" borderId="3" xfId="503" applyNumberFormat="1" applyFont="1" applyFill="1" applyBorder="1" applyAlignment="1" applyProtection="1">
      <alignment horizontal="left" vertical="center"/>
    </xf>
    <xf numFmtId="169" fontId="87" fillId="34" borderId="4" xfId="503" applyNumberFormat="1" applyFont="1" applyFill="1" applyBorder="1" applyAlignment="1" applyProtection="1">
      <alignment horizontal="left" vertical="center"/>
    </xf>
    <xf numFmtId="169" fontId="101" fillId="34" borderId="2" xfId="503" applyNumberFormat="1" applyFont="1" applyFill="1" applyBorder="1" applyAlignment="1" applyProtection="1">
      <alignment horizontal="center" vertical="center"/>
    </xf>
    <xf numFmtId="169" fontId="101" fillId="34" borderId="4" xfId="503" applyNumberFormat="1" applyFont="1" applyFill="1" applyBorder="1" applyAlignment="1" applyProtection="1">
      <alignment horizontal="center" vertical="center"/>
    </xf>
    <xf numFmtId="169" fontId="102" fillId="21" borderId="2" xfId="503" applyNumberFormat="1" applyFont="1" applyFill="1" applyBorder="1" applyAlignment="1" applyProtection="1">
      <alignment horizontal="center" vertical="center"/>
    </xf>
    <xf numFmtId="169" fontId="102" fillId="21" borderId="4" xfId="503" applyNumberFormat="1" applyFont="1" applyFill="1" applyBorder="1" applyAlignment="1" applyProtection="1">
      <alignment horizontal="center" vertical="center"/>
    </xf>
    <xf numFmtId="169" fontId="88" fillId="0" borderId="2" xfId="503" applyNumberFormat="1" applyFont="1" applyBorder="1" applyAlignment="1" applyProtection="1">
      <alignment horizontal="left" vertical="center"/>
    </xf>
    <xf numFmtId="0" fontId="102" fillId="21" borderId="2" xfId="503" applyFont="1" applyFill="1" applyBorder="1" applyAlignment="1" applyProtection="1">
      <alignment horizontal="center" vertical="center"/>
    </xf>
    <xf numFmtId="0" fontId="102" fillId="21" borderId="4" xfId="503" applyFont="1" applyFill="1" applyBorder="1" applyAlignment="1" applyProtection="1">
      <alignment horizontal="center" vertical="center"/>
    </xf>
    <xf numFmtId="169" fontId="87" fillId="35" borderId="2" xfId="503" applyNumberFormat="1" applyFont="1" applyFill="1" applyBorder="1" applyAlignment="1" applyProtection="1">
      <alignment horizontal="left" vertical="center"/>
    </xf>
    <xf numFmtId="169" fontId="87" fillId="35" borderId="3" xfId="503" applyNumberFormat="1" applyFont="1" applyFill="1" applyBorder="1" applyAlignment="1" applyProtection="1">
      <alignment horizontal="left" vertical="center"/>
    </xf>
    <xf numFmtId="169" fontId="87" fillId="35" borderId="4" xfId="503" applyNumberFormat="1" applyFont="1" applyFill="1" applyBorder="1" applyAlignment="1" applyProtection="1">
      <alignment horizontal="left" vertical="center"/>
    </xf>
    <xf numFmtId="169" fontId="101" fillId="35" borderId="2" xfId="503" applyNumberFormat="1" applyFont="1" applyFill="1" applyBorder="1" applyAlignment="1" applyProtection="1">
      <alignment horizontal="center" vertical="center"/>
    </xf>
    <xf numFmtId="169" fontId="101" fillId="35" borderId="4" xfId="503" applyNumberFormat="1" applyFont="1" applyFill="1" applyBorder="1" applyAlignment="1" applyProtection="1">
      <alignment horizontal="center" vertical="center"/>
    </xf>
    <xf numFmtId="169" fontId="87" fillId="36" borderId="2" xfId="503" applyNumberFormat="1" applyFont="1" applyFill="1" applyBorder="1" applyAlignment="1" applyProtection="1">
      <alignment horizontal="left" vertical="center"/>
    </xf>
    <xf numFmtId="169" fontId="87" fillId="36" borderId="3" xfId="503" applyNumberFormat="1" applyFont="1" applyFill="1" applyBorder="1" applyAlignment="1" applyProtection="1">
      <alignment horizontal="left" vertical="center"/>
    </xf>
    <xf numFmtId="169" fontId="87" fillId="36" borderId="4" xfId="503" applyNumberFormat="1" applyFont="1" applyFill="1" applyBorder="1" applyAlignment="1" applyProtection="1">
      <alignment horizontal="left" vertical="center"/>
    </xf>
    <xf numFmtId="169" fontId="101" fillId="36" borderId="2" xfId="503" applyNumberFormat="1" applyFont="1" applyFill="1" applyBorder="1" applyAlignment="1" applyProtection="1">
      <alignment horizontal="center" vertical="center"/>
    </xf>
    <xf numFmtId="169" fontId="101" fillId="36" borderId="4" xfId="503" applyNumberFormat="1" applyFont="1" applyFill="1" applyBorder="1" applyAlignment="1" applyProtection="1">
      <alignment horizontal="center" vertical="center"/>
    </xf>
    <xf numFmtId="169" fontId="88" fillId="37" borderId="2" xfId="503" applyNumberFormat="1" applyFont="1" applyFill="1" applyBorder="1" applyAlignment="1" applyProtection="1">
      <alignment horizontal="left" vertical="center"/>
    </xf>
    <xf numFmtId="169" fontId="88" fillId="37" borderId="3" xfId="503" applyNumberFormat="1" applyFont="1" applyFill="1" applyBorder="1" applyAlignment="1" applyProtection="1">
      <alignment horizontal="left" vertical="center"/>
    </xf>
    <xf numFmtId="169" fontId="88" fillId="37" borderId="4" xfId="503" applyNumberFormat="1" applyFont="1" applyFill="1" applyBorder="1" applyAlignment="1" applyProtection="1">
      <alignment horizontal="left" vertical="center"/>
    </xf>
    <xf numFmtId="169" fontId="100" fillId="37" borderId="2" xfId="503" applyNumberFormat="1" applyFont="1" applyFill="1" applyBorder="1" applyAlignment="1" applyProtection="1">
      <alignment horizontal="center" vertical="center"/>
    </xf>
    <xf numFmtId="169" fontId="100" fillId="37" borderId="4" xfId="503" applyNumberFormat="1" applyFont="1" applyFill="1" applyBorder="1" applyAlignment="1" applyProtection="1">
      <alignment horizontal="center" vertical="center"/>
    </xf>
    <xf numFmtId="43" fontId="166" fillId="96" borderId="2" xfId="3" applyFont="1" applyFill="1" applyBorder="1" applyAlignment="1" applyProtection="1">
      <alignment horizontal="center" vertical="center" wrapText="1"/>
    </xf>
    <xf numFmtId="43" fontId="166" fillId="96" borderId="4" xfId="3" applyFont="1" applyFill="1" applyBorder="1" applyAlignment="1" applyProtection="1">
      <alignment horizontal="center" vertical="center" wrapText="1"/>
    </xf>
    <xf numFmtId="43" fontId="99" fillId="0" borderId="2" xfId="3" applyFont="1" applyBorder="1" applyAlignment="1" applyProtection="1">
      <alignment horizontal="center" vertical="center"/>
      <protection locked="0"/>
    </xf>
    <xf numFmtId="43" fontId="99" fillId="0" borderId="4" xfId="3" applyFont="1" applyBorder="1" applyAlignment="1" applyProtection="1">
      <alignment horizontal="center" vertical="center"/>
      <protection locked="0"/>
    </xf>
    <xf numFmtId="43" fontId="104" fillId="91" borderId="2" xfId="3" applyFont="1" applyFill="1" applyBorder="1" applyAlignment="1" applyProtection="1">
      <alignment horizontal="center" vertical="center"/>
    </xf>
    <xf numFmtId="43" fontId="104" fillId="91" borderId="3" xfId="3" applyFont="1" applyFill="1" applyBorder="1" applyAlignment="1" applyProtection="1">
      <alignment horizontal="center" vertical="center"/>
    </xf>
    <xf numFmtId="169" fontId="88" fillId="0" borderId="40" xfId="503" applyNumberFormat="1" applyFont="1" applyBorder="1" applyAlignment="1" applyProtection="1">
      <alignment horizontal="left" vertical="center"/>
    </xf>
    <xf numFmtId="43" fontId="100" fillId="0" borderId="2" xfId="21817" applyFont="1" applyBorder="1" applyAlignment="1" applyProtection="1">
      <alignment horizontal="center" vertical="center"/>
      <protection locked="0"/>
    </xf>
    <xf numFmtId="43" fontId="100" fillId="0" borderId="4" xfId="21817" applyFont="1" applyBorder="1" applyAlignment="1" applyProtection="1">
      <alignment horizontal="center" vertical="center"/>
      <protection locked="0"/>
    </xf>
    <xf numFmtId="169" fontId="89" fillId="26" borderId="40" xfId="0" applyNumberFormat="1" applyFont="1" applyFill="1" applyBorder="1" applyAlignment="1" applyProtection="1">
      <alignment horizontal="left" vertical="center"/>
    </xf>
    <xf numFmtId="169" fontId="165" fillId="0" borderId="40" xfId="0" applyNumberFormat="1" applyFont="1" applyFill="1" applyBorder="1" applyAlignment="1" applyProtection="1">
      <alignment horizontal="left" vertical="center"/>
    </xf>
    <xf numFmtId="43" fontId="166" fillId="0" borderId="2" xfId="3" applyFont="1" applyFill="1" applyBorder="1" applyAlignment="1" applyProtection="1">
      <alignment horizontal="center" vertical="center"/>
      <protection locked="0"/>
    </xf>
    <xf numFmtId="43" fontId="166" fillId="0" borderId="4" xfId="3" applyFont="1" applyFill="1" applyBorder="1" applyAlignment="1" applyProtection="1">
      <alignment horizontal="center" vertical="center"/>
      <protection locked="0"/>
    </xf>
    <xf numFmtId="169" fontId="46" fillId="91" borderId="40" xfId="503" applyNumberFormat="1" applyFont="1" applyFill="1" applyBorder="1" applyAlignment="1" applyProtection="1">
      <alignment horizontal="left" vertical="center"/>
    </xf>
    <xf numFmtId="43" fontId="166" fillId="96" borderId="2" xfId="3" applyFont="1" applyFill="1" applyBorder="1" applyAlignment="1" applyProtection="1">
      <alignment horizontal="center" vertical="center"/>
    </xf>
    <xf numFmtId="43" fontId="166" fillId="96" borderId="4" xfId="3" applyFont="1" applyFill="1" applyBorder="1" applyAlignment="1" applyProtection="1">
      <alignment horizontal="center" vertical="center"/>
    </xf>
    <xf numFmtId="43" fontId="100" fillId="0" borderId="2" xfId="3" applyFont="1" applyBorder="1" applyAlignment="1" applyProtection="1">
      <alignment horizontal="center" vertical="center"/>
      <protection locked="0"/>
    </xf>
    <xf numFmtId="43" fontId="100" fillId="0" borderId="4" xfId="3" applyFont="1" applyBorder="1" applyAlignment="1" applyProtection="1">
      <alignment horizontal="center" vertical="center"/>
      <protection locked="0"/>
    </xf>
    <xf numFmtId="169" fontId="167" fillId="98" borderId="40" xfId="503" applyNumberFormat="1" applyFont="1" applyFill="1" applyBorder="1" applyAlignment="1" applyProtection="1">
      <alignment horizontal="left" vertical="center"/>
    </xf>
    <xf numFmtId="43" fontId="168" fillId="98" borderId="2" xfId="3" applyFont="1" applyFill="1" applyBorder="1" applyAlignment="1" applyProtection="1">
      <alignment horizontal="center" vertical="center"/>
    </xf>
    <xf numFmtId="43" fontId="168" fillId="98" borderId="4" xfId="3" applyFont="1" applyFill="1" applyBorder="1" applyAlignment="1" applyProtection="1">
      <alignment horizontal="center" vertical="center"/>
    </xf>
    <xf numFmtId="169" fontId="165" fillId="97" borderId="40" xfId="0" applyNumberFormat="1" applyFont="1" applyFill="1" applyBorder="1" applyAlignment="1" applyProtection="1">
      <alignment horizontal="left" vertical="center"/>
    </xf>
    <xf numFmtId="0" fontId="88" fillId="0" borderId="19" xfId="503" applyFont="1" applyBorder="1" applyAlignment="1" applyProtection="1">
      <alignment horizontal="center" vertical="center"/>
      <protection locked="0"/>
    </xf>
    <xf numFmtId="0" fontId="88" fillId="0" borderId="20" xfId="503" applyFont="1" applyBorder="1" applyAlignment="1" applyProtection="1">
      <alignment horizontal="center" vertical="center"/>
      <protection locked="0"/>
    </xf>
    <xf numFmtId="0" fontId="69" fillId="0" borderId="0" xfId="503" applyBorder="1" applyAlignment="1" applyProtection="1">
      <alignment horizontal="center" vertical="center" wrapText="1"/>
    </xf>
    <xf numFmtId="0" fontId="88" fillId="0" borderId="0" xfId="503" applyFont="1" applyBorder="1" applyAlignment="1" applyProtection="1">
      <alignment horizontal="center" vertical="center"/>
      <protection locked="0"/>
    </xf>
    <xf numFmtId="0" fontId="88" fillId="0" borderId="17" xfId="503" applyFont="1" applyBorder="1" applyAlignment="1" applyProtection="1">
      <alignment horizontal="center" vertical="center"/>
      <protection locked="0"/>
    </xf>
    <xf numFmtId="0" fontId="103" fillId="0" borderId="9" xfId="503" applyFont="1" applyBorder="1" applyAlignment="1" applyProtection="1">
      <alignment horizontal="center" vertical="top" wrapText="1"/>
    </xf>
    <xf numFmtId="0" fontId="87" fillId="0" borderId="9" xfId="503" applyFont="1" applyBorder="1" applyAlignment="1" applyProtection="1">
      <alignment horizontal="center" vertical="top" wrapText="1"/>
      <protection locked="0"/>
    </xf>
    <xf numFmtId="0" fontId="87" fillId="0" borderId="18" xfId="503" applyFont="1" applyBorder="1" applyAlignment="1" applyProtection="1">
      <alignment horizontal="center" vertical="top" wrapText="1"/>
      <protection locked="0"/>
    </xf>
    <xf numFmtId="0" fontId="58" fillId="21" borderId="2" xfId="503" applyFont="1" applyFill="1" applyBorder="1" applyAlignment="1" applyProtection="1">
      <alignment horizontal="center" vertical="center"/>
      <protection locked="0"/>
    </xf>
    <xf numFmtId="0" fontId="58" fillId="21" borderId="4" xfId="503" applyFont="1" applyFill="1" applyBorder="1" applyAlignment="1" applyProtection="1">
      <alignment horizontal="center" vertical="center"/>
      <protection locked="0"/>
    </xf>
    <xf numFmtId="0" fontId="58" fillId="21" borderId="2" xfId="503" applyFont="1" applyFill="1" applyBorder="1" applyAlignment="1" applyProtection="1">
      <alignment horizontal="center" vertical="center" wrapText="1"/>
      <protection locked="0"/>
    </xf>
    <xf numFmtId="0" fontId="58" fillId="21" borderId="3" xfId="503" applyFont="1" applyFill="1" applyBorder="1" applyAlignment="1" applyProtection="1">
      <alignment horizontal="center" vertical="center" wrapText="1"/>
      <protection locked="0"/>
    </xf>
    <xf numFmtId="0" fontId="58" fillId="21" borderId="4" xfId="503" applyFont="1" applyFill="1" applyBorder="1" applyAlignment="1" applyProtection="1">
      <alignment horizontal="center" vertical="center" wrapText="1"/>
      <protection locked="0"/>
    </xf>
    <xf numFmtId="169" fontId="148" fillId="26" borderId="2" xfId="594" applyNumberFormat="1" applyFont="1" applyFill="1" applyBorder="1" applyAlignment="1" applyProtection="1">
      <alignment horizontal="left" vertical="center" wrapText="1"/>
      <protection locked="0"/>
    </xf>
    <xf numFmtId="169" fontId="148" fillId="26" borderId="4" xfId="594" applyNumberFormat="1" applyFont="1" applyFill="1" applyBorder="1" applyAlignment="1" applyProtection="1">
      <alignment horizontal="left" vertical="center" wrapText="1"/>
      <protection locked="0"/>
    </xf>
    <xf numFmtId="169" fontId="31" fillId="0" borderId="2" xfId="503" applyNumberFormat="1" applyFont="1" applyBorder="1" applyAlignment="1" applyProtection="1">
      <alignment horizontal="left" vertical="center" wrapText="1"/>
      <protection locked="0"/>
    </xf>
    <xf numFmtId="169" fontId="31" fillId="0" borderId="3" xfId="503" applyNumberFormat="1" applyFont="1" applyBorder="1" applyAlignment="1" applyProtection="1">
      <alignment horizontal="left" vertical="center" wrapText="1"/>
      <protection locked="0"/>
    </xf>
    <xf numFmtId="169" fontId="31" fillId="0" borderId="4" xfId="503" applyNumberFormat="1" applyFont="1" applyBorder="1" applyAlignment="1" applyProtection="1">
      <alignment horizontal="left" vertical="center" wrapText="1"/>
      <protection locked="0"/>
    </xf>
    <xf numFmtId="169" fontId="39" fillId="2" borderId="40" xfId="503" applyNumberFormat="1" applyFont="1" applyFill="1" applyBorder="1" applyAlignment="1" applyProtection="1">
      <alignment horizontal="left" vertical="center"/>
    </xf>
    <xf numFmtId="43" fontId="102" fillId="2" borderId="2" xfId="3" applyFont="1" applyFill="1" applyBorder="1" applyAlignment="1" applyProtection="1">
      <alignment horizontal="center" vertical="center"/>
    </xf>
    <xf numFmtId="43" fontId="102" fillId="2" borderId="4" xfId="3" applyFont="1" applyFill="1" applyBorder="1" applyAlignment="1" applyProtection="1">
      <alignment horizontal="center" vertical="center"/>
    </xf>
    <xf numFmtId="169" fontId="46" fillId="31" borderId="40" xfId="0" applyNumberFormat="1" applyFont="1" applyFill="1" applyBorder="1" applyAlignment="1" applyProtection="1">
      <alignment horizontal="left" vertical="center"/>
    </xf>
    <xf numFmtId="169" fontId="87" fillId="95" borderId="40" xfId="503" applyNumberFormat="1" applyFont="1" applyFill="1" applyBorder="1" applyAlignment="1" applyProtection="1">
      <alignment horizontal="left" vertical="center"/>
    </xf>
    <xf numFmtId="43" fontId="101" fillId="95" borderId="2" xfId="3" applyFont="1" applyFill="1" applyBorder="1" applyAlignment="1" applyProtection="1">
      <alignment horizontal="center" vertical="center"/>
    </xf>
    <xf numFmtId="43" fontId="101" fillId="95" borderId="4" xfId="3" applyFont="1" applyFill="1" applyBorder="1" applyAlignment="1" applyProtection="1">
      <alignment horizontal="center" vertical="center"/>
    </xf>
    <xf numFmtId="169" fontId="88" fillId="20" borderId="40" xfId="503" applyNumberFormat="1" applyFont="1" applyFill="1" applyBorder="1" applyAlignment="1" applyProtection="1">
      <alignment horizontal="left" vertical="center"/>
    </xf>
    <xf numFmtId="169" fontId="89" fillId="97" borderId="40" xfId="0" applyNumberFormat="1" applyFont="1" applyFill="1" applyBorder="1" applyAlignment="1" applyProtection="1">
      <alignment horizontal="left" vertical="center"/>
    </xf>
    <xf numFmtId="169" fontId="89" fillId="0" borderId="40" xfId="0" applyNumberFormat="1" applyFont="1" applyBorder="1" applyAlignment="1" applyProtection="1">
      <alignment horizontal="left" vertical="center"/>
    </xf>
    <xf numFmtId="169" fontId="89" fillId="94" borderId="40" xfId="0" applyNumberFormat="1" applyFont="1" applyFill="1" applyBorder="1" applyAlignment="1" applyProtection="1">
      <alignment horizontal="left" vertical="center"/>
    </xf>
    <xf numFmtId="169" fontId="39" fillId="2" borderId="2" xfId="503" applyNumberFormat="1" applyFont="1" applyFill="1" applyBorder="1" applyAlignment="1" applyProtection="1">
      <alignment horizontal="left" vertical="center"/>
    </xf>
    <xf numFmtId="169" fontId="102" fillId="2" borderId="2" xfId="503" applyNumberFormat="1" applyFont="1" applyFill="1" applyBorder="1" applyAlignment="1" applyProtection="1">
      <alignment horizontal="center" vertical="center"/>
    </xf>
    <xf numFmtId="169" fontId="102" fillId="2" borderId="4" xfId="503" applyNumberFormat="1" applyFont="1" applyFill="1" applyBorder="1" applyAlignment="1" applyProtection="1">
      <alignment horizontal="center" vertical="center"/>
    </xf>
    <xf numFmtId="169" fontId="46" fillId="99" borderId="40" xfId="0" applyNumberFormat="1" applyFont="1" applyFill="1" applyBorder="1" applyAlignment="1" applyProtection="1">
      <alignment horizontal="left" vertical="center"/>
    </xf>
    <xf numFmtId="43" fontId="100" fillId="31" borderId="2" xfId="3" applyFont="1" applyFill="1" applyBorder="1" applyAlignment="1" applyProtection="1">
      <alignment horizontal="center" vertical="center"/>
    </xf>
    <xf numFmtId="43" fontId="100" fillId="31" borderId="4" xfId="3" applyFont="1" applyFill="1" applyBorder="1" applyAlignment="1" applyProtection="1">
      <alignment horizontal="center" vertical="center"/>
    </xf>
    <xf numFmtId="43" fontId="100" fillId="96" borderId="2" xfId="3" applyFont="1" applyFill="1" applyBorder="1" applyAlignment="1" applyProtection="1">
      <alignment horizontal="center" vertical="center"/>
    </xf>
    <xf numFmtId="43" fontId="100" fillId="96" borderId="4" xfId="3" applyFont="1" applyFill="1" applyBorder="1" applyAlignment="1" applyProtection="1">
      <alignment horizontal="center" vertical="center"/>
    </xf>
    <xf numFmtId="169" fontId="89" fillId="96" borderId="40" xfId="0" applyNumberFormat="1" applyFont="1" applyFill="1" applyBorder="1" applyAlignment="1" applyProtection="1">
      <alignment horizontal="left" vertical="center"/>
    </xf>
    <xf numFmtId="0" fontId="89" fillId="0" borderId="2" xfId="503" applyFont="1" applyBorder="1" applyAlignment="1" applyProtection="1">
      <alignment horizontal="left" vertical="center"/>
    </xf>
    <xf numFmtId="0" fontId="89" fillId="0" borderId="3" xfId="503" applyFont="1" applyBorder="1" applyAlignment="1" applyProtection="1">
      <alignment horizontal="left" vertical="center"/>
    </xf>
    <xf numFmtId="0" fontId="89" fillId="0" borderId="4" xfId="503" applyFont="1" applyBorder="1" applyAlignment="1" applyProtection="1">
      <alignment horizontal="left" vertical="center"/>
    </xf>
    <xf numFmtId="169" fontId="46" fillId="35" borderId="2" xfId="503" applyNumberFormat="1" applyFont="1" applyFill="1" applyBorder="1" applyAlignment="1" applyProtection="1">
      <alignment horizontal="left" vertical="center"/>
    </xf>
    <xf numFmtId="169" fontId="46" fillId="35" borderId="3" xfId="503" applyNumberFormat="1" applyFont="1" applyFill="1" applyBorder="1" applyAlignment="1" applyProtection="1">
      <alignment horizontal="left" vertical="center"/>
    </xf>
    <xf numFmtId="169" fontId="46" fillId="35" borderId="4" xfId="503" applyNumberFormat="1" applyFont="1" applyFill="1" applyBorder="1" applyAlignment="1" applyProtection="1">
      <alignment horizontal="left" vertical="center"/>
    </xf>
    <xf numFmtId="169" fontId="104" fillId="35" borderId="2" xfId="503" applyNumberFormat="1" applyFont="1" applyFill="1" applyBorder="1" applyAlignment="1" applyProtection="1">
      <alignment horizontal="center" vertical="center"/>
    </xf>
    <xf numFmtId="169" fontId="104" fillId="35" borderId="4" xfId="503" applyNumberFormat="1" applyFont="1" applyFill="1" applyBorder="1" applyAlignment="1" applyProtection="1">
      <alignment horizontal="center" vertical="center"/>
    </xf>
    <xf numFmtId="169" fontId="101" fillId="35" borderId="2" xfId="503" applyNumberFormat="1" applyFont="1" applyFill="1" applyBorder="1" applyAlignment="1" applyProtection="1">
      <alignment horizontal="center" vertical="center"/>
      <protection locked="0"/>
    </xf>
    <xf numFmtId="169" fontId="101" fillId="35" borderId="4" xfId="503" applyNumberFormat="1" applyFont="1" applyFill="1" applyBorder="1" applyAlignment="1" applyProtection="1">
      <alignment horizontal="center" vertical="center"/>
      <protection locked="0"/>
    </xf>
    <xf numFmtId="169" fontId="87" fillId="34" borderId="2" xfId="503" applyNumberFormat="1" applyFont="1" applyFill="1" applyBorder="1" applyAlignment="1" applyProtection="1">
      <alignment horizontal="left" vertical="center"/>
    </xf>
    <xf numFmtId="169" fontId="87" fillId="20" borderId="2" xfId="503" applyNumberFormat="1" applyFont="1" applyFill="1" applyBorder="1" applyAlignment="1" applyProtection="1">
      <alignment horizontal="left" vertical="center"/>
    </xf>
    <xf numFmtId="169" fontId="87" fillId="20" borderId="3" xfId="503" applyNumberFormat="1" applyFont="1" applyFill="1" applyBorder="1" applyAlignment="1" applyProtection="1">
      <alignment horizontal="left" vertical="center"/>
    </xf>
    <xf numFmtId="169" fontId="87" fillId="20" borderId="4" xfId="503" applyNumberFormat="1" applyFont="1" applyFill="1" applyBorder="1" applyAlignment="1" applyProtection="1">
      <alignment horizontal="left" vertical="center"/>
    </xf>
    <xf numFmtId="0" fontId="105" fillId="0" borderId="15" xfId="503" applyFont="1" applyBorder="1" applyAlignment="1" applyProtection="1">
      <alignment horizontal="center" vertical="center"/>
    </xf>
    <xf numFmtId="0" fontId="105" fillId="0" borderId="17" xfId="503" applyFont="1" applyBorder="1" applyAlignment="1" applyProtection="1">
      <alignment horizontal="center" vertical="center"/>
    </xf>
    <xf numFmtId="169" fontId="39" fillId="21" borderId="2" xfId="503" applyNumberFormat="1" applyFont="1" applyFill="1" applyBorder="1" applyAlignment="1" applyProtection="1">
      <alignment horizontal="center" vertical="center"/>
    </xf>
    <xf numFmtId="169" fontId="39" fillId="21" borderId="4" xfId="503" applyNumberFormat="1" applyFont="1" applyFill="1" applyBorder="1" applyAlignment="1" applyProtection="1">
      <alignment horizontal="center" vertical="center"/>
    </xf>
    <xf numFmtId="0" fontId="85" fillId="0" borderId="2" xfId="503" applyFont="1" applyBorder="1" applyAlignment="1" applyProtection="1">
      <alignment horizontal="left" vertical="center"/>
    </xf>
    <xf numFmtId="0" fontId="85" fillId="0" borderId="3" xfId="503" applyFont="1" applyBorder="1" applyAlignment="1" applyProtection="1">
      <alignment horizontal="left" vertical="center"/>
    </xf>
    <xf numFmtId="0" fontId="85" fillId="0" borderId="4" xfId="503" applyFont="1" applyBorder="1" applyAlignment="1" applyProtection="1">
      <alignment horizontal="left" vertical="center"/>
    </xf>
    <xf numFmtId="0" fontId="39" fillId="21" borderId="2" xfId="503" applyFont="1" applyFill="1" applyBorder="1" applyAlignment="1" applyProtection="1">
      <alignment horizontal="left" vertical="center"/>
    </xf>
    <xf numFmtId="0" fontId="39" fillId="21" borderId="3" xfId="503" applyFont="1" applyFill="1" applyBorder="1" applyAlignment="1" applyProtection="1">
      <alignment horizontal="left" vertical="center"/>
    </xf>
    <xf numFmtId="0" fontId="39" fillId="21" borderId="4" xfId="503" applyFont="1" applyFill="1" applyBorder="1" applyAlignment="1" applyProtection="1">
      <alignment horizontal="left" vertical="center"/>
    </xf>
    <xf numFmtId="0" fontId="69" fillId="0" borderId="21" xfId="503" applyBorder="1" applyAlignment="1" applyProtection="1">
      <alignment horizontal="center" vertical="center"/>
    </xf>
    <xf numFmtId="0" fontId="69" fillId="0" borderId="19" xfId="503" applyBorder="1" applyAlignment="1" applyProtection="1">
      <alignment horizontal="center" vertical="center"/>
    </xf>
    <xf numFmtId="0" fontId="39" fillId="21" borderId="8" xfId="503" applyFont="1" applyFill="1" applyBorder="1" applyAlignment="1" applyProtection="1">
      <alignment horizontal="center" vertical="center"/>
    </xf>
    <xf numFmtId="0" fontId="39" fillId="21" borderId="9" xfId="503" applyFont="1" applyFill="1" applyBorder="1" applyAlignment="1" applyProtection="1">
      <alignment horizontal="center" vertical="center"/>
    </xf>
    <xf numFmtId="0" fontId="39" fillId="21" borderId="18" xfId="503" applyFont="1" applyFill="1" applyBorder="1" applyAlignment="1" applyProtection="1">
      <alignment horizontal="center" vertical="center"/>
    </xf>
    <xf numFmtId="169" fontId="39" fillId="21" borderId="8" xfId="503" applyNumberFormat="1" applyFont="1" applyFill="1" applyBorder="1" applyAlignment="1" applyProtection="1">
      <alignment horizontal="center" vertical="center"/>
    </xf>
    <xf numFmtId="169" fontId="39" fillId="21" borderId="18" xfId="503" applyNumberFormat="1" applyFont="1" applyFill="1" applyBorder="1" applyAlignment="1" applyProtection="1">
      <alignment horizontal="center" vertical="center"/>
    </xf>
    <xf numFmtId="0" fontId="88" fillId="0" borderId="2" xfId="503" applyFont="1" applyBorder="1" applyAlignment="1" applyProtection="1">
      <alignment horizontal="left" vertical="center" wrapText="1"/>
    </xf>
    <xf numFmtId="0" fontId="88" fillId="0" borderId="3" xfId="503" applyFont="1" applyBorder="1" applyAlignment="1" applyProtection="1">
      <alignment horizontal="left" vertical="center" wrapText="1"/>
    </xf>
    <xf numFmtId="0" fontId="88" fillId="0" borderId="4" xfId="503" applyFont="1" applyBorder="1" applyAlignment="1" applyProtection="1">
      <alignment horizontal="left" vertical="center" wrapText="1"/>
    </xf>
    <xf numFmtId="169" fontId="98" fillId="0" borderId="44" xfId="0" applyNumberFormat="1" applyFont="1" applyFill="1" applyBorder="1" applyAlignment="1" applyProtection="1">
      <alignment horizontal="center" vertical="center" wrapText="1"/>
      <protection locked="0"/>
    </xf>
    <xf numFmtId="169" fontId="98" fillId="0" borderId="45" xfId="0" applyNumberFormat="1" applyFont="1" applyFill="1" applyBorder="1" applyAlignment="1" applyProtection="1">
      <alignment horizontal="center" vertical="center" wrapText="1"/>
      <protection locked="0"/>
    </xf>
    <xf numFmtId="169" fontId="98" fillId="0" borderId="43" xfId="0" applyNumberFormat="1" applyFont="1" applyFill="1" applyBorder="1" applyAlignment="1" applyProtection="1">
      <alignment horizontal="center" vertical="center" wrapText="1"/>
      <protection locked="0"/>
    </xf>
    <xf numFmtId="169" fontId="98" fillId="0" borderId="42" xfId="0" applyNumberFormat="1" applyFont="1" applyFill="1" applyBorder="1" applyAlignment="1" applyProtection="1">
      <alignment horizontal="center" vertical="center" wrapText="1"/>
      <protection locked="0"/>
    </xf>
    <xf numFmtId="0" fontId="88" fillId="0" borderId="2" xfId="503" applyFont="1" applyBorder="1" applyAlignment="1" applyProtection="1">
      <alignment horizontal="left" vertical="center"/>
    </xf>
    <xf numFmtId="0" fontId="88" fillId="0" borderId="3" xfId="503" applyFont="1" applyBorder="1" applyAlignment="1" applyProtection="1">
      <alignment horizontal="left" vertical="center"/>
    </xf>
    <xf numFmtId="0" fontId="88" fillId="0" borderId="4" xfId="503" applyFont="1" applyBorder="1" applyAlignment="1" applyProtection="1">
      <alignment horizontal="left" vertical="center"/>
    </xf>
    <xf numFmtId="169" fontId="98" fillId="0" borderId="46" xfId="0" applyNumberFormat="1" applyFont="1" applyFill="1" applyBorder="1" applyAlignment="1" applyProtection="1">
      <alignment horizontal="center" vertical="center" wrapText="1"/>
      <protection locked="0"/>
    </xf>
    <xf numFmtId="169" fontId="98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106" fillId="0" borderId="0" xfId="503" applyFont="1" applyBorder="1" applyAlignment="1" applyProtection="1">
      <alignment horizontal="left" vertical="center" wrapText="1"/>
    </xf>
    <xf numFmtId="0" fontId="88" fillId="0" borderId="19" xfId="503" applyFont="1" applyBorder="1" applyAlignment="1" applyProtection="1">
      <alignment horizontal="center" vertical="center"/>
    </xf>
    <xf numFmtId="0" fontId="88" fillId="0" borderId="20" xfId="503" applyFont="1" applyBorder="1" applyAlignment="1" applyProtection="1">
      <alignment horizontal="center" vertical="center"/>
    </xf>
    <xf numFmtId="0" fontId="47" fillId="0" borderId="0" xfId="503" applyFont="1" applyBorder="1" applyAlignment="1" applyProtection="1">
      <alignment horizontal="center" vertical="center"/>
      <protection locked="0"/>
    </xf>
    <xf numFmtId="0" fontId="88" fillId="0" borderId="0" xfId="503" applyFont="1" applyBorder="1" applyAlignment="1" applyProtection="1">
      <alignment horizontal="center" vertical="center"/>
    </xf>
    <xf numFmtId="0" fontId="88" fillId="0" borderId="17" xfId="503" applyFont="1" applyBorder="1" applyAlignment="1" applyProtection="1">
      <alignment horizontal="center" vertical="center"/>
    </xf>
    <xf numFmtId="0" fontId="87" fillId="0" borderId="9" xfId="503" applyFont="1" applyBorder="1" applyAlignment="1" applyProtection="1">
      <alignment horizontal="center" vertical="top" wrapText="1"/>
    </xf>
    <xf numFmtId="0" fontId="87" fillId="0" borderId="18" xfId="503" applyFont="1" applyBorder="1" applyAlignment="1" applyProtection="1">
      <alignment horizontal="center" vertical="top" wrapText="1"/>
    </xf>
    <xf numFmtId="0" fontId="69" fillId="0" borderId="5" xfId="503" applyBorder="1" applyAlignment="1" applyProtection="1">
      <alignment horizontal="center" vertical="center" wrapText="1"/>
    </xf>
    <xf numFmtId="0" fontId="69" fillId="0" borderId="6" xfId="503" applyBorder="1" applyAlignment="1" applyProtection="1">
      <alignment horizontal="center" vertical="center" wrapText="1"/>
    </xf>
    <xf numFmtId="0" fontId="69" fillId="0" borderId="7" xfId="503" applyBorder="1" applyAlignment="1" applyProtection="1">
      <alignment horizontal="center" vertical="center" wrapText="1"/>
    </xf>
    <xf numFmtId="0" fontId="58" fillId="21" borderId="5" xfId="503" applyFont="1" applyFill="1" applyBorder="1" applyAlignment="1" applyProtection="1">
      <alignment horizontal="center" vertical="center" wrapText="1"/>
      <protection locked="0"/>
    </xf>
    <xf numFmtId="0" fontId="58" fillId="21" borderId="7" xfId="503" applyFont="1" applyFill="1" applyBorder="1" applyAlignment="1" applyProtection="1">
      <alignment horizontal="center" vertical="center" wrapText="1"/>
      <protection locked="0"/>
    </xf>
    <xf numFmtId="49" fontId="33" fillId="20" borderId="5" xfId="503" applyNumberFormat="1" applyFont="1" applyFill="1" applyBorder="1" applyAlignment="1" applyProtection="1">
      <alignment horizontal="center" vertical="center" wrapText="1"/>
      <protection locked="0"/>
    </xf>
    <xf numFmtId="49" fontId="33" fillId="20" borderId="7" xfId="503" applyNumberFormat="1" applyFont="1" applyFill="1" applyBorder="1" applyAlignment="1" applyProtection="1">
      <alignment horizontal="center" vertical="center" wrapText="1"/>
      <protection locked="0"/>
    </xf>
    <xf numFmtId="0" fontId="96" fillId="0" borderId="5" xfId="503" applyFont="1" applyBorder="1" applyAlignment="1" applyProtection="1">
      <alignment horizontal="center" vertical="center"/>
      <protection locked="0"/>
    </xf>
    <xf numFmtId="0" fontId="96" fillId="0" borderId="7" xfId="503" applyFont="1" applyBorder="1" applyAlignment="1" applyProtection="1">
      <alignment horizontal="center" vertical="center"/>
      <protection locked="0"/>
    </xf>
    <xf numFmtId="169" fontId="39" fillId="21" borderId="21" xfId="503" applyNumberFormat="1" applyFont="1" applyFill="1" applyBorder="1" applyAlignment="1" applyProtection="1">
      <alignment horizontal="center" vertical="center"/>
    </xf>
    <xf numFmtId="169" fontId="39" fillId="21" borderId="20" xfId="503" applyNumberFormat="1" applyFont="1" applyFill="1" applyBorder="1" applyAlignment="1" applyProtection="1">
      <alignment horizontal="center" vertical="center"/>
    </xf>
    <xf numFmtId="169" fontId="165" fillId="96" borderId="40" xfId="0" applyNumberFormat="1" applyFont="1" applyFill="1" applyBorder="1" applyAlignment="1" applyProtection="1">
      <alignment horizontal="left" vertical="center"/>
    </xf>
    <xf numFmtId="43" fontId="168" fillId="96" borderId="2" xfId="3" applyFont="1" applyFill="1" applyBorder="1" applyAlignment="1" applyProtection="1">
      <alignment horizontal="center" vertical="center"/>
    </xf>
    <xf numFmtId="43" fontId="168" fillId="96" borderId="4" xfId="3" applyFont="1" applyFill="1" applyBorder="1" applyAlignment="1" applyProtection="1">
      <alignment horizontal="center" vertical="center"/>
    </xf>
    <xf numFmtId="169" fontId="167" fillId="96" borderId="40" xfId="503" applyNumberFormat="1" applyFont="1" applyFill="1" applyBorder="1" applyAlignment="1" applyProtection="1">
      <alignment horizontal="left" vertical="center"/>
    </xf>
    <xf numFmtId="169" fontId="28" fillId="0" borderId="0" xfId="503" applyNumberFormat="1" applyFont="1" applyBorder="1" applyAlignment="1" applyProtection="1">
      <alignment horizontal="center" vertical="center" wrapText="1"/>
      <protection locked="0"/>
    </xf>
    <xf numFmtId="169" fontId="29" fillId="0" borderId="0" xfId="503" applyNumberFormat="1" applyFont="1" applyBorder="1" applyAlignment="1" applyProtection="1">
      <alignment horizontal="center" vertical="center" wrapText="1"/>
      <protection locked="0"/>
    </xf>
    <xf numFmtId="0" fontId="150" fillId="10" borderId="1" xfId="0" applyFont="1" applyFill="1" applyBorder="1" applyAlignment="1" applyProtection="1">
      <alignment horizontal="center" vertical="center" wrapText="1"/>
      <protection locked="0"/>
    </xf>
    <xf numFmtId="0" fontId="150" fillId="10" borderId="1" xfId="0" applyFont="1" applyFill="1" applyBorder="1" applyAlignment="1" applyProtection="1">
      <alignment horizontal="center" vertical="center"/>
      <protection locked="0"/>
    </xf>
    <xf numFmtId="0" fontId="40" fillId="0" borderId="0" xfId="0" applyFont="1" applyBorder="1" applyAlignment="1" applyProtection="1">
      <alignment horizontal="center" wrapText="1"/>
      <protection locked="0"/>
    </xf>
    <xf numFmtId="0" fontId="42" fillId="11" borderId="1" xfId="0" applyFont="1" applyFill="1" applyBorder="1" applyAlignment="1" applyProtection="1">
      <alignment horizontal="center" vertical="center" wrapText="1"/>
    </xf>
    <xf numFmtId="0" fontId="42" fillId="11" borderId="1" xfId="0" applyFont="1" applyFill="1" applyBorder="1" applyAlignment="1" applyProtection="1">
      <alignment horizontal="center" wrapText="1"/>
    </xf>
    <xf numFmtId="0" fontId="42" fillId="11" borderId="1" xfId="0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left"/>
      <protection locked="0"/>
    </xf>
    <xf numFmtId="0" fontId="39" fillId="10" borderId="1" xfId="0" applyFont="1" applyFill="1" applyBorder="1" applyAlignment="1" applyProtection="1">
      <alignment horizontal="center" vertical="center"/>
    </xf>
    <xf numFmtId="0" fontId="39" fillId="10" borderId="2" xfId="0" applyFont="1" applyFill="1" applyBorder="1" applyAlignment="1" applyProtection="1">
      <alignment horizontal="center" wrapText="1"/>
    </xf>
    <xf numFmtId="0" fontId="39" fillId="10" borderId="3" xfId="0" applyFont="1" applyFill="1" applyBorder="1" applyAlignment="1" applyProtection="1">
      <alignment horizontal="center" wrapText="1"/>
    </xf>
    <xf numFmtId="0" fontId="39" fillId="13" borderId="1" xfId="0" applyFont="1" applyFill="1" applyBorder="1" applyAlignment="1" applyProtection="1">
      <alignment horizontal="center" vertical="center" wrapText="1"/>
    </xf>
    <xf numFmtId="44" fontId="43" fillId="12" borderId="5" xfId="10" applyFont="1" applyFill="1" applyBorder="1" applyAlignment="1" applyProtection="1">
      <alignment horizontal="center"/>
    </xf>
    <xf numFmtId="44" fontId="43" fillId="12" borderId="6" xfId="10" applyFont="1" applyFill="1" applyBorder="1" applyAlignment="1" applyProtection="1">
      <alignment horizontal="center"/>
    </xf>
    <xf numFmtId="44" fontId="43" fillId="12" borderId="7" xfId="10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left" wrapText="1"/>
    </xf>
    <xf numFmtId="0" fontId="43" fillId="0" borderId="0" xfId="0" applyFont="1" applyFill="1" applyBorder="1" applyAlignment="1" applyProtection="1">
      <alignment horizontal="left" wrapText="1"/>
    </xf>
    <xf numFmtId="0" fontId="41" fillId="0" borderId="0" xfId="0" applyFont="1" applyFill="1" applyBorder="1" applyAlignment="1" applyProtection="1">
      <alignment horizontal="left"/>
    </xf>
    <xf numFmtId="0" fontId="43" fillId="16" borderId="0" xfId="0" applyFont="1" applyFill="1" applyBorder="1" applyAlignment="1" applyProtection="1">
      <alignment horizontal="left"/>
    </xf>
    <xf numFmtId="0" fontId="41" fillId="0" borderId="0" xfId="0" applyFont="1" applyBorder="1" applyAlignment="1" applyProtection="1">
      <alignment horizontal="left"/>
    </xf>
    <xf numFmtId="0" fontId="39" fillId="10" borderId="1" xfId="0" applyFont="1" applyFill="1" applyBorder="1" applyAlignment="1" applyProtection="1">
      <alignment horizontal="center"/>
    </xf>
    <xf numFmtId="0" fontId="149" fillId="13" borderId="15" xfId="0" applyFont="1" applyFill="1" applyBorder="1" applyAlignment="1" applyProtection="1">
      <alignment horizontal="center" wrapText="1"/>
      <protection locked="0"/>
    </xf>
    <xf numFmtId="0" fontId="149" fillId="13" borderId="0" xfId="0" applyFont="1" applyFill="1" applyBorder="1" applyAlignment="1" applyProtection="1">
      <alignment horizontal="center" wrapText="1"/>
      <protection locked="0"/>
    </xf>
    <xf numFmtId="0" fontId="90" fillId="13" borderId="2" xfId="0" applyFont="1" applyFill="1" applyBorder="1" applyAlignment="1" applyProtection="1">
      <alignment horizontal="right" wrapText="1"/>
    </xf>
    <xf numFmtId="0" fontId="90" fillId="13" borderId="3" xfId="0" applyFont="1" applyFill="1" applyBorder="1" applyAlignment="1" applyProtection="1">
      <alignment horizontal="right" wrapText="1"/>
    </xf>
    <xf numFmtId="0" fontId="90" fillId="13" borderId="4" xfId="0" applyFont="1" applyFill="1" applyBorder="1" applyAlignment="1" applyProtection="1">
      <alignment horizontal="right" wrapText="1"/>
    </xf>
    <xf numFmtId="169" fontId="75" fillId="0" borderId="0" xfId="503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93" fillId="0" borderId="0" xfId="0" applyFont="1" applyAlignment="1" applyProtection="1">
      <alignment horizontal="center" wrapText="1"/>
      <protection locked="0"/>
    </xf>
    <xf numFmtId="0" fontId="90" fillId="13" borderId="1" xfId="0" applyFont="1" applyFill="1" applyBorder="1" applyAlignment="1" applyProtection="1">
      <alignment horizontal="center" wrapText="1"/>
    </xf>
    <xf numFmtId="0" fontId="95" fillId="0" borderId="1" xfId="0" applyFont="1" applyFill="1" applyBorder="1" applyAlignment="1" applyProtection="1">
      <alignment horizontal="left" wrapText="1"/>
    </xf>
    <xf numFmtId="0" fontId="90" fillId="13" borderId="1" xfId="0" applyFont="1" applyFill="1" applyBorder="1" applyAlignment="1" applyProtection="1">
      <alignment horizontal="left" wrapText="1"/>
    </xf>
    <xf numFmtId="0" fontId="58" fillId="13" borderId="1" xfId="533" applyFont="1" applyFill="1" applyBorder="1" applyAlignment="1" applyProtection="1">
      <alignment horizontal="center" vertical="center" wrapText="1"/>
      <protection locked="0"/>
    </xf>
    <xf numFmtId="171" fontId="45" fillId="28" borderId="1" xfId="533" applyNumberFormat="1" applyFont="1" applyFill="1" applyBorder="1" applyAlignment="1" applyProtection="1">
      <alignment horizontal="center" vertical="center" wrapText="1"/>
      <protection locked="0"/>
    </xf>
    <xf numFmtId="0" fontId="53" fillId="0" borderId="1" xfId="533" applyFont="1" applyBorder="1" applyAlignment="1" applyProtection="1">
      <alignment horizontal="center" wrapText="1"/>
      <protection locked="0"/>
    </xf>
    <xf numFmtId="49" fontId="67" fillId="0" borderId="1" xfId="533" applyNumberFormat="1" applyFont="1" applyBorder="1" applyAlignment="1" applyProtection="1">
      <alignment horizontal="center" vertical="center"/>
      <protection locked="0"/>
    </xf>
    <xf numFmtId="169" fontId="28" fillId="0" borderId="0" xfId="503" applyNumberFormat="1" applyFont="1" applyBorder="1" applyAlignment="1" applyProtection="1">
      <alignment horizontal="center" vertical="center"/>
      <protection locked="0"/>
    </xf>
    <xf numFmtId="171" fontId="45" fillId="13" borderId="2" xfId="533" applyNumberFormat="1" applyFont="1" applyFill="1" applyBorder="1" applyAlignment="1" applyProtection="1">
      <alignment horizontal="center" vertical="center" wrapText="1"/>
      <protection locked="0"/>
    </xf>
    <xf numFmtId="171" fontId="45" fillId="13" borderId="3" xfId="533" applyNumberFormat="1" applyFont="1" applyFill="1" applyBorder="1" applyAlignment="1" applyProtection="1">
      <alignment horizontal="center" vertical="center" wrapText="1"/>
      <protection locked="0"/>
    </xf>
    <xf numFmtId="171" fontId="45" fillId="13" borderId="4" xfId="533" applyNumberFormat="1" applyFont="1" applyFill="1" applyBorder="1" applyAlignment="1" applyProtection="1">
      <alignment horizontal="center" vertical="center" wrapText="1"/>
      <protection locked="0"/>
    </xf>
    <xf numFmtId="0" fontId="58" fillId="13" borderId="2" xfId="533" applyFont="1" applyFill="1" applyBorder="1" applyAlignment="1" applyProtection="1">
      <alignment horizontal="center" vertical="center" wrapText="1"/>
      <protection locked="0"/>
    </xf>
    <xf numFmtId="0" fontId="58" fillId="13" borderId="3" xfId="533" applyFont="1" applyFill="1" applyBorder="1" applyAlignment="1" applyProtection="1">
      <alignment horizontal="center" vertical="center" wrapText="1"/>
      <protection locked="0"/>
    </xf>
    <xf numFmtId="0" fontId="58" fillId="13" borderId="4" xfId="533" applyFont="1" applyFill="1" applyBorder="1" applyAlignment="1" applyProtection="1">
      <alignment horizontal="center" vertical="center" wrapText="1"/>
      <protection locked="0"/>
    </xf>
    <xf numFmtId="0" fontId="63" fillId="0" borderId="0" xfId="533" applyFont="1" applyBorder="1" applyAlignment="1" applyProtection="1">
      <alignment horizontal="right"/>
      <protection locked="0"/>
    </xf>
    <xf numFmtId="0" fontId="63" fillId="0" borderId="14" xfId="533" applyFont="1" applyBorder="1" applyAlignment="1" applyProtection="1">
      <alignment horizontal="left"/>
    </xf>
    <xf numFmtId="0" fontId="62" fillId="0" borderId="0" xfId="533" applyFont="1" applyBorder="1" applyAlignment="1" applyProtection="1">
      <alignment horizontal="center" wrapText="1"/>
      <protection locked="0"/>
    </xf>
    <xf numFmtId="0" fontId="58" fillId="13" borderId="12" xfId="533" applyFont="1" applyFill="1" applyBorder="1" applyAlignment="1" applyProtection="1">
      <alignment horizontal="center" vertical="center" wrapText="1"/>
      <protection locked="0"/>
    </xf>
    <xf numFmtId="0" fontId="58" fillId="13" borderId="13" xfId="533" applyFont="1" applyFill="1" applyBorder="1" applyAlignment="1" applyProtection="1">
      <alignment horizontal="center" vertical="center" wrapText="1"/>
      <protection locked="0"/>
    </xf>
    <xf numFmtId="0" fontId="58" fillId="13" borderId="1" xfId="533" applyFont="1" applyFill="1" applyBorder="1" applyAlignment="1" applyProtection="1">
      <alignment horizontal="center" vertical="top" wrapText="1"/>
      <protection locked="0"/>
    </xf>
    <xf numFmtId="0" fontId="28" fillId="0" borderId="2" xfId="533" applyFont="1" applyBorder="1" applyAlignment="1" applyProtection="1">
      <alignment horizontal="center" vertical="top" wrapText="1"/>
      <protection locked="0"/>
    </xf>
    <xf numFmtId="0" fontId="28" fillId="0" borderId="3" xfId="533" applyFont="1" applyBorder="1" applyAlignment="1" applyProtection="1">
      <alignment horizontal="center" vertical="top" wrapText="1"/>
      <protection locked="0"/>
    </xf>
    <xf numFmtId="0" fontId="28" fillId="0" borderId="4" xfId="533" applyFont="1" applyBorder="1" applyAlignment="1" applyProtection="1">
      <alignment horizontal="center" vertical="top" wrapText="1"/>
      <protection locked="0"/>
    </xf>
    <xf numFmtId="0" fontId="44" fillId="0" borderId="0" xfId="0" applyFont="1" applyAlignment="1" applyProtection="1">
      <alignment horizontal="center" wrapText="1"/>
      <protection locked="0"/>
    </xf>
    <xf numFmtId="0" fontId="91" fillId="13" borderId="1" xfId="0" applyFont="1" applyFill="1" applyBorder="1" applyAlignment="1" applyProtection="1">
      <alignment horizontal="right"/>
      <protection locked="0"/>
    </xf>
    <xf numFmtId="0" fontId="91" fillId="13" borderId="40" xfId="0" applyFont="1" applyFill="1" applyBorder="1" applyAlignment="1" applyProtection="1">
      <alignment horizontal="right"/>
    </xf>
    <xf numFmtId="0" fontId="90" fillId="13" borderId="15" xfId="0" applyFont="1" applyFill="1" applyBorder="1" applyAlignment="1" applyProtection="1">
      <alignment horizontal="center" wrapText="1"/>
      <protection locked="0"/>
    </xf>
    <xf numFmtId="0" fontId="141" fillId="13" borderId="0" xfId="0" applyFont="1" applyFill="1" applyBorder="1" applyAlignment="1" applyProtection="1">
      <alignment horizontal="center" wrapText="1"/>
      <protection locked="0"/>
    </xf>
    <xf numFmtId="0" fontId="142" fillId="13" borderId="16" xfId="0" applyFont="1" applyFill="1" applyBorder="1" applyAlignment="1" applyProtection="1">
      <alignment horizontal="center" wrapText="1"/>
      <protection locked="0"/>
    </xf>
    <xf numFmtId="0" fontId="142" fillId="13" borderId="0" xfId="0" applyFont="1" applyFill="1" applyBorder="1" applyAlignment="1" applyProtection="1">
      <alignment horizontal="center" wrapText="1"/>
      <protection locked="0"/>
    </xf>
    <xf numFmtId="0" fontId="91" fillId="13" borderId="1" xfId="0" applyFont="1" applyFill="1" applyBorder="1" applyAlignment="1" applyProtection="1">
      <alignment horizontal="right"/>
    </xf>
    <xf numFmtId="0" fontId="90" fillId="13" borderId="0" xfId="0" applyFont="1" applyFill="1" applyBorder="1" applyAlignment="1" applyProtection="1">
      <alignment horizontal="center" wrapText="1"/>
      <protection locked="0"/>
    </xf>
    <xf numFmtId="0" fontId="91" fillId="13" borderId="16" xfId="0" applyFont="1" applyFill="1" applyBorder="1" applyAlignment="1" applyProtection="1">
      <alignment horizontal="center" wrapText="1"/>
      <protection locked="0"/>
    </xf>
    <xf numFmtId="0" fontId="91" fillId="13" borderId="0" xfId="0" applyFont="1" applyFill="1" applyBorder="1" applyAlignment="1" applyProtection="1">
      <alignment horizontal="center" wrapText="1"/>
      <protection locked="0"/>
    </xf>
    <xf numFmtId="169" fontId="47" fillId="0" borderId="0" xfId="503" applyNumberFormat="1" applyFont="1" applyBorder="1" applyAlignment="1" applyProtection="1">
      <alignment horizontal="center" vertical="center" wrapText="1"/>
      <protection locked="0"/>
    </xf>
    <xf numFmtId="49" fontId="50" fillId="29" borderId="1" xfId="478" applyNumberFormat="1" applyFont="1" applyFill="1" applyBorder="1" applyAlignment="1" applyProtection="1">
      <alignment horizontal="center" vertical="center" wrapText="1"/>
      <protection locked="0"/>
    </xf>
    <xf numFmtId="49" fontId="76" fillId="30" borderId="1" xfId="478" applyNumberFormat="1" applyFont="1" applyFill="1" applyBorder="1" applyAlignment="1" applyProtection="1">
      <alignment horizontal="center" vertical="center" wrapText="1"/>
      <protection locked="0"/>
    </xf>
    <xf numFmtId="49" fontId="32" fillId="29" borderId="1" xfId="478" applyNumberFormat="1" applyFont="1" applyFill="1" applyBorder="1" applyAlignment="1" applyProtection="1">
      <alignment horizontal="center" vertical="center" wrapText="1"/>
    </xf>
    <xf numFmtId="0" fontId="84" fillId="0" borderId="0" xfId="465" applyFont="1" applyBorder="1" applyAlignment="1" applyProtection="1">
      <alignment horizontal="center" wrapText="1"/>
      <protection locked="0"/>
    </xf>
    <xf numFmtId="49" fontId="144" fillId="30" borderId="1" xfId="478" applyNumberFormat="1" applyFont="1" applyFill="1" applyBorder="1" applyAlignment="1" applyProtection="1">
      <alignment horizontal="center" vertical="center" wrapText="1"/>
      <protection locked="0"/>
    </xf>
    <xf numFmtId="4" fontId="77" fillId="29" borderId="1" xfId="3" applyNumberFormat="1" applyFont="1" applyFill="1" applyBorder="1" applyAlignment="1" applyProtection="1">
      <alignment horizontal="center" vertical="center" wrapText="1"/>
    </xf>
    <xf numFmtId="0" fontId="39" fillId="32" borderId="40" xfId="507" applyFont="1" applyFill="1" applyBorder="1" applyAlignment="1" applyProtection="1">
      <alignment horizontal="left" wrapText="1"/>
    </xf>
    <xf numFmtId="169" fontId="28" fillId="26" borderId="2" xfId="503" applyNumberFormat="1" applyFont="1" applyFill="1" applyBorder="1" applyAlignment="1" applyProtection="1">
      <alignment horizontal="center" vertical="center" wrapText="1"/>
      <protection locked="0"/>
    </xf>
    <xf numFmtId="169" fontId="28" fillId="26" borderId="3" xfId="503" applyNumberFormat="1" applyFont="1" applyFill="1" applyBorder="1" applyAlignment="1" applyProtection="1">
      <alignment horizontal="center" vertical="center" wrapText="1"/>
      <protection locked="0"/>
    </xf>
    <xf numFmtId="169" fontId="28" fillId="0" borderId="2" xfId="503" applyNumberFormat="1" applyFont="1" applyBorder="1" applyAlignment="1" applyProtection="1">
      <alignment horizontal="center" vertical="center"/>
      <protection locked="0"/>
    </xf>
    <xf numFmtId="169" fontId="28" fillId="0" borderId="3" xfId="503" applyNumberFormat="1" applyFont="1" applyBorder="1" applyAlignment="1" applyProtection="1">
      <alignment horizontal="center" vertical="center"/>
      <protection locked="0"/>
    </xf>
    <xf numFmtId="0" fontId="39" fillId="32" borderId="40" xfId="507" applyFont="1" applyFill="1" applyBorder="1" applyAlignment="1" applyProtection="1">
      <alignment horizontal="center" wrapText="1"/>
      <protection locked="0"/>
    </xf>
    <xf numFmtId="0" fontId="39" fillId="32" borderId="40" xfId="507" applyFont="1" applyFill="1" applyBorder="1" applyAlignment="1" applyProtection="1">
      <alignment horizontal="left" wrapText="1"/>
      <protection locked="0"/>
    </xf>
    <xf numFmtId="0" fontId="86" fillId="0" borderId="0" xfId="507" applyFont="1" applyAlignment="1" applyProtection="1">
      <alignment horizontal="center" vertical="center" wrapText="1"/>
      <protection locked="0"/>
    </xf>
    <xf numFmtId="0" fontId="39" fillId="32" borderId="40" xfId="507" applyFont="1" applyFill="1" applyBorder="1" applyAlignment="1" applyProtection="1">
      <alignment horizontal="left" vertical="center" wrapText="1"/>
    </xf>
    <xf numFmtId="169" fontId="47" fillId="0" borderId="0" xfId="503" applyNumberFormat="1" applyFont="1" applyBorder="1" applyAlignment="1" applyProtection="1">
      <alignment horizontal="center" vertical="center"/>
      <protection locked="0"/>
    </xf>
    <xf numFmtId="0" fontId="50" fillId="21" borderId="2" xfId="503" applyFont="1" applyFill="1" applyBorder="1" applyAlignment="1" applyProtection="1">
      <alignment horizontal="center" vertical="center"/>
      <protection locked="0"/>
    </xf>
    <xf numFmtId="0" fontId="50" fillId="21" borderId="3" xfId="503" applyFont="1" applyFill="1" applyBorder="1" applyAlignment="1" applyProtection="1">
      <alignment horizontal="center" vertical="center"/>
      <protection locked="0"/>
    </xf>
    <xf numFmtId="0" fontId="58" fillId="21" borderId="3" xfId="503" applyFont="1" applyFill="1" applyBorder="1" applyAlignment="1" applyProtection="1">
      <alignment horizontal="center" vertical="center"/>
      <protection locked="0"/>
    </xf>
    <xf numFmtId="0" fontId="36" fillId="0" borderId="0" xfId="507" applyFont="1" applyAlignment="1" applyProtection="1">
      <alignment horizontal="center" wrapText="1"/>
      <protection locked="0"/>
    </xf>
    <xf numFmtId="0" fontId="39" fillId="32" borderId="40" xfId="507" applyFont="1" applyFill="1" applyBorder="1" applyAlignment="1" applyProtection="1">
      <alignment horizontal="left" vertical="center" wrapText="1"/>
      <protection locked="0"/>
    </xf>
    <xf numFmtId="0" fontId="50" fillId="13" borderId="1" xfId="533" applyFont="1" applyFill="1" applyBorder="1" applyAlignment="1" applyProtection="1">
      <alignment horizontal="center" vertical="center" wrapText="1"/>
      <protection locked="0"/>
    </xf>
    <xf numFmtId="171" fontId="45" fillId="13" borderId="1" xfId="533" applyNumberFormat="1" applyFont="1" applyFill="1" applyBorder="1" applyAlignment="1" applyProtection="1">
      <alignment horizontal="center" vertical="center" wrapText="1"/>
      <protection locked="0"/>
    </xf>
    <xf numFmtId="0" fontId="51" fillId="13" borderId="1" xfId="533" applyFont="1" applyFill="1" applyBorder="1" applyAlignment="1" applyProtection="1">
      <alignment horizontal="center" vertical="center" wrapText="1"/>
      <protection locked="0"/>
    </xf>
    <xf numFmtId="0" fontId="52" fillId="0" borderId="2" xfId="533" applyFont="1" applyBorder="1" applyAlignment="1" applyProtection="1">
      <alignment horizontal="center" wrapText="1"/>
      <protection locked="0"/>
    </xf>
    <xf numFmtId="0" fontId="52" fillId="0" borderId="3" xfId="533" applyFont="1" applyBorder="1" applyAlignment="1" applyProtection="1">
      <alignment horizontal="center" wrapText="1"/>
      <protection locked="0"/>
    </xf>
    <xf numFmtId="0" fontId="52" fillId="0" borderId="4" xfId="533" applyFont="1" applyBorder="1" applyAlignment="1" applyProtection="1">
      <alignment horizontal="center" wrapText="1"/>
      <protection locked="0"/>
    </xf>
    <xf numFmtId="49" fontId="57" fillId="0" borderId="1" xfId="533" applyNumberFormat="1" applyFont="1" applyBorder="1" applyAlignment="1" applyProtection="1">
      <alignment horizontal="center" vertical="center"/>
      <protection locked="0"/>
    </xf>
    <xf numFmtId="0" fontId="51" fillId="21" borderId="8" xfId="533" applyNumberFormat="1" applyFont="1" applyFill="1" applyBorder="1" applyAlignment="1" applyProtection="1">
      <alignment horizontal="center" vertical="center" wrapText="1"/>
      <protection locked="0"/>
    </xf>
    <xf numFmtId="0" fontId="51" fillId="21" borderId="9" xfId="533" applyNumberFormat="1" applyFont="1" applyFill="1" applyBorder="1" applyAlignment="1" applyProtection="1">
      <alignment horizontal="center" vertical="center" wrapText="1"/>
      <protection locked="0"/>
    </xf>
    <xf numFmtId="0" fontId="47" fillId="23" borderId="1" xfId="533" applyNumberFormat="1" applyFont="1" applyFill="1" applyBorder="1" applyAlignment="1" applyProtection="1">
      <alignment horizontal="right" vertical="center"/>
    </xf>
    <xf numFmtId="0" fontId="34" fillId="27" borderId="10" xfId="533" applyNumberFormat="1" applyFont="1" applyFill="1" applyBorder="1" applyAlignment="1" applyProtection="1">
      <alignment horizontal="right" vertical="center"/>
    </xf>
    <xf numFmtId="0" fontId="47" fillId="22" borderId="1" xfId="533" applyNumberFormat="1" applyFont="1" applyFill="1" applyBorder="1" applyAlignment="1" applyProtection="1">
      <alignment horizontal="center" vertical="center" wrapText="1"/>
    </xf>
    <xf numFmtId="0" fontId="47" fillId="23" borderId="1" xfId="533" applyNumberFormat="1" applyFont="1" applyFill="1" applyBorder="1" applyAlignment="1" applyProtection="1">
      <alignment horizontal="center" vertical="center" wrapText="1"/>
    </xf>
    <xf numFmtId="0" fontId="47" fillId="24" borderId="1" xfId="533" applyNumberFormat="1" applyFont="1" applyFill="1" applyBorder="1" applyAlignment="1" applyProtection="1">
      <alignment horizontal="center" vertical="center" textRotation="90"/>
    </xf>
    <xf numFmtId="0" fontId="56" fillId="25" borderId="1" xfId="533" applyNumberFormat="1" applyFont="1" applyFill="1" applyBorder="1" applyAlignment="1" applyProtection="1">
      <alignment horizontal="center" vertical="center" textRotation="90" wrapText="1"/>
    </xf>
    <xf numFmtId="0" fontId="151" fillId="2" borderId="1" xfId="0" applyFont="1" applyFill="1" applyBorder="1" applyAlignment="1" applyProtection="1">
      <alignment horizontal="center" wrapText="1"/>
      <protection locked="0"/>
    </xf>
    <xf numFmtId="0" fontId="30" fillId="2" borderId="2" xfId="0" applyFont="1" applyFill="1" applyBorder="1" applyAlignment="1" applyProtection="1">
      <alignment horizontal="center" wrapText="1"/>
      <protection locked="0"/>
    </xf>
    <xf numFmtId="0" fontId="30" fillId="2" borderId="3" xfId="0" applyFont="1" applyFill="1" applyBorder="1" applyAlignment="1" applyProtection="1">
      <alignment horizontal="center" wrapText="1"/>
      <protection locked="0"/>
    </xf>
    <xf numFmtId="0" fontId="30" fillId="2" borderId="4" xfId="0" applyFont="1" applyFill="1" applyBorder="1" applyAlignment="1" applyProtection="1">
      <alignment horizontal="center" wrapText="1"/>
      <protection locked="0"/>
    </xf>
    <xf numFmtId="0" fontId="28" fillId="3" borderId="1" xfId="0" applyFont="1" applyFill="1" applyBorder="1" applyAlignment="1" applyProtection="1">
      <alignment horizontal="center" vertical="center" wrapText="1"/>
    </xf>
    <xf numFmtId="0" fontId="31" fillId="3" borderId="1" xfId="0" applyFont="1" applyFill="1" applyBorder="1" applyAlignment="1" applyProtection="1">
      <alignment horizontal="center" vertical="center" wrapText="1"/>
    </xf>
    <xf numFmtId="0" fontId="31" fillId="6" borderId="1" xfId="0" applyFont="1" applyFill="1" applyBorder="1" applyAlignment="1" applyProtection="1">
      <alignment horizontal="center" vertical="center"/>
    </xf>
    <xf numFmtId="0" fontId="36" fillId="9" borderId="2" xfId="0" applyFont="1" applyFill="1" applyBorder="1" applyAlignment="1" applyProtection="1">
      <alignment horizontal="center" wrapText="1"/>
    </xf>
    <xf numFmtId="0" fontId="36" fillId="9" borderId="3" xfId="0" applyFont="1" applyFill="1" applyBorder="1" applyAlignment="1" applyProtection="1">
      <alignment horizontal="center" wrapText="1"/>
    </xf>
    <xf numFmtId="0" fontId="36" fillId="9" borderId="4" xfId="0" applyFont="1" applyFill="1" applyBorder="1" applyAlignment="1" applyProtection="1">
      <alignment horizontal="center" wrapText="1"/>
    </xf>
    <xf numFmtId="0" fontId="36" fillId="0" borderId="2" xfId="0" applyFont="1" applyBorder="1" applyAlignment="1" applyProtection="1">
      <alignment horizontal="left" wrapText="1"/>
    </xf>
    <xf numFmtId="0" fontId="36" fillId="0" borderId="3" xfId="0" applyFont="1" applyBorder="1" applyAlignment="1" applyProtection="1">
      <alignment horizontal="left" wrapText="1"/>
    </xf>
    <xf numFmtId="0" fontId="36" fillId="0" borderId="4" xfId="0" applyFont="1" applyBorder="1" applyAlignment="1" applyProtection="1">
      <alignment horizontal="left" wrapText="1"/>
    </xf>
    <xf numFmtId="0" fontId="32" fillId="4" borderId="5" xfId="0" applyFont="1" applyFill="1" applyBorder="1" applyAlignment="1" applyProtection="1">
      <alignment horizontal="center" vertical="center" wrapText="1"/>
    </xf>
    <xf numFmtId="0" fontId="32" fillId="4" borderId="6" xfId="0" applyFont="1" applyFill="1" applyBorder="1" applyAlignment="1" applyProtection="1">
      <alignment horizontal="center" vertical="center"/>
    </xf>
    <xf numFmtId="0" fontId="32" fillId="4" borderId="6" xfId="0" applyFont="1" applyFill="1" applyBorder="1" applyAlignment="1" applyProtection="1">
      <alignment horizontal="center" vertical="center" wrapText="1"/>
    </xf>
    <xf numFmtId="0" fontId="32" fillId="4" borderId="1" xfId="0" applyFont="1" applyFill="1" applyBorder="1" applyAlignment="1" applyProtection="1">
      <alignment horizontal="center" vertical="center" wrapText="1"/>
    </xf>
  </cellXfs>
  <cellStyles count="53176">
    <cellStyle name="20% - Ênfase1 10" xfId="20"/>
    <cellStyle name="20% - Ênfase1 10 10" xfId="24381"/>
    <cellStyle name="20% - Ênfase1 10 11" xfId="36471"/>
    <cellStyle name="20% - Ênfase1 10 2" xfId="50"/>
    <cellStyle name="20% - Ênfase1 10 2 10" xfId="36494"/>
    <cellStyle name="20% - Ênfase1 10 2 2" xfId="1149"/>
    <cellStyle name="20% - Ênfase1 10 2 2 2" xfId="3193"/>
    <cellStyle name="20% - Ênfase1 10 2 2 2 2" xfId="9252"/>
    <cellStyle name="20% - Ênfase1 10 2 2 2 2 2" xfId="21372"/>
    <cellStyle name="20% - Ênfase1 10 2 2 2 2 3" xfId="33461"/>
    <cellStyle name="20% - Ênfase1 10 2 2 2 2 4" xfId="49819"/>
    <cellStyle name="20% - Ênfase1 10 2 2 2 3" xfId="15312"/>
    <cellStyle name="20% - Ênfase1 10 2 2 2 4" xfId="27402"/>
    <cellStyle name="20% - Ênfase1 10 2 2 2 5" xfId="41542"/>
    <cellStyle name="20% - Ênfase1 10 2 2 3" xfId="5218"/>
    <cellStyle name="20% - Ênfase1 10 2 2 3 2" xfId="11277"/>
    <cellStyle name="20% - Ênfase1 10 2 2 3 2 2" xfId="23397"/>
    <cellStyle name="20% - Ênfase1 10 2 2 3 2 3" xfId="35486"/>
    <cellStyle name="20% - Ênfase1 10 2 2 3 2 4" xfId="51844"/>
    <cellStyle name="20% - Ênfase1 10 2 2 3 3" xfId="17337"/>
    <cellStyle name="20% - Ênfase1 10 2 2 3 4" xfId="29427"/>
    <cellStyle name="20% - Ênfase1 10 2 2 3 5" xfId="43567"/>
    <cellStyle name="20% - Ênfase1 10 2 2 4" xfId="7222"/>
    <cellStyle name="20% - Ênfase1 10 2 2 4 2" xfId="19342"/>
    <cellStyle name="20% - Ênfase1 10 2 2 4 2 2" xfId="47784"/>
    <cellStyle name="20% - Ênfase1 10 2 2 4 3" xfId="31431"/>
    <cellStyle name="20% - Ênfase1 10 2 2 4 4" xfId="39507"/>
    <cellStyle name="20% - Ênfase1 10 2 2 5" xfId="13282"/>
    <cellStyle name="20% - Ênfase1 10 2 2 5 2" xfId="45735"/>
    <cellStyle name="20% - Ênfase1 10 2 2 6" xfId="25397"/>
    <cellStyle name="20% - Ênfase1 10 2 2 7" xfId="37487"/>
    <cellStyle name="20% - Ênfase1 10 2 3" xfId="640"/>
    <cellStyle name="20% - Ênfase1 10 2 3 2" xfId="2698"/>
    <cellStyle name="20% - Ênfase1 10 2 3 2 2" xfId="8757"/>
    <cellStyle name="20% - Ênfase1 10 2 3 2 2 2" xfId="20877"/>
    <cellStyle name="20% - Ênfase1 10 2 3 2 2 3" xfId="32966"/>
    <cellStyle name="20% - Ênfase1 10 2 3 2 2 4" xfId="49324"/>
    <cellStyle name="20% - Ênfase1 10 2 3 2 3" xfId="14817"/>
    <cellStyle name="20% - Ênfase1 10 2 3 2 4" xfId="26907"/>
    <cellStyle name="20% - Ênfase1 10 2 3 2 5" xfId="41047"/>
    <cellStyle name="20% - Ênfase1 10 2 3 3" xfId="4723"/>
    <cellStyle name="20% - Ênfase1 10 2 3 3 2" xfId="10782"/>
    <cellStyle name="20% - Ênfase1 10 2 3 3 2 2" xfId="22902"/>
    <cellStyle name="20% - Ênfase1 10 2 3 3 2 3" xfId="34991"/>
    <cellStyle name="20% - Ênfase1 10 2 3 3 2 4" xfId="51349"/>
    <cellStyle name="20% - Ênfase1 10 2 3 3 3" xfId="16842"/>
    <cellStyle name="20% - Ênfase1 10 2 3 3 4" xfId="28932"/>
    <cellStyle name="20% - Ênfase1 10 2 3 3 5" xfId="43072"/>
    <cellStyle name="20% - Ênfase1 10 2 3 4" xfId="6727"/>
    <cellStyle name="20% - Ênfase1 10 2 3 4 2" xfId="18847"/>
    <cellStyle name="20% - Ênfase1 10 2 3 4 2 2" xfId="47279"/>
    <cellStyle name="20% - Ênfase1 10 2 3 4 3" xfId="30936"/>
    <cellStyle name="20% - Ênfase1 10 2 3 4 4" xfId="39002"/>
    <cellStyle name="20% - Ênfase1 10 2 3 5" xfId="12787"/>
    <cellStyle name="20% - Ênfase1 10 2 3 5 2" xfId="45231"/>
    <cellStyle name="20% - Ênfase1 10 2 3 6" xfId="24902"/>
    <cellStyle name="20% - Ênfase1 10 2 3 7" xfId="36992"/>
    <cellStyle name="20% - Ênfase1 10 2 4" xfId="1694"/>
    <cellStyle name="20% - Ênfase1 10 2 4 2" xfId="3731"/>
    <cellStyle name="20% - Ênfase1 10 2 4 2 2" xfId="9790"/>
    <cellStyle name="20% - Ênfase1 10 2 4 2 2 2" xfId="21910"/>
    <cellStyle name="20% - Ênfase1 10 2 4 2 2 3" xfId="33999"/>
    <cellStyle name="20% - Ênfase1 10 2 4 2 2 4" xfId="50357"/>
    <cellStyle name="20% - Ênfase1 10 2 4 2 3" xfId="15850"/>
    <cellStyle name="20% - Ênfase1 10 2 4 2 4" xfId="27940"/>
    <cellStyle name="20% - Ênfase1 10 2 4 2 5" xfId="42080"/>
    <cellStyle name="20% - Ênfase1 10 2 4 3" xfId="5731"/>
    <cellStyle name="20% - Ênfase1 10 2 4 3 2" xfId="11790"/>
    <cellStyle name="20% - Ênfase1 10 2 4 3 2 2" xfId="23910"/>
    <cellStyle name="20% - Ênfase1 10 2 4 3 2 3" xfId="35999"/>
    <cellStyle name="20% - Ênfase1 10 2 4 3 2 4" xfId="52357"/>
    <cellStyle name="20% - Ênfase1 10 2 4 3 3" xfId="17850"/>
    <cellStyle name="20% - Ênfase1 10 2 4 3 4" xfId="29940"/>
    <cellStyle name="20% - Ênfase1 10 2 4 3 5" xfId="44080"/>
    <cellStyle name="20% - Ênfase1 10 2 4 4" xfId="7760"/>
    <cellStyle name="20% - Ênfase1 10 2 4 4 2" xfId="19880"/>
    <cellStyle name="20% - Ênfase1 10 2 4 4 2 2" xfId="48323"/>
    <cellStyle name="20% - Ênfase1 10 2 4 4 3" xfId="31969"/>
    <cellStyle name="20% - Ênfase1 10 2 4 4 4" xfId="40046"/>
    <cellStyle name="20% - Ênfase1 10 2 4 5" xfId="13820"/>
    <cellStyle name="20% - Ênfase1 10 2 4 5 2" xfId="46274"/>
    <cellStyle name="20% - Ênfase1 10 2 4 6" xfId="25910"/>
    <cellStyle name="20% - Ênfase1 10 2 4 7" xfId="38000"/>
    <cellStyle name="20% - Ênfase1 10 2 5" xfId="2194"/>
    <cellStyle name="20% - Ênfase1 10 2 5 2" xfId="8254"/>
    <cellStyle name="20% - Ênfase1 10 2 5 2 2" xfId="20374"/>
    <cellStyle name="20% - Ênfase1 10 2 5 2 3" xfId="32463"/>
    <cellStyle name="20% - Ênfase1 10 2 5 2 4" xfId="48820"/>
    <cellStyle name="20% - Ênfase1 10 2 5 3" xfId="14314"/>
    <cellStyle name="20% - Ênfase1 10 2 5 4" xfId="26404"/>
    <cellStyle name="20% - Ênfase1 10 2 5 5" xfId="40543"/>
    <cellStyle name="20% - Ênfase1 10 2 6" xfId="4225"/>
    <cellStyle name="20% - Ênfase1 10 2 6 2" xfId="10284"/>
    <cellStyle name="20% - Ênfase1 10 2 6 2 2" xfId="22404"/>
    <cellStyle name="20% - Ênfase1 10 2 6 2 3" xfId="34493"/>
    <cellStyle name="20% - Ênfase1 10 2 6 2 4" xfId="50851"/>
    <cellStyle name="20% - Ênfase1 10 2 6 3" xfId="16344"/>
    <cellStyle name="20% - Ênfase1 10 2 6 4" xfId="28434"/>
    <cellStyle name="20% - Ênfase1 10 2 6 5" xfId="42574"/>
    <cellStyle name="20% - Ênfase1 10 2 7" xfId="6224"/>
    <cellStyle name="20% - Ênfase1 10 2 7 2" xfId="18344"/>
    <cellStyle name="20% - Ênfase1 10 2 7 2 2" xfId="46770"/>
    <cellStyle name="20% - Ênfase1 10 2 7 3" xfId="30433"/>
    <cellStyle name="20% - Ênfase1 10 2 7 4" xfId="38493"/>
    <cellStyle name="20% - Ênfase1 10 2 8" xfId="12284"/>
    <cellStyle name="20% - Ênfase1 10 2 8 2" xfId="44725"/>
    <cellStyle name="20% - Ênfase1 10 2 9" xfId="24404"/>
    <cellStyle name="20% - Ênfase1 10 3" xfId="1125"/>
    <cellStyle name="20% - Ênfase1 10 3 2" xfId="3169"/>
    <cellStyle name="20% - Ênfase1 10 3 2 2" xfId="9228"/>
    <cellStyle name="20% - Ênfase1 10 3 2 2 2" xfId="21348"/>
    <cellStyle name="20% - Ênfase1 10 3 2 2 3" xfId="33437"/>
    <cellStyle name="20% - Ênfase1 10 3 2 2 4" xfId="49795"/>
    <cellStyle name="20% - Ênfase1 10 3 2 3" xfId="15288"/>
    <cellStyle name="20% - Ênfase1 10 3 2 4" xfId="27378"/>
    <cellStyle name="20% - Ênfase1 10 3 2 5" xfId="41518"/>
    <cellStyle name="20% - Ênfase1 10 3 3" xfId="5194"/>
    <cellStyle name="20% - Ênfase1 10 3 3 2" xfId="11253"/>
    <cellStyle name="20% - Ênfase1 10 3 3 2 2" xfId="23373"/>
    <cellStyle name="20% - Ênfase1 10 3 3 2 3" xfId="35462"/>
    <cellStyle name="20% - Ênfase1 10 3 3 2 4" xfId="51820"/>
    <cellStyle name="20% - Ênfase1 10 3 3 3" xfId="17313"/>
    <cellStyle name="20% - Ênfase1 10 3 3 4" xfId="29403"/>
    <cellStyle name="20% - Ênfase1 10 3 3 5" xfId="43543"/>
    <cellStyle name="20% - Ênfase1 10 3 4" xfId="7198"/>
    <cellStyle name="20% - Ênfase1 10 3 4 2" xfId="19318"/>
    <cellStyle name="20% - Ênfase1 10 3 4 2 2" xfId="47760"/>
    <cellStyle name="20% - Ênfase1 10 3 4 3" xfId="31407"/>
    <cellStyle name="20% - Ênfase1 10 3 4 4" xfId="39483"/>
    <cellStyle name="20% - Ênfase1 10 3 5" xfId="13258"/>
    <cellStyle name="20% - Ênfase1 10 3 5 2" xfId="45711"/>
    <cellStyle name="20% - Ênfase1 10 3 6" xfId="25373"/>
    <cellStyle name="20% - Ênfase1 10 3 7" xfId="37463"/>
    <cellStyle name="20% - Ênfase1 10 4" xfId="617"/>
    <cellStyle name="20% - Ênfase1 10 4 2" xfId="2675"/>
    <cellStyle name="20% - Ênfase1 10 4 2 2" xfId="8734"/>
    <cellStyle name="20% - Ênfase1 10 4 2 2 2" xfId="20854"/>
    <cellStyle name="20% - Ênfase1 10 4 2 2 3" xfId="32943"/>
    <cellStyle name="20% - Ênfase1 10 4 2 2 4" xfId="49301"/>
    <cellStyle name="20% - Ênfase1 10 4 2 3" xfId="14794"/>
    <cellStyle name="20% - Ênfase1 10 4 2 4" xfId="26884"/>
    <cellStyle name="20% - Ênfase1 10 4 2 5" xfId="41024"/>
    <cellStyle name="20% - Ênfase1 10 4 3" xfId="4700"/>
    <cellStyle name="20% - Ênfase1 10 4 3 2" xfId="10759"/>
    <cellStyle name="20% - Ênfase1 10 4 3 2 2" xfId="22879"/>
    <cellStyle name="20% - Ênfase1 10 4 3 2 3" xfId="34968"/>
    <cellStyle name="20% - Ênfase1 10 4 3 2 4" xfId="51326"/>
    <cellStyle name="20% - Ênfase1 10 4 3 3" xfId="16819"/>
    <cellStyle name="20% - Ênfase1 10 4 3 4" xfId="28909"/>
    <cellStyle name="20% - Ênfase1 10 4 3 5" xfId="43049"/>
    <cellStyle name="20% - Ênfase1 10 4 4" xfId="6704"/>
    <cellStyle name="20% - Ênfase1 10 4 4 2" xfId="18824"/>
    <cellStyle name="20% - Ênfase1 10 4 4 2 2" xfId="47256"/>
    <cellStyle name="20% - Ênfase1 10 4 4 3" xfId="30913"/>
    <cellStyle name="20% - Ênfase1 10 4 4 4" xfId="38979"/>
    <cellStyle name="20% - Ênfase1 10 4 5" xfId="12764"/>
    <cellStyle name="20% - Ênfase1 10 4 5 2" xfId="45208"/>
    <cellStyle name="20% - Ênfase1 10 4 6" xfId="24879"/>
    <cellStyle name="20% - Ênfase1 10 4 7" xfId="36969"/>
    <cellStyle name="20% - Ênfase1 10 5" xfId="1671"/>
    <cellStyle name="20% - Ênfase1 10 5 2" xfId="3708"/>
    <cellStyle name="20% - Ênfase1 10 5 2 2" xfId="9767"/>
    <cellStyle name="20% - Ênfase1 10 5 2 2 2" xfId="21887"/>
    <cellStyle name="20% - Ênfase1 10 5 2 2 3" xfId="33976"/>
    <cellStyle name="20% - Ênfase1 10 5 2 2 4" xfId="50334"/>
    <cellStyle name="20% - Ênfase1 10 5 2 3" xfId="15827"/>
    <cellStyle name="20% - Ênfase1 10 5 2 4" xfId="27917"/>
    <cellStyle name="20% - Ênfase1 10 5 2 5" xfId="42057"/>
    <cellStyle name="20% - Ênfase1 10 5 3" xfId="5708"/>
    <cellStyle name="20% - Ênfase1 10 5 3 2" xfId="11767"/>
    <cellStyle name="20% - Ênfase1 10 5 3 2 2" xfId="23887"/>
    <cellStyle name="20% - Ênfase1 10 5 3 2 3" xfId="35976"/>
    <cellStyle name="20% - Ênfase1 10 5 3 2 4" xfId="52334"/>
    <cellStyle name="20% - Ênfase1 10 5 3 3" xfId="17827"/>
    <cellStyle name="20% - Ênfase1 10 5 3 4" xfId="29917"/>
    <cellStyle name="20% - Ênfase1 10 5 3 5" xfId="44057"/>
    <cellStyle name="20% - Ênfase1 10 5 4" xfId="7737"/>
    <cellStyle name="20% - Ênfase1 10 5 4 2" xfId="19857"/>
    <cellStyle name="20% - Ênfase1 10 5 4 2 2" xfId="48300"/>
    <cellStyle name="20% - Ênfase1 10 5 4 3" xfId="31946"/>
    <cellStyle name="20% - Ênfase1 10 5 4 4" xfId="40023"/>
    <cellStyle name="20% - Ênfase1 10 5 5" xfId="13797"/>
    <cellStyle name="20% - Ênfase1 10 5 5 2" xfId="46251"/>
    <cellStyle name="20% - Ênfase1 10 5 6" xfId="25887"/>
    <cellStyle name="20% - Ênfase1 10 5 7" xfId="37977"/>
    <cellStyle name="20% - Ênfase1 10 6" xfId="2171"/>
    <cellStyle name="20% - Ênfase1 10 6 2" xfId="8231"/>
    <cellStyle name="20% - Ênfase1 10 6 2 2" xfId="20351"/>
    <cellStyle name="20% - Ênfase1 10 6 2 3" xfId="32440"/>
    <cellStyle name="20% - Ênfase1 10 6 2 4" xfId="48797"/>
    <cellStyle name="20% - Ênfase1 10 6 3" xfId="14291"/>
    <cellStyle name="20% - Ênfase1 10 6 4" xfId="26381"/>
    <cellStyle name="20% - Ênfase1 10 6 5" xfId="40520"/>
    <cellStyle name="20% - Ênfase1 10 7" xfId="4202"/>
    <cellStyle name="20% - Ênfase1 10 7 2" xfId="10261"/>
    <cellStyle name="20% - Ênfase1 10 7 2 2" xfId="22381"/>
    <cellStyle name="20% - Ênfase1 10 7 2 3" xfId="34470"/>
    <cellStyle name="20% - Ênfase1 10 7 2 4" xfId="50828"/>
    <cellStyle name="20% - Ênfase1 10 7 3" xfId="16321"/>
    <cellStyle name="20% - Ênfase1 10 7 4" xfId="28411"/>
    <cellStyle name="20% - Ênfase1 10 7 5" xfId="42551"/>
    <cellStyle name="20% - Ênfase1 10 8" xfId="6201"/>
    <cellStyle name="20% - Ênfase1 10 8 2" xfId="18321"/>
    <cellStyle name="20% - Ênfase1 10 8 2 2" xfId="46747"/>
    <cellStyle name="20% - Ênfase1 10 8 3" xfId="30410"/>
    <cellStyle name="20% - Ênfase1 10 8 4" xfId="38470"/>
    <cellStyle name="20% - Ênfase1 10 9" xfId="12261"/>
    <cellStyle name="20% - Ênfase1 10 9 2" xfId="44702"/>
    <cellStyle name="20% - Ênfase1 11" xfId="54"/>
    <cellStyle name="20% - Ênfase1 11 10" xfId="24407"/>
    <cellStyle name="20% - Ênfase1 11 11" xfId="36497"/>
    <cellStyle name="20% - Ênfase1 11 2" xfId="42"/>
    <cellStyle name="20% - Ênfase1 11 2 10" xfId="36488"/>
    <cellStyle name="20% - Ênfase1 11 2 2" xfId="1143"/>
    <cellStyle name="20% - Ênfase1 11 2 2 2" xfId="3187"/>
    <cellStyle name="20% - Ênfase1 11 2 2 2 2" xfId="9246"/>
    <cellStyle name="20% - Ênfase1 11 2 2 2 2 2" xfId="21366"/>
    <cellStyle name="20% - Ênfase1 11 2 2 2 2 3" xfId="33455"/>
    <cellStyle name="20% - Ênfase1 11 2 2 2 2 4" xfId="49813"/>
    <cellStyle name="20% - Ênfase1 11 2 2 2 3" xfId="15306"/>
    <cellStyle name="20% - Ênfase1 11 2 2 2 4" xfId="27396"/>
    <cellStyle name="20% - Ênfase1 11 2 2 2 5" xfId="41536"/>
    <cellStyle name="20% - Ênfase1 11 2 2 3" xfId="5212"/>
    <cellStyle name="20% - Ênfase1 11 2 2 3 2" xfId="11271"/>
    <cellStyle name="20% - Ênfase1 11 2 2 3 2 2" xfId="23391"/>
    <cellStyle name="20% - Ênfase1 11 2 2 3 2 3" xfId="35480"/>
    <cellStyle name="20% - Ênfase1 11 2 2 3 2 4" xfId="51838"/>
    <cellStyle name="20% - Ênfase1 11 2 2 3 3" xfId="17331"/>
    <cellStyle name="20% - Ênfase1 11 2 2 3 4" xfId="29421"/>
    <cellStyle name="20% - Ênfase1 11 2 2 3 5" xfId="43561"/>
    <cellStyle name="20% - Ênfase1 11 2 2 4" xfId="7216"/>
    <cellStyle name="20% - Ênfase1 11 2 2 4 2" xfId="19336"/>
    <cellStyle name="20% - Ênfase1 11 2 2 4 2 2" xfId="47778"/>
    <cellStyle name="20% - Ênfase1 11 2 2 4 3" xfId="31425"/>
    <cellStyle name="20% - Ênfase1 11 2 2 4 4" xfId="39501"/>
    <cellStyle name="20% - Ênfase1 11 2 2 5" xfId="13276"/>
    <cellStyle name="20% - Ênfase1 11 2 2 5 2" xfId="45729"/>
    <cellStyle name="20% - Ênfase1 11 2 2 6" xfId="25391"/>
    <cellStyle name="20% - Ênfase1 11 2 2 7" xfId="37481"/>
    <cellStyle name="20% - Ênfase1 11 2 3" xfId="634"/>
    <cellStyle name="20% - Ênfase1 11 2 3 2" xfId="2692"/>
    <cellStyle name="20% - Ênfase1 11 2 3 2 2" xfId="8751"/>
    <cellStyle name="20% - Ênfase1 11 2 3 2 2 2" xfId="20871"/>
    <cellStyle name="20% - Ênfase1 11 2 3 2 2 3" xfId="32960"/>
    <cellStyle name="20% - Ênfase1 11 2 3 2 2 4" xfId="49318"/>
    <cellStyle name="20% - Ênfase1 11 2 3 2 3" xfId="14811"/>
    <cellStyle name="20% - Ênfase1 11 2 3 2 4" xfId="26901"/>
    <cellStyle name="20% - Ênfase1 11 2 3 2 5" xfId="41041"/>
    <cellStyle name="20% - Ênfase1 11 2 3 3" xfId="4717"/>
    <cellStyle name="20% - Ênfase1 11 2 3 3 2" xfId="10776"/>
    <cellStyle name="20% - Ênfase1 11 2 3 3 2 2" xfId="22896"/>
    <cellStyle name="20% - Ênfase1 11 2 3 3 2 3" xfId="34985"/>
    <cellStyle name="20% - Ênfase1 11 2 3 3 2 4" xfId="51343"/>
    <cellStyle name="20% - Ênfase1 11 2 3 3 3" xfId="16836"/>
    <cellStyle name="20% - Ênfase1 11 2 3 3 4" xfId="28926"/>
    <cellStyle name="20% - Ênfase1 11 2 3 3 5" xfId="43066"/>
    <cellStyle name="20% - Ênfase1 11 2 3 4" xfId="6721"/>
    <cellStyle name="20% - Ênfase1 11 2 3 4 2" xfId="18841"/>
    <cellStyle name="20% - Ênfase1 11 2 3 4 2 2" xfId="47273"/>
    <cellStyle name="20% - Ênfase1 11 2 3 4 3" xfId="30930"/>
    <cellStyle name="20% - Ênfase1 11 2 3 4 4" xfId="38996"/>
    <cellStyle name="20% - Ênfase1 11 2 3 5" xfId="12781"/>
    <cellStyle name="20% - Ênfase1 11 2 3 5 2" xfId="45225"/>
    <cellStyle name="20% - Ênfase1 11 2 3 6" xfId="24896"/>
    <cellStyle name="20% - Ênfase1 11 2 3 7" xfId="36986"/>
    <cellStyle name="20% - Ênfase1 11 2 4" xfId="1688"/>
    <cellStyle name="20% - Ênfase1 11 2 4 2" xfId="3725"/>
    <cellStyle name="20% - Ênfase1 11 2 4 2 2" xfId="9784"/>
    <cellStyle name="20% - Ênfase1 11 2 4 2 2 2" xfId="21904"/>
    <cellStyle name="20% - Ênfase1 11 2 4 2 2 3" xfId="33993"/>
    <cellStyle name="20% - Ênfase1 11 2 4 2 2 4" xfId="50351"/>
    <cellStyle name="20% - Ênfase1 11 2 4 2 3" xfId="15844"/>
    <cellStyle name="20% - Ênfase1 11 2 4 2 4" xfId="27934"/>
    <cellStyle name="20% - Ênfase1 11 2 4 2 5" xfId="42074"/>
    <cellStyle name="20% - Ênfase1 11 2 4 3" xfId="5725"/>
    <cellStyle name="20% - Ênfase1 11 2 4 3 2" xfId="11784"/>
    <cellStyle name="20% - Ênfase1 11 2 4 3 2 2" xfId="23904"/>
    <cellStyle name="20% - Ênfase1 11 2 4 3 2 3" xfId="35993"/>
    <cellStyle name="20% - Ênfase1 11 2 4 3 2 4" xfId="52351"/>
    <cellStyle name="20% - Ênfase1 11 2 4 3 3" xfId="17844"/>
    <cellStyle name="20% - Ênfase1 11 2 4 3 4" xfId="29934"/>
    <cellStyle name="20% - Ênfase1 11 2 4 3 5" xfId="44074"/>
    <cellStyle name="20% - Ênfase1 11 2 4 4" xfId="7754"/>
    <cellStyle name="20% - Ênfase1 11 2 4 4 2" xfId="19874"/>
    <cellStyle name="20% - Ênfase1 11 2 4 4 2 2" xfId="48317"/>
    <cellStyle name="20% - Ênfase1 11 2 4 4 3" xfId="31963"/>
    <cellStyle name="20% - Ênfase1 11 2 4 4 4" xfId="40040"/>
    <cellStyle name="20% - Ênfase1 11 2 4 5" xfId="13814"/>
    <cellStyle name="20% - Ênfase1 11 2 4 5 2" xfId="46268"/>
    <cellStyle name="20% - Ênfase1 11 2 4 6" xfId="25904"/>
    <cellStyle name="20% - Ênfase1 11 2 4 7" xfId="37994"/>
    <cellStyle name="20% - Ênfase1 11 2 5" xfId="2188"/>
    <cellStyle name="20% - Ênfase1 11 2 5 2" xfId="8248"/>
    <cellStyle name="20% - Ênfase1 11 2 5 2 2" xfId="20368"/>
    <cellStyle name="20% - Ênfase1 11 2 5 2 3" xfId="32457"/>
    <cellStyle name="20% - Ênfase1 11 2 5 2 4" xfId="48814"/>
    <cellStyle name="20% - Ênfase1 11 2 5 3" xfId="14308"/>
    <cellStyle name="20% - Ênfase1 11 2 5 4" xfId="26398"/>
    <cellStyle name="20% - Ênfase1 11 2 5 5" xfId="40537"/>
    <cellStyle name="20% - Ênfase1 11 2 6" xfId="4219"/>
    <cellStyle name="20% - Ênfase1 11 2 6 2" xfId="10278"/>
    <cellStyle name="20% - Ênfase1 11 2 6 2 2" xfId="22398"/>
    <cellStyle name="20% - Ênfase1 11 2 6 2 3" xfId="34487"/>
    <cellStyle name="20% - Ênfase1 11 2 6 2 4" xfId="50845"/>
    <cellStyle name="20% - Ênfase1 11 2 6 3" xfId="16338"/>
    <cellStyle name="20% - Ênfase1 11 2 6 4" xfId="28428"/>
    <cellStyle name="20% - Ênfase1 11 2 6 5" xfId="42568"/>
    <cellStyle name="20% - Ênfase1 11 2 7" xfId="6218"/>
    <cellStyle name="20% - Ênfase1 11 2 7 2" xfId="18338"/>
    <cellStyle name="20% - Ênfase1 11 2 7 2 2" xfId="46764"/>
    <cellStyle name="20% - Ênfase1 11 2 7 3" xfId="30427"/>
    <cellStyle name="20% - Ênfase1 11 2 7 4" xfId="38487"/>
    <cellStyle name="20% - Ênfase1 11 2 8" xfId="12278"/>
    <cellStyle name="20% - Ênfase1 11 2 8 2" xfId="44719"/>
    <cellStyle name="20% - Ênfase1 11 2 9" xfId="24398"/>
    <cellStyle name="20% - Ênfase1 11 3" xfId="1153"/>
    <cellStyle name="20% - Ênfase1 11 3 2" xfId="3197"/>
    <cellStyle name="20% - Ênfase1 11 3 2 2" xfId="9256"/>
    <cellStyle name="20% - Ênfase1 11 3 2 2 2" xfId="21376"/>
    <cellStyle name="20% - Ênfase1 11 3 2 2 3" xfId="33465"/>
    <cellStyle name="20% - Ênfase1 11 3 2 2 4" xfId="49823"/>
    <cellStyle name="20% - Ênfase1 11 3 2 3" xfId="15316"/>
    <cellStyle name="20% - Ênfase1 11 3 2 4" xfId="27406"/>
    <cellStyle name="20% - Ênfase1 11 3 2 5" xfId="41546"/>
    <cellStyle name="20% - Ênfase1 11 3 3" xfId="5222"/>
    <cellStyle name="20% - Ênfase1 11 3 3 2" xfId="11281"/>
    <cellStyle name="20% - Ênfase1 11 3 3 2 2" xfId="23401"/>
    <cellStyle name="20% - Ênfase1 11 3 3 2 3" xfId="35490"/>
    <cellStyle name="20% - Ênfase1 11 3 3 2 4" xfId="51848"/>
    <cellStyle name="20% - Ênfase1 11 3 3 3" xfId="17341"/>
    <cellStyle name="20% - Ênfase1 11 3 3 4" xfId="29431"/>
    <cellStyle name="20% - Ênfase1 11 3 3 5" xfId="43571"/>
    <cellStyle name="20% - Ênfase1 11 3 4" xfId="7226"/>
    <cellStyle name="20% - Ênfase1 11 3 4 2" xfId="19346"/>
    <cellStyle name="20% - Ênfase1 11 3 4 2 2" xfId="47788"/>
    <cellStyle name="20% - Ênfase1 11 3 4 3" xfId="31435"/>
    <cellStyle name="20% - Ênfase1 11 3 4 4" xfId="39511"/>
    <cellStyle name="20% - Ênfase1 11 3 5" xfId="13286"/>
    <cellStyle name="20% - Ênfase1 11 3 5 2" xfId="45739"/>
    <cellStyle name="20% - Ênfase1 11 3 6" xfId="25401"/>
    <cellStyle name="20% - Ênfase1 11 3 7" xfId="37491"/>
    <cellStyle name="20% - Ênfase1 11 4" xfId="643"/>
    <cellStyle name="20% - Ênfase1 11 4 2" xfId="2701"/>
    <cellStyle name="20% - Ênfase1 11 4 2 2" xfId="8760"/>
    <cellStyle name="20% - Ênfase1 11 4 2 2 2" xfId="20880"/>
    <cellStyle name="20% - Ênfase1 11 4 2 2 3" xfId="32969"/>
    <cellStyle name="20% - Ênfase1 11 4 2 2 4" xfId="49327"/>
    <cellStyle name="20% - Ênfase1 11 4 2 3" xfId="14820"/>
    <cellStyle name="20% - Ênfase1 11 4 2 4" xfId="26910"/>
    <cellStyle name="20% - Ênfase1 11 4 2 5" xfId="41050"/>
    <cellStyle name="20% - Ênfase1 11 4 3" xfId="4726"/>
    <cellStyle name="20% - Ênfase1 11 4 3 2" xfId="10785"/>
    <cellStyle name="20% - Ênfase1 11 4 3 2 2" xfId="22905"/>
    <cellStyle name="20% - Ênfase1 11 4 3 2 3" xfId="34994"/>
    <cellStyle name="20% - Ênfase1 11 4 3 2 4" xfId="51352"/>
    <cellStyle name="20% - Ênfase1 11 4 3 3" xfId="16845"/>
    <cellStyle name="20% - Ênfase1 11 4 3 4" xfId="28935"/>
    <cellStyle name="20% - Ênfase1 11 4 3 5" xfId="43075"/>
    <cellStyle name="20% - Ênfase1 11 4 4" xfId="6730"/>
    <cellStyle name="20% - Ênfase1 11 4 4 2" xfId="18850"/>
    <cellStyle name="20% - Ênfase1 11 4 4 2 2" xfId="47282"/>
    <cellStyle name="20% - Ênfase1 11 4 4 3" xfId="30939"/>
    <cellStyle name="20% - Ênfase1 11 4 4 4" xfId="39005"/>
    <cellStyle name="20% - Ênfase1 11 4 5" xfId="12790"/>
    <cellStyle name="20% - Ênfase1 11 4 5 2" xfId="45234"/>
    <cellStyle name="20% - Ênfase1 11 4 6" xfId="24905"/>
    <cellStyle name="20% - Ênfase1 11 4 7" xfId="36995"/>
    <cellStyle name="20% - Ênfase1 11 5" xfId="1697"/>
    <cellStyle name="20% - Ênfase1 11 5 2" xfId="3734"/>
    <cellStyle name="20% - Ênfase1 11 5 2 2" xfId="9793"/>
    <cellStyle name="20% - Ênfase1 11 5 2 2 2" xfId="21913"/>
    <cellStyle name="20% - Ênfase1 11 5 2 2 3" xfId="34002"/>
    <cellStyle name="20% - Ênfase1 11 5 2 2 4" xfId="50360"/>
    <cellStyle name="20% - Ênfase1 11 5 2 3" xfId="15853"/>
    <cellStyle name="20% - Ênfase1 11 5 2 4" xfId="27943"/>
    <cellStyle name="20% - Ênfase1 11 5 2 5" xfId="42083"/>
    <cellStyle name="20% - Ênfase1 11 5 3" xfId="5734"/>
    <cellStyle name="20% - Ênfase1 11 5 3 2" xfId="11793"/>
    <cellStyle name="20% - Ênfase1 11 5 3 2 2" xfId="23913"/>
    <cellStyle name="20% - Ênfase1 11 5 3 2 3" xfId="36002"/>
    <cellStyle name="20% - Ênfase1 11 5 3 2 4" xfId="52360"/>
    <cellStyle name="20% - Ênfase1 11 5 3 3" xfId="17853"/>
    <cellStyle name="20% - Ênfase1 11 5 3 4" xfId="29943"/>
    <cellStyle name="20% - Ênfase1 11 5 3 5" xfId="44083"/>
    <cellStyle name="20% - Ênfase1 11 5 4" xfId="7763"/>
    <cellStyle name="20% - Ênfase1 11 5 4 2" xfId="19883"/>
    <cellStyle name="20% - Ênfase1 11 5 4 2 2" xfId="48326"/>
    <cellStyle name="20% - Ênfase1 11 5 4 3" xfId="31972"/>
    <cellStyle name="20% - Ênfase1 11 5 4 4" xfId="40049"/>
    <cellStyle name="20% - Ênfase1 11 5 5" xfId="13823"/>
    <cellStyle name="20% - Ênfase1 11 5 5 2" xfId="46277"/>
    <cellStyle name="20% - Ênfase1 11 5 6" xfId="25913"/>
    <cellStyle name="20% - Ênfase1 11 5 7" xfId="38003"/>
    <cellStyle name="20% - Ênfase1 11 6" xfId="2197"/>
    <cellStyle name="20% - Ênfase1 11 6 2" xfId="8257"/>
    <cellStyle name="20% - Ênfase1 11 6 2 2" xfId="20377"/>
    <cellStyle name="20% - Ênfase1 11 6 2 3" xfId="32466"/>
    <cellStyle name="20% - Ênfase1 11 6 2 4" xfId="48823"/>
    <cellStyle name="20% - Ênfase1 11 6 3" xfId="14317"/>
    <cellStyle name="20% - Ênfase1 11 6 4" xfId="26407"/>
    <cellStyle name="20% - Ênfase1 11 6 5" xfId="40546"/>
    <cellStyle name="20% - Ênfase1 11 7" xfId="4228"/>
    <cellStyle name="20% - Ênfase1 11 7 2" xfId="10287"/>
    <cellStyle name="20% - Ênfase1 11 7 2 2" xfId="22407"/>
    <cellStyle name="20% - Ênfase1 11 7 2 3" xfId="34496"/>
    <cellStyle name="20% - Ênfase1 11 7 2 4" xfId="50854"/>
    <cellStyle name="20% - Ênfase1 11 7 3" xfId="16347"/>
    <cellStyle name="20% - Ênfase1 11 7 4" xfId="28437"/>
    <cellStyle name="20% - Ênfase1 11 7 5" xfId="42577"/>
    <cellStyle name="20% - Ênfase1 11 8" xfId="6227"/>
    <cellStyle name="20% - Ênfase1 11 8 2" xfId="18347"/>
    <cellStyle name="20% - Ênfase1 11 8 2 2" xfId="46774"/>
    <cellStyle name="20% - Ênfase1 11 8 3" xfId="30436"/>
    <cellStyle name="20% - Ênfase1 11 8 4" xfId="38497"/>
    <cellStyle name="20% - Ênfase1 11 9" xfId="12287"/>
    <cellStyle name="20% - Ênfase1 11 9 2" xfId="44728"/>
    <cellStyle name="20% - Ênfase1 12" xfId="38"/>
    <cellStyle name="20% - Ênfase1 12 10" xfId="36485"/>
    <cellStyle name="20% - Ênfase1 12 2" xfId="1140"/>
    <cellStyle name="20% - Ênfase1 12 2 2" xfId="3184"/>
    <cellStyle name="20% - Ênfase1 12 2 2 2" xfId="9243"/>
    <cellStyle name="20% - Ênfase1 12 2 2 2 2" xfId="21363"/>
    <cellStyle name="20% - Ênfase1 12 2 2 2 3" xfId="33452"/>
    <cellStyle name="20% - Ênfase1 12 2 2 2 4" xfId="49810"/>
    <cellStyle name="20% - Ênfase1 12 2 2 3" xfId="15303"/>
    <cellStyle name="20% - Ênfase1 12 2 2 4" xfId="27393"/>
    <cellStyle name="20% - Ênfase1 12 2 2 5" xfId="41533"/>
    <cellStyle name="20% - Ênfase1 12 2 3" xfId="5209"/>
    <cellStyle name="20% - Ênfase1 12 2 3 2" xfId="11268"/>
    <cellStyle name="20% - Ênfase1 12 2 3 2 2" xfId="23388"/>
    <cellStyle name="20% - Ênfase1 12 2 3 2 3" xfId="35477"/>
    <cellStyle name="20% - Ênfase1 12 2 3 2 4" xfId="51835"/>
    <cellStyle name="20% - Ênfase1 12 2 3 3" xfId="17328"/>
    <cellStyle name="20% - Ênfase1 12 2 3 4" xfId="29418"/>
    <cellStyle name="20% - Ênfase1 12 2 3 5" xfId="43558"/>
    <cellStyle name="20% - Ênfase1 12 2 4" xfId="7213"/>
    <cellStyle name="20% - Ênfase1 12 2 4 2" xfId="19333"/>
    <cellStyle name="20% - Ênfase1 12 2 4 2 2" xfId="47775"/>
    <cellStyle name="20% - Ênfase1 12 2 4 3" xfId="31422"/>
    <cellStyle name="20% - Ênfase1 12 2 4 4" xfId="39498"/>
    <cellStyle name="20% - Ênfase1 12 2 5" xfId="13273"/>
    <cellStyle name="20% - Ênfase1 12 2 5 2" xfId="45726"/>
    <cellStyle name="20% - Ênfase1 12 2 6" xfId="25388"/>
    <cellStyle name="20% - Ênfase1 12 2 7" xfId="37478"/>
    <cellStyle name="20% - Ênfase1 12 3" xfId="631"/>
    <cellStyle name="20% - Ênfase1 12 3 2" xfId="2689"/>
    <cellStyle name="20% - Ênfase1 12 3 2 2" xfId="8748"/>
    <cellStyle name="20% - Ênfase1 12 3 2 2 2" xfId="20868"/>
    <cellStyle name="20% - Ênfase1 12 3 2 2 3" xfId="32957"/>
    <cellStyle name="20% - Ênfase1 12 3 2 2 4" xfId="49315"/>
    <cellStyle name="20% - Ênfase1 12 3 2 3" xfId="14808"/>
    <cellStyle name="20% - Ênfase1 12 3 2 4" xfId="26898"/>
    <cellStyle name="20% - Ênfase1 12 3 2 5" xfId="41038"/>
    <cellStyle name="20% - Ênfase1 12 3 3" xfId="4714"/>
    <cellStyle name="20% - Ênfase1 12 3 3 2" xfId="10773"/>
    <cellStyle name="20% - Ênfase1 12 3 3 2 2" xfId="22893"/>
    <cellStyle name="20% - Ênfase1 12 3 3 2 3" xfId="34982"/>
    <cellStyle name="20% - Ênfase1 12 3 3 2 4" xfId="51340"/>
    <cellStyle name="20% - Ênfase1 12 3 3 3" xfId="16833"/>
    <cellStyle name="20% - Ênfase1 12 3 3 4" xfId="28923"/>
    <cellStyle name="20% - Ênfase1 12 3 3 5" xfId="43063"/>
    <cellStyle name="20% - Ênfase1 12 3 4" xfId="6718"/>
    <cellStyle name="20% - Ênfase1 12 3 4 2" xfId="18838"/>
    <cellStyle name="20% - Ênfase1 12 3 4 2 2" xfId="47270"/>
    <cellStyle name="20% - Ênfase1 12 3 4 3" xfId="30927"/>
    <cellStyle name="20% - Ênfase1 12 3 4 4" xfId="38993"/>
    <cellStyle name="20% - Ênfase1 12 3 5" xfId="12778"/>
    <cellStyle name="20% - Ênfase1 12 3 5 2" xfId="45222"/>
    <cellStyle name="20% - Ênfase1 12 3 6" xfId="24893"/>
    <cellStyle name="20% - Ênfase1 12 3 7" xfId="36983"/>
    <cellStyle name="20% - Ênfase1 12 4" xfId="1685"/>
    <cellStyle name="20% - Ênfase1 12 4 2" xfId="3722"/>
    <cellStyle name="20% - Ênfase1 12 4 2 2" xfId="9781"/>
    <cellStyle name="20% - Ênfase1 12 4 2 2 2" xfId="21901"/>
    <cellStyle name="20% - Ênfase1 12 4 2 2 3" xfId="33990"/>
    <cellStyle name="20% - Ênfase1 12 4 2 2 4" xfId="50348"/>
    <cellStyle name="20% - Ênfase1 12 4 2 3" xfId="15841"/>
    <cellStyle name="20% - Ênfase1 12 4 2 4" xfId="27931"/>
    <cellStyle name="20% - Ênfase1 12 4 2 5" xfId="42071"/>
    <cellStyle name="20% - Ênfase1 12 4 3" xfId="5722"/>
    <cellStyle name="20% - Ênfase1 12 4 3 2" xfId="11781"/>
    <cellStyle name="20% - Ênfase1 12 4 3 2 2" xfId="23901"/>
    <cellStyle name="20% - Ênfase1 12 4 3 2 3" xfId="35990"/>
    <cellStyle name="20% - Ênfase1 12 4 3 2 4" xfId="52348"/>
    <cellStyle name="20% - Ênfase1 12 4 3 3" xfId="17841"/>
    <cellStyle name="20% - Ênfase1 12 4 3 4" xfId="29931"/>
    <cellStyle name="20% - Ênfase1 12 4 3 5" xfId="44071"/>
    <cellStyle name="20% - Ênfase1 12 4 4" xfId="7751"/>
    <cellStyle name="20% - Ênfase1 12 4 4 2" xfId="19871"/>
    <cellStyle name="20% - Ênfase1 12 4 4 2 2" xfId="48314"/>
    <cellStyle name="20% - Ênfase1 12 4 4 3" xfId="31960"/>
    <cellStyle name="20% - Ênfase1 12 4 4 4" xfId="40037"/>
    <cellStyle name="20% - Ênfase1 12 4 5" xfId="13811"/>
    <cellStyle name="20% - Ênfase1 12 4 5 2" xfId="46265"/>
    <cellStyle name="20% - Ênfase1 12 4 6" xfId="25901"/>
    <cellStyle name="20% - Ênfase1 12 4 7" xfId="37991"/>
    <cellStyle name="20% - Ênfase1 12 5" xfId="2185"/>
    <cellStyle name="20% - Ênfase1 12 5 2" xfId="8245"/>
    <cellStyle name="20% - Ênfase1 12 5 2 2" xfId="20365"/>
    <cellStyle name="20% - Ênfase1 12 5 2 3" xfId="32454"/>
    <cellStyle name="20% - Ênfase1 12 5 2 4" xfId="48811"/>
    <cellStyle name="20% - Ênfase1 12 5 3" xfId="14305"/>
    <cellStyle name="20% - Ênfase1 12 5 4" xfId="26395"/>
    <cellStyle name="20% - Ênfase1 12 5 5" xfId="40534"/>
    <cellStyle name="20% - Ênfase1 12 6" xfId="4216"/>
    <cellStyle name="20% - Ênfase1 12 6 2" xfId="10275"/>
    <cellStyle name="20% - Ênfase1 12 6 2 2" xfId="22395"/>
    <cellStyle name="20% - Ênfase1 12 6 2 3" xfId="34484"/>
    <cellStyle name="20% - Ênfase1 12 6 2 4" xfId="50842"/>
    <cellStyle name="20% - Ênfase1 12 6 3" xfId="16335"/>
    <cellStyle name="20% - Ênfase1 12 6 4" xfId="28425"/>
    <cellStyle name="20% - Ênfase1 12 6 5" xfId="42565"/>
    <cellStyle name="20% - Ênfase1 12 7" xfId="6215"/>
    <cellStyle name="20% - Ênfase1 12 7 2" xfId="18335"/>
    <cellStyle name="20% - Ênfase1 12 7 2 2" xfId="46761"/>
    <cellStyle name="20% - Ênfase1 12 7 3" xfId="30424"/>
    <cellStyle name="20% - Ênfase1 12 7 4" xfId="38484"/>
    <cellStyle name="20% - Ênfase1 12 8" xfId="12275"/>
    <cellStyle name="20% - Ênfase1 12 8 2" xfId="44716"/>
    <cellStyle name="20% - Ênfase1 12 9" xfId="24395"/>
    <cellStyle name="20% - Ênfase1 13" xfId="41"/>
    <cellStyle name="20% - Ênfase1 13 10" xfId="36487"/>
    <cellStyle name="20% - Ênfase1 13 2" xfId="1142"/>
    <cellStyle name="20% - Ênfase1 13 2 2" xfId="3186"/>
    <cellStyle name="20% - Ênfase1 13 2 2 2" xfId="9245"/>
    <cellStyle name="20% - Ênfase1 13 2 2 2 2" xfId="21365"/>
    <cellStyle name="20% - Ênfase1 13 2 2 2 3" xfId="33454"/>
    <cellStyle name="20% - Ênfase1 13 2 2 2 4" xfId="49812"/>
    <cellStyle name="20% - Ênfase1 13 2 2 3" xfId="15305"/>
    <cellStyle name="20% - Ênfase1 13 2 2 4" xfId="27395"/>
    <cellStyle name="20% - Ênfase1 13 2 2 5" xfId="41535"/>
    <cellStyle name="20% - Ênfase1 13 2 3" xfId="5211"/>
    <cellStyle name="20% - Ênfase1 13 2 3 2" xfId="11270"/>
    <cellStyle name="20% - Ênfase1 13 2 3 2 2" xfId="23390"/>
    <cellStyle name="20% - Ênfase1 13 2 3 2 3" xfId="35479"/>
    <cellStyle name="20% - Ênfase1 13 2 3 2 4" xfId="51837"/>
    <cellStyle name="20% - Ênfase1 13 2 3 3" xfId="17330"/>
    <cellStyle name="20% - Ênfase1 13 2 3 4" xfId="29420"/>
    <cellStyle name="20% - Ênfase1 13 2 3 5" xfId="43560"/>
    <cellStyle name="20% - Ênfase1 13 2 4" xfId="7215"/>
    <cellStyle name="20% - Ênfase1 13 2 4 2" xfId="19335"/>
    <cellStyle name="20% - Ênfase1 13 2 4 2 2" xfId="47777"/>
    <cellStyle name="20% - Ênfase1 13 2 4 3" xfId="31424"/>
    <cellStyle name="20% - Ênfase1 13 2 4 4" xfId="39500"/>
    <cellStyle name="20% - Ênfase1 13 2 5" xfId="13275"/>
    <cellStyle name="20% - Ênfase1 13 2 5 2" xfId="45728"/>
    <cellStyle name="20% - Ênfase1 13 2 6" xfId="25390"/>
    <cellStyle name="20% - Ênfase1 13 2 7" xfId="37480"/>
    <cellStyle name="20% - Ênfase1 13 3" xfId="633"/>
    <cellStyle name="20% - Ênfase1 13 3 2" xfId="2691"/>
    <cellStyle name="20% - Ênfase1 13 3 2 2" xfId="8750"/>
    <cellStyle name="20% - Ênfase1 13 3 2 2 2" xfId="20870"/>
    <cellStyle name="20% - Ênfase1 13 3 2 2 3" xfId="32959"/>
    <cellStyle name="20% - Ênfase1 13 3 2 2 4" xfId="49317"/>
    <cellStyle name="20% - Ênfase1 13 3 2 3" xfId="14810"/>
    <cellStyle name="20% - Ênfase1 13 3 2 4" xfId="26900"/>
    <cellStyle name="20% - Ênfase1 13 3 2 5" xfId="41040"/>
    <cellStyle name="20% - Ênfase1 13 3 3" xfId="4716"/>
    <cellStyle name="20% - Ênfase1 13 3 3 2" xfId="10775"/>
    <cellStyle name="20% - Ênfase1 13 3 3 2 2" xfId="22895"/>
    <cellStyle name="20% - Ênfase1 13 3 3 2 3" xfId="34984"/>
    <cellStyle name="20% - Ênfase1 13 3 3 2 4" xfId="51342"/>
    <cellStyle name="20% - Ênfase1 13 3 3 3" xfId="16835"/>
    <cellStyle name="20% - Ênfase1 13 3 3 4" xfId="28925"/>
    <cellStyle name="20% - Ênfase1 13 3 3 5" xfId="43065"/>
    <cellStyle name="20% - Ênfase1 13 3 4" xfId="6720"/>
    <cellStyle name="20% - Ênfase1 13 3 4 2" xfId="18840"/>
    <cellStyle name="20% - Ênfase1 13 3 4 2 2" xfId="47272"/>
    <cellStyle name="20% - Ênfase1 13 3 4 3" xfId="30929"/>
    <cellStyle name="20% - Ênfase1 13 3 4 4" xfId="38995"/>
    <cellStyle name="20% - Ênfase1 13 3 5" xfId="12780"/>
    <cellStyle name="20% - Ênfase1 13 3 5 2" xfId="45224"/>
    <cellStyle name="20% - Ênfase1 13 3 6" xfId="24895"/>
    <cellStyle name="20% - Ênfase1 13 3 7" xfId="36985"/>
    <cellStyle name="20% - Ênfase1 13 4" xfId="1687"/>
    <cellStyle name="20% - Ênfase1 13 4 2" xfId="3724"/>
    <cellStyle name="20% - Ênfase1 13 4 2 2" xfId="9783"/>
    <cellStyle name="20% - Ênfase1 13 4 2 2 2" xfId="21903"/>
    <cellStyle name="20% - Ênfase1 13 4 2 2 3" xfId="33992"/>
    <cellStyle name="20% - Ênfase1 13 4 2 2 4" xfId="50350"/>
    <cellStyle name="20% - Ênfase1 13 4 2 3" xfId="15843"/>
    <cellStyle name="20% - Ênfase1 13 4 2 4" xfId="27933"/>
    <cellStyle name="20% - Ênfase1 13 4 2 5" xfId="42073"/>
    <cellStyle name="20% - Ênfase1 13 4 3" xfId="5724"/>
    <cellStyle name="20% - Ênfase1 13 4 3 2" xfId="11783"/>
    <cellStyle name="20% - Ênfase1 13 4 3 2 2" xfId="23903"/>
    <cellStyle name="20% - Ênfase1 13 4 3 2 3" xfId="35992"/>
    <cellStyle name="20% - Ênfase1 13 4 3 2 4" xfId="52350"/>
    <cellStyle name="20% - Ênfase1 13 4 3 3" xfId="17843"/>
    <cellStyle name="20% - Ênfase1 13 4 3 4" xfId="29933"/>
    <cellStyle name="20% - Ênfase1 13 4 3 5" xfId="44073"/>
    <cellStyle name="20% - Ênfase1 13 4 4" xfId="7753"/>
    <cellStyle name="20% - Ênfase1 13 4 4 2" xfId="19873"/>
    <cellStyle name="20% - Ênfase1 13 4 4 2 2" xfId="48316"/>
    <cellStyle name="20% - Ênfase1 13 4 4 3" xfId="31962"/>
    <cellStyle name="20% - Ênfase1 13 4 4 4" xfId="40039"/>
    <cellStyle name="20% - Ênfase1 13 4 5" xfId="13813"/>
    <cellStyle name="20% - Ênfase1 13 4 5 2" xfId="46267"/>
    <cellStyle name="20% - Ênfase1 13 4 6" xfId="25903"/>
    <cellStyle name="20% - Ênfase1 13 4 7" xfId="37993"/>
    <cellStyle name="20% - Ênfase1 13 5" xfId="2187"/>
    <cellStyle name="20% - Ênfase1 13 5 2" xfId="8247"/>
    <cellStyle name="20% - Ênfase1 13 5 2 2" xfId="20367"/>
    <cellStyle name="20% - Ênfase1 13 5 2 3" xfId="32456"/>
    <cellStyle name="20% - Ênfase1 13 5 2 4" xfId="48813"/>
    <cellStyle name="20% - Ênfase1 13 5 3" xfId="14307"/>
    <cellStyle name="20% - Ênfase1 13 5 4" xfId="26397"/>
    <cellStyle name="20% - Ênfase1 13 5 5" xfId="40536"/>
    <cellStyle name="20% - Ênfase1 13 6" xfId="4218"/>
    <cellStyle name="20% - Ênfase1 13 6 2" xfId="10277"/>
    <cellStyle name="20% - Ênfase1 13 6 2 2" xfId="22397"/>
    <cellStyle name="20% - Ênfase1 13 6 2 3" xfId="34486"/>
    <cellStyle name="20% - Ênfase1 13 6 2 4" xfId="50844"/>
    <cellStyle name="20% - Ênfase1 13 6 3" xfId="16337"/>
    <cellStyle name="20% - Ênfase1 13 6 4" xfId="28427"/>
    <cellStyle name="20% - Ênfase1 13 6 5" xfId="42567"/>
    <cellStyle name="20% - Ênfase1 13 7" xfId="6217"/>
    <cellStyle name="20% - Ênfase1 13 7 2" xfId="18337"/>
    <cellStyle name="20% - Ênfase1 13 7 2 2" xfId="46763"/>
    <cellStyle name="20% - Ênfase1 13 7 3" xfId="30426"/>
    <cellStyle name="20% - Ênfase1 13 7 4" xfId="38486"/>
    <cellStyle name="20% - Ênfase1 13 8" xfId="12277"/>
    <cellStyle name="20% - Ênfase1 13 8 2" xfId="44718"/>
    <cellStyle name="20% - Ênfase1 13 9" xfId="24397"/>
    <cellStyle name="20% - Ênfase1 14" xfId="4"/>
    <cellStyle name="20% - Ênfase1 14 10" xfId="36460"/>
    <cellStyle name="20% - Ênfase1 14 2" xfId="1114"/>
    <cellStyle name="20% - Ênfase1 14 2 2" xfId="3158"/>
    <cellStyle name="20% - Ênfase1 14 2 2 2" xfId="9217"/>
    <cellStyle name="20% - Ênfase1 14 2 2 2 2" xfId="21337"/>
    <cellStyle name="20% - Ênfase1 14 2 2 2 3" xfId="33426"/>
    <cellStyle name="20% - Ênfase1 14 2 2 2 4" xfId="49784"/>
    <cellStyle name="20% - Ênfase1 14 2 2 3" xfId="15277"/>
    <cellStyle name="20% - Ênfase1 14 2 2 4" xfId="27367"/>
    <cellStyle name="20% - Ênfase1 14 2 2 5" xfId="41507"/>
    <cellStyle name="20% - Ênfase1 14 2 3" xfId="5183"/>
    <cellStyle name="20% - Ênfase1 14 2 3 2" xfId="11242"/>
    <cellStyle name="20% - Ênfase1 14 2 3 2 2" xfId="23362"/>
    <cellStyle name="20% - Ênfase1 14 2 3 2 3" xfId="35451"/>
    <cellStyle name="20% - Ênfase1 14 2 3 2 4" xfId="51809"/>
    <cellStyle name="20% - Ênfase1 14 2 3 3" xfId="17302"/>
    <cellStyle name="20% - Ênfase1 14 2 3 4" xfId="29392"/>
    <cellStyle name="20% - Ênfase1 14 2 3 5" xfId="43532"/>
    <cellStyle name="20% - Ênfase1 14 2 4" xfId="7187"/>
    <cellStyle name="20% - Ênfase1 14 2 4 2" xfId="19307"/>
    <cellStyle name="20% - Ênfase1 14 2 4 2 2" xfId="47749"/>
    <cellStyle name="20% - Ênfase1 14 2 4 3" xfId="31396"/>
    <cellStyle name="20% - Ênfase1 14 2 4 4" xfId="39472"/>
    <cellStyle name="20% - Ênfase1 14 2 5" xfId="13247"/>
    <cellStyle name="20% - Ênfase1 14 2 5 2" xfId="45700"/>
    <cellStyle name="20% - Ênfase1 14 2 6" xfId="25362"/>
    <cellStyle name="20% - Ênfase1 14 2 7" xfId="37452"/>
    <cellStyle name="20% - Ênfase1 14 3" xfId="606"/>
    <cellStyle name="20% - Ênfase1 14 3 2" xfId="2664"/>
    <cellStyle name="20% - Ênfase1 14 3 2 2" xfId="8723"/>
    <cellStyle name="20% - Ênfase1 14 3 2 2 2" xfId="20843"/>
    <cellStyle name="20% - Ênfase1 14 3 2 2 3" xfId="32932"/>
    <cellStyle name="20% - Ênfase1 14 3 2 2 4" xfId="49290"/>
    <cellStyle name="20% - Ênfase1 14 3 2 3" xfId="14783"/>
    <cellStyle name="20% - Ênfase1 14 3 2 4" xfId="26873"/>
    <cellStyle name="20% - Ênfase1 14 3 2 5" xfId="41013"/>
    <cellStyle name="20% - Ênfase1 14 3 3" xfId="4689"/>
    <cellStyle name="20% - Ênfase1 14 3 3 2" xfId="10748"/>
    <cellStyle name="20% - Ênfase1 14 3 3 2 2" xfId="22868"/>
    <cellStyle name="20% - Ênfase1 14 3 3 2 3" xfId="34957"/>
    <cellStyle name="20% - Ênfase1 14 3 3 2 4" xfId="51315"/>
    <cellStyle name="20% - Ênfase1 14 3 3 3" xfId="16808"/>
    <cellStyle name="20% - Ênfase1 14 3 3 4" xfId="28898"/>
    <cellStyle name="20% - Ênfase1 14 3 3 5" xfId="43038"/>
    <cellStyle name="20% - Ênfase1 14 3 4" xfId="6693"/>
    <cellStyle name="20% - Ênfase1 14 3 4 2" xfId="18813"/>
    <cellStyle name="20% - Ênfase1 14 3 4 2 2" xfId="47245"/>
    <cellStyle name="20% - Ênfase1 14 3 4 3" xfId="30902"/>
    <cellStyle name="20% - Ênfase1 14 3 4 4" xfId="38968"/>
    <cellStyle name="20% - Ênfase1 14 3 5" xfId="12753"/>
    <cellStyle name="20% - Ênfase1 14 3 5 2" xfId="45197"/>
    <cellStyle name="20% - Ênfase1 14 3 6" xfId="24868"/>
    <cellStyle name="20% - Ênfase1 14 3 7" xfId="36958"/>
    <cellStyle name="20% - Ênfase1 14 4" xfId="1660"/>
    <cellStyle name="20% - Ênfase1 14 4 2" xfId="3697"/>
    <cellStyle name="20% - Ênfase1 14 4 2 2" xfId="9756"/>
    <cellStyle name="20% - Ênfase1 14 4 2 2 2" xfId="21876"/>
    <cellStyle name="20% - Ênfase1 14 4 2 2 3" xfId="33965"/>
    <cellStyle name="20% - Ênfase1 14 4 2 2 4" xfId="50323"/>
    <cellStyle name="20% - Ênfase1 14 4 2 3" xfId="15816"/>
    <cellStyle name="20% - Ênfase1 14 4 2 4" xfId="27906"/>
    <cellStyle name="20% - Ênfase1 14 4 2 5" xfId="42046"/>
    <cellStyle name="20% - Ênfase1 14 4 3" xfId="5697"/>
    <cellStyle name="20% - Ênfase1 14 4 3 2" xfId="11756"/>
    <cellStyle name="20% - Ênfase1 14 4 3 2 2" xfId="23876"/>
    <cellStyle name="20% - Ênfase1 14 4 3 2 3" xfId="35965"/>
    <cellStyle name="20% - Ênfase1 14 4 3 2 4" xfId="52323"/>
    <cellStyle name="20% - Ênfase1 14 4 3 3" xfId="17816"/>
    <cellStyle name="20% - Ênfase1 14 4 3 4" xfId="29906"/>
    <cellStyle name="20% - Ênfase1 14 4 3 5" xfId="44046"/>
    <cellStyle name="20% - Ênfase1 14 4 4" xfId="7726"/>
    <cellStyle name="20% - Ênfase1 14 4 4 2" xfId="19846"/>
    <cellStyle name="20% - Ênfase1 14 4 4 2 2" xfId="48289"/>
    <cellStyle name="20% - Ênfase1 14 4 4 3" xfId="31935"/>
    <cellStyle name="20% - Ênfase1 14 4 4 4" xfId="40012"/>
    <cellStyle name="20% - Ênfase1 14 4 5" xfId="13786"/>
    <cellStyle name="20% - Ênfase1 14 4 5 2" xfId="46240"/>
    <cellStyle name="20% - Ênfase1 14 4 6" xfId="25876"/>
    <cellStyle name="20% - Ênfase1 14 4 7" xfId="37966"/>
    <cellStyle name="20% - Ênfase1 14 5" xfId="2160"/>
    <cellStyle name="20% - Ênfase1 14 5 2" xfId="8220"/>
    <cellStyle name="20% - Ênfase1 14 5 2 2" xfId="20340"/>
    <cellStyle name="20% - Ênfase1 14 5 2 3" xfId="32429"/>
    <cellStyle name="20% - Ênfase1 14 5 2 4" xfId="48786"/>
    <cellStyle name="20% - Ênfase1 14 5 3" xfId="14280"/>
    <cellStyle name="20% - Ênfase1 14 5 4" xfId="26370"/>
    <cellStyle name="20% - Ênfase1 14 5 5" xfId="40509"/>
    <cellStyle name="20% - Ênfase1 14 6" xfId="4191"/>
    <cellStyle name="20% - Ênfase1 14 6 2" xfId="10250"/>
    <cellStyle name="20% - Ênfase1 14 6 2 2" xfId="22370"/>
    <cellStyle name="20% - Ênfase1 14 6 2 3" xfId="34459"/>
    <cellStyle name="20% - Ênfase1 14 6 2 4" xfId="50817"/>
    <cellStyle name="20% - Ênfase1 14 6 3" xfId="16310"/>
    <cellStyle name="20% - Ênfase1 14 6 4" xfId="28400"/>
    <cellStyle name="20% - Ênfase1 14 6 5" xfId="42540"/>
    <cellStyle name="20% - Ênfase1 14 7" xfId="6190"/>
    <cellStyle name="20% - Ênfase1 14 7 2" xfId="18310"/>
    <cellStyle name="20% - Ênfase1 14 7 2 2" xfId="46736"/>
    <cellStyle name="20% - Ênfase1 14 7 3" xfId="30399"/>
    <cellStyle name="20% - Ênfase1 14 7 4" xfId="38459"/>
    <cellStyle name="20% - Ênfase1 14 8" xfId="12250"/>
    <cellStyle name="20% - Ênfase1 14 8 2" xfId="44691"/>
    <cellStyle name="20% - Ênfase1 14 9" xfId="24370"/>
    <cellStyle name="20% - Ênfase1 15" xfId="56"/>
    <cellStyle name="20% - Ênfase1 15 10" xfId="36499"/>
    <cellStyle name="20% - Ênfase1 15 2" xfId="1155"/>
    <cellStyle name="20% - Ênfase1 15 2 2" xfId="3199"/>
    <cellStyle name="20% - Ênfase1 15 2 2 2" xfId="9258"/>
    <cellStyle name="20% - Ênfase1 15 2 2 2 2" xfId="21378"/>
    <cellStyle name="20% - Ênfase1 15 2 2 2 3" xfId="33467"/>
    <cellStyle name="20% - Ênfase1 15 2 2 2 4" xfId="49825"/>
    <cellStyle name="20% - Ênfase1 15 2 2 3" xfId="15318"/>
    <cellStyle name="20% - Ênfase1 15 2 2 4" xfId="27408"/>
    <cellStyle name="20% - Ênfase1 15 2 2 5" xfId="41548"/>
    <cellStyle name="20% - Ênfase1 15 2 3" xfId="5224"/>
    <cellStyle name="20% - Ênfase1 15 2 3 2" xfId="11283"/>
    <cellStyle name="20% - Ênfase1 15 2 3 2 2" xfId="23403"/>
    <cellStyle name="20% - Ênfase1 15 2 3 2 3" xfId="35492"/>
    <cellStyle name="20% - Ênfase1 15 2 3 2 4" xfId="51850"/>
    <cellStyle name="20% - Ênfase1 15 2 3 3" xfId="17343"/>
    <cellStyle name="20% - Ênfase1 15 2 3 4" xfId="29433"/>
    <cellStyle name="20% - Ênfase1 15 2 3 5" xfId="43573"/>
    <cellStyle name="20% - Ênfase1 15 2 4" xfId="7228"/>
    <cellStyle name="20% - Ênfase1 15 2 4 2" xfId="19348"/>
    <cellStyle name="20% - Ênfase1 15 2 4 2 2" xfId="47790"/>
    <cellStyle name="20% - Ênfase1 15 2 4 3" xfId="31437"/>
    <cellStyle name="20% - Ênfase1 15 2 4 4" xfId="39513"/>
    <cellStyle name="20% - Ênfase1 15 2 5" xfId="13288"/>
    <cellStyle name="20% - Ênfase1 15 2 5 2" xfId="45741"/>
    <cellStyle name="20% - Ênfase1 15 2 6" xfId="25403"/>
    <cellStyle name="20% - Ênfase1 15 2 7" xfId="37493"/>
    <cellStyle name="20% - Ênfase1 15 3" xfId="645"/>
    <cellStyle name="20% - Ênfase1 15 3 2" xfId="2703"/>
    <cellStyle name="20% - Ênfase1 15 3 2 2" xfId="8762"/>
    <cellStyle name="20% - Ênfase1 15 3 2 2 2" xfId="20882"/>
    <cellStyle name="20% - Ênfase1 15 3 2 2 3" xfId="32971"/>
    <cellStyle name="20% - Ênfase1 15 3 2 2 4" xfId="49329"/>
    <cellStyle name="20% - Ênfase1 15 3 2 3" xfId="14822"/>
    <cellStyle name="20% - Ênfase1 15 3 2 4" xfId="26912"/>
    <cellStyle name="20% - Ênfase1 15 3 2 5" xfId="41052"/>
    <cellStyle name="20% - Ênfase1 15 3 3" xfId="4728"/>
    <cellStyle name="20% - Ênfase1 15 3 3 2" xfId="10787"/>
    <cellStyle name="20% - Ênfase1 15 3 3 2 2" xfId="22907"/>
    <cellStyle name="20% - Ênfase1 15 3 3 2 3" xfId="34996"/>
    <cellStyle name="20% - Ênfase1 15 3 3 2 4" xfId="51354"/>
    <cellStyle name="20% - Ênfase1 15 3 3 3" xfId="16847"/>
    <cellStyle name="20% - Ênfase1 15 3 3 4" xfId="28937"/>
    <cellStyle name="20% - Ênfase1 15 3 3 5" xfId="43077"/>
    <cellStyle name="20% - Ênfase1 15 3 4" xfId="6732"/>
    <cellStyle name="20% - Ênfase1 15 3 4 2" xfId="18852"/>
    <cellStyle name="20% - Ênfase1 15 3 4 2 2" xfId="47284"/>
    <cellStyle name="20% - Ênfase1 15 3 4 3" xfId="30941"/>
    <cellStyle name="20% - Ênfase1 15 3 4 4" xfId="39007"/>
    <cellStyle name="20% - Ênfase1 15 3 5" xfId="12792"/>
    <cellStyle name="20% - Ênfase1 15 3 5 2" xfId="45236"/>
    <cellStyle name="20% - Ênfase1 15 3 6" xfId="24907"/>
    <cellStyle name="20% - Ênfase1 15 3 7" xfId="36997"/>
    <cellStyle name="20% - Ênfase1 15 4" xfId="1699"/>
    <cellStyle name="20% - Ênfase1 15 4 2" xfId="3736"/>
    <cellStyle name="20% - Ênfase1 15 4 2 2" xfId="9795"/>
    <cellStyle name="20% - Ênfase1 15 4 2 2 2" xfId="21915"/>
    <cellStyle name="20% - Ênfase1 15 4 2 2 3" xfId="34004"/>
    <cellStyle name="20% - Ênfase1 15 4 2 2 4" xfId="50362"/>
    <cellStyle name="20% - Ênfase1 15 4 2 3" xfId="15855"/>
    <cellStyle name="20% - Ênfase1 15 4 2 4" xfId="27945"/>
    <cellStyle name="20% - Ênfase1 15 4 2 5" xfId="42085"/>
    <cellStyle name="20% - Ênfase1 15 4 3" xfId="5736"/>
    <cellStyle name="20% - Ênfase1 15 4 3 2" xfId="11795"/>
    <cellStyle name="20% - Ênfase1 15 4 3 2 2" xfId="23915"/>
    <cellStyle name="20% - Ênfase1 15 4 3 2 3" xfId="36004"/>
    <cellStyle name="20% - Ênfase1 15 4 3 2 4" xfId="52362"/>
    <cellStyle name="20% - Ênfase1 15 4 3 3" xfId="17855"/>
    <cellStyle name="20% - Ênfase1 15 4 3 4" xfId="29945"/>
    <cellStyle name="20% - Ênfase1 15 4 3 5" xfId="44085"/>
    <cellStyle name="20% - Ênfase1 15 4 4" xfId="7765"/>
    <cellStyle name="20% - Ênfase1 15 4 4 2" xfId="19885"/>
    <cellStyle name="20% - Ênfase1 15 4 4 2 2" xfId="48328"/>
    <cellStyle name="20% - Ênfase1 15 4 4 3" xfId="31974"/>
    <cellStyle name="20% - Ênfase1 15 4 4 4" xfId="40051"/>
    <cellStyle name="20% - Ênfase1 15 4 5" xfId="13825"/>
    <cellStyle name="20% - Ênfase1 15 4 5 2" xfId="46279"/>
    <cellStyle name="20% - Ênfase1 15 4 6" xfId="25915"/>
    <cellStyle name="20% - Ênfase1 15 4 7" xfId="38005"/>
    <cellStyle name="20% - Ênfase1 15 5" xfId="2199"/>
    <cellStyle name="20% - Ênfase1 15 5 2" xfId="8259"/>
    <cellStyle name="20% - Ênfase1 15 5 2 2" xfId="20379"/>
    <cellStyle name="20% - Ênfase1 15 5 2 3" xfId="32468"/>
    <cellStyle name="20% - Ênfase1 15 5 2 4" xfId="48825"/>
    <cellStyle name="20% - Ênfase1 15 5 3" xfId="14319"/>
    <cellStyle name="20% - Ênfase1 15 5 4" xfId="26409"/>
    <cellStyle name="20% - Ênfase1 15 5 5" xfId="40548"/>
    <cellStyle name="20% - Ênfase1 15 6" xfId="4230"/>
    <cellStyle name="20% - Ênfase1 15 6 2" xfId="10289"/>
    <cellStyle name="20% - Ênfase1 15 6 2 2" xfId="22409"/>
    <cellStyle name="20% - Ênfase1 15 6 2 3" xfId="34498"/>
    <cellStyle name="20% - Ênfase1 15 6 2 4" xfId="50856"/>
    <cellStyle name="20% - Ênfase1 15 6 3" xfId="16349"/>
    <cellStyle name="20% - Ênfase1 15 6 4" xfId="28439"/>
    <cellStyle name="20% - Ênfase1 15 6 5" xfId="42579"/>
    <cellStyle name="20% - Ênfase1 15 7" xfId="6229"/>
    <cellStyle name="20% - Ênfase1 15 7 2" xfId="18349"/>
    <cellStyle name="20% - Ênfase1 15 7 2 2" xfId="46776"/>
    <cellStyle name="20% - Ênfase1 15 7 3" xfId="30438"/>
    <cellStyle name="20% - Ênfase1 15 7 4" xfId="38499"/>
    <cellStyle name="20% - Ênfase1 15 8" xfId="12289"/>
    <cellStyle name="20% - Ênfase1 15 8 2" xfId="44730"/>
    <cellStyle name="20% - Ênfase1 15 9" xfId="24409"/>
    <cellStyle name="20% - Ênfase1 16" xfId="58"/>
    <cellStyle name="20% - Ênfase1 16 10" xfId="36501"/>
    <cellStyle name="20% - Ênfase1 16 2" xfId="1157"/>
    <cellStyle name="20% - Ênfase1 16 2 2" xfId="3201"/>
    <cellStyle name="20% - Ênfase1 16 2 2 2" xfId="9260"/>
    <cellStyle name="20% - Ênfase1 16 2 2 2 2" xfId="21380"/>
    <cellStyle name="20% - Ênfase1 16 2 2 2 3" xfId="33469"/>
    <cellStyle name="20% - Ênfase1 16 2 2 2 4" xfId="49827"/>
    <cellStyle name="20% - Ênfase1 16 2 2 3" xfId="15320"/>
    <cellStyle name="20% - Ênfase1 16 2 2 4" xfId="27410"/>
    <cellStyle name="20% - Ênfase1 16 2 2 5" xfId="41550"/>
    <cellStyle name="20% - Ênfase1 16 2 3" xfId="5226"/>
    <cellStyle name="20% - Ênfase1 16 2 3 2" xfId="11285"/>
    <cellStyle name="20% - Ênfase1 16 2 3 2 2" xfId="23405"/>
    <cellStyle name="20% - Ênfase1 16 2 3 2 3" xfId="35494"/>
    <cellStyle name="20% - Ênfase1 16 2 3 2 4" xfId="51852"/>
    <cellStyle name="20% - Ênfase1 16 2 3 3" xfId="17345"/>
    <cellStyle name="20% - Ênfase1 16 2 3 4" xfId="29435"/>
    <cellStyle name="20% - Ênfase1 16 2 3 5" xfId="43575"/>
    <cellStyle name="20% - Ênfase1 16 2 4" xfId="7230"/>
    <cellStyle name="20% - Ênfase1 16 2 4 2" xfId="19350"/>
    <cellStyle name="20% - Ênfase1 16 2 4 2 2" xfId="47792"/>
    <cellStyle name="20% - Ênfase1 16 2 4 3" xfId="31439"/>
    <cellStyle name="20% - Ênfase1 16 2 4 4" xfId="39515"/>
    <cellStyle name="20% - Ênfase1 16 2 5" xfId="13290"/>
    <cellStyle name="20% - Ênfase1 16 2 5 2" xfId="45743"/>
    <cellStyle name="20% - Ênfase1 16 2 6" xfId="25405"/>
    <cellStyle name="20% - Ênfase1 16 2 7" xfId="37495"/>
    <cellStyle name="20% - Ênfase1 16 3" xfId="647"/>
    <cellStyle name="20% - Ênfase1 16 3 2" xfId="2705"/>
    <cellStyle name="20% - Ênfase1 16 3 2 2" xfId="8764"/>
    <cellStyle name="20% - Ênfase1 16 3 2 2 2" xfId="20884"/>
    <cellStyle name="20% - Ênfase1 16 3 2 2 3" xfId="32973"/>
    <cellStyle name="20% - Ênfase1 16 3 2 2 4" xfId="49331"/>
    <cellStyle name="20% - Ênfase1 16 3 2 3" xfId="14824"/>
    <cellStyle name="20% - Ênfase1 16 3 2 4" xfId="26914"/>
    <cellStyle name="20% - Ênfase1 16 3 2 5" xfId="41054"/>
    <cellStyle name="20% - Ênfase1 16 3 3" xfId="4730"/>
    <cellStyle name="20% - Ênfase1 16 3 3 2" xfId="10789"/>
    <cellStyle name="20% - Ênfase1 16 3 3 2 2" xfId="22909"/>
    <cellStyle name="20% - Ênfase1 16 3 3 2 3" xfId="34998"/>
    <cellStyle name="20% - Ênfase1 16 3 3 2 4" xfId="51356"/>
    <cellStyle name="20% - Ênfase1 16 3 3 3" xfId="16849"/>
    <cellStyle name="20% - Ênfase1 16 3 3 4" xfId="28939"/>
    <cellStyle name="20% - Ênfase1 16 3 3 5" xfId="43079"/>
    <cellStyle name="20% - Ênfase1 16 3 4" xfId="6734"/>
    <cellStyle name="20% - Ênfase1 16 3 4 2" xfId="18854"/>
    <cellStyle name="20% - Ênfase1 16 3 4 2 2" xfId="47286"/>
    <cellStyle name="20% - Ênfase1 16 3 4 3" xfId="30943"/>
    <cellStyle name="20% - Ênfase1 16 3 4 4" xfId="39009"/>
    <cellStyle name="20% - Ênfase1 16 3 5" xfId="12794"/>
    <cellStyle name="20% - Ênfase1 16 3 5 2" xfId="45238"/>
    <cellStyle name="20% - Ênfase1 16 3 6" xfId="24909"/>
    <cellStyle name="20% - Ênfase1 16 3 7" xfId="36999"/>
    <cellStyle name="20% - Ênfase1 16 4" xfId="1701"/>
    <cellStyle name="20% - Ênfase1 16 4 2" xfId="3738"/>
    <cellStyle name="20% - Ênfase1 16 4 2 2" xfId="9797"/>
    <cellStyle name="20% - Ênfase1 16 4 2 2 2" xfId="21917"/>
    <cellStyle name="20% - Ênfase1 16 4 2 2 3" xfId="34006"/>
    <cellStyle name="20% - Ênfase1 16 4 2 2 4" xfId="50364"/>
    <cellStyle name="20% - Ênfase1 16 4 2 3" xfId="15857"/>
    <cellStyle name="20% - Ênfase1 16 4 2 4" xfId="27947"/>
    <cellStyle name="20% - Ênfase1 16 4 2 5" xfId="42087"/>
    <cellStyle name="20% - Ênfase1 16 4 3" xfId="5738"/>
    <cellStyle name="20% - Ênfase1 16 4 3 2" xfId="11797"/>
    <cellStyle name="20% - Ênfase1 16 4 3 2 2" xfId="23917"/>
    <cellStyle name="20% - Ênfase1 16 4 3 2 3" xfId="36006"/>
    <cellStyle name="20% - Ênfase1 16 4 3 2 4" xfId="52364"/>
    <cellStyle name="20% - Ênfase1 16 4 3 3" xfId="17857"/>
    <cellStyle name="20% - Ênfase1 16 4 3 4" xfId="29947"/>
    <cellStyle name="20% - Ênfase1 16 4 3 5" xfId="44087"/>
    <cellStyle name="20% - Ênfase1 16 4 4" xfId="7767"/>
    <cellStyle name="20% - Ênfase1 16 4 4 2" xfId="19887"/>
    <cellStyle name="20% - Ênfase1 16 4 4 2 2" xfId="48330"/>
    <cellStyle name="20% - Ênfase1 16 4 4 3" xfId="31976"/>
    <cellStyle name="20% - Ênfase1 16 4 4 4" xfId="40053"/>
    <cellStyle name="20% - Ênfase1 16 4 5" xfId="13827"/>
    <cellStyle name="20% - Ênfase1 16 4 5 2" xfId="46281"/>
    <cellStyle name="20% - Ênfase1 16 4 6" xfId="25917"/>
    <cellStyle name="20% - Ênfase1 16 4 7" xfId="38007"/>
    <cellStyle name="20% - Ênfase1 16 5" xfId="2201"/>
    <cellStyle name="20% - Ênfase1 16 5 2" xfId="8261"/>
    <cellStyle name="20% - Ênfase1 16 5 2 2" xfId="20381"/>
    <cellStyle name="20% - Ênfase1 16 5 2 3" xfId="32470"/>
    <cellStyle name="20% - Ênfase1 16 5 2 4" xfId="48827"/>
    <cellStyle name="20% - Ênfase1 16 5 3" xfId="14321"/>
    <cellStyle name="20% - Ênfase1 16 5 4" xfId="26411"/>
    <cellStyle name="20% - Ênfase1 16 5 5" xfId="40550"/>
    <cellStyle name="20% - Ênfase1 16 6" xfId="4232"/>
    <cellStyle name="20% - Ênfase1 16 6 2" xfId="10291"/>
    <cellStyle name="20% - Ênfase1 16 6 2 2" xfId="22411"/>
    <cellStyle name="20% - Ênfase1 16 6 2 3" xfId="34500"/>
    <cellStyle name="20% - Ênfase1 16 6 2 4" xfId="50858"/>
    <cellStyle name="20% - Ênfase1 16 6 3" xfId="16351"/>
    <cellStyle name="20% - Ênfase1 16 6 4" xfId="28441"/>
    <cellStyle name="20% - Ênfase1 16 6 5" xfId="42581"/>
    <cellStyle name="20% - Ênfase1 16 7" xfId="6231"/>
    <cellStyle name="20% - Ênfase1 16 7 2" xfId="18351"/>
    <cellStyle name="20% - Ênfase1 16 7 2 2" xfId="46778"/>
    <cellStyle name="20% - Ênfase1 16 7 3" xfId="30440"/>
    <cellStyle name="20% - Ênfase1 16 7 4" xfId="38501"/>
    <cellStyle name="20% - Ênfase1 16 8" xfId="12291"/>
    <cellStyle name="20% - Ênfase1 16 8 2" xfId="44732"/>
    <cellStyle name="20% - Ênfase1 16 9" xfId="24411"/>
    <cellStyle name="20% - Ênfase1 17" xfId="59"/>
    <cellStyle name="20% - Ênfase1 17 10" xfId="36502"/>
    <cellStyle name="20% - Ênfase1 17 2" xfId="1158"/>
    <cellStyle name="20% - Ênfase1 17 2 2" xfId="3202"/>
    <cellStyle name="20% - Ênfase1 17 2 2 2" xfId="9261"/>
    <cellStyle name="20% - Ênfase1 17 2 2 2 2" xfId="21381"/>
    <cellStyle name="20% - Ênfase1 17 2 2 2 3" xfId="33470"/>
    <cellStyle name="20% - Ênfase1 17 2 2 2 4" xfId="49828"/>
    <cellStyle name="20% - Ênfase1 17 2 2 3" xfId="15321"/>
    <cellStyle name="20% - Ênfase1 17 2 2 4" xfId="27411"/>
    <cellStyle name="20% - Ênfase1 17 2 2 5" xfId="41551"/>
    <cellStyle name="20% - Ênfase1 17 2 3" xfId="5227"/>
    <cellStyle name="20% - Ênfase1 17 2 3 2" xfId="11286"/>
    <cellStyle name="20% - Ênfase1 17 2 3 2 2" xfId="23406"/>
    <cellStyle name="20% - Ênfase1 17 2 3 2 3" xfId="35495"/>
    <cellStyle name="20% - Ênfase1 17 2 3 2 4" xfId="51853"/>
    <cellStyle name="20% - Ênfase1 17 2 3 3" xfId="17346"/>
    <cellStyle name="20% - Ênfase1 17 2 3 4" xfId="29436"/>
    <cellStyle name="20% - Ênfase1 17 2 3 5" xfId="43576"/>
    <cellStyle name="20% - Ênfase1 17 2 4" xfId="7231"/>
    <cellStyle name="20% - Ênfase1 17 2 4 2" xfId="19351"/>
    <cellStyle name="20% - Ênfase1 17 2 4 2 2" xfId="47793"/>
    <cellStyle name="20% - Ênfase1 17 2 4 3" xfId="31440"/>
    <cellStyle name="20% - Ênfase1 17 2 4 4" xfId="39516"/>
    <cellStyle name="20% - Ênfase1 17 2 5" xfId="13291"/>
    <cellStyle name="20% - Ênfase1 17 2 5 2" xfId="45744"/>
    <cellStyle name="20% - Ênfase1 17 2 6" xfId="25406"/>
    <cellStyle name="20% - Ênfase1 17 2 7" xfId="37496"/>
    <cellStyle name="20% - Ênfase1 17 3" xfId="648"/>
    <cellStyle name="20% - Ênfase1 17 3 2" xfId="2706"/>
    <cellStyle name="20% - Ênfase1 17 3 2 2" xfId="8765"/>
    <cellStyle name="20% - Ênfase1 17 3 2 2 2" xfId="20885"/>
    <cellStyle name="20% - Ênfase1 17 3 2 2 3" xfId="32974"/>
    <cellStyle name="20% - Ênfase1 17 3 2 2 4" xfId="49332"/>
    <cellStyle name="20% - Ênfase1 17 3 2 3" xfId="14825"/>
    <cellStyle name="20% - Ênfase1 17 3 2 4" xfId="26915"/>
    <cellStyle name="20% - Ênfase1 17 3 2 5" xfId="41055"/>
    <cellStyle name="20% - Ênfase1 17 3 3" xfId="4731"/>
    <cellStyle name="20% - Ênfase1 17 3 3 2" xfId="10790"/>
    <cellStyle name="20% - Ênfase1 17 3 3 2 2" xfId="22910"/>
    <cellStyle name="20% - Ênfase1 17 3 3 2 3" xfId="34999"/>
    <cellStyle name="20% - Ênfase1 17 3 3 2 4" xfId="51357"/>
    <cellStyle name="20% - Ênfase1 17 3 3 3" xfId="16850"/>
    <cellStyle name="20% - Ênfase1 17 3 3 4" xfId="28940"/>
    <cellStyle name="20% - Ênfase1 17 3 3 5" xfId="43080"/>
    <cellStyle name="20% - Ênfase1 17 3 4" xfId="6735"/>
    <cellStyle name="20% - Ênfase1 17 3 4 2" xfId="18855"/>
    <cellStyle name="20% - Ênfase1 17 3 4 2 2" xfId="47287"/>
    <cellStyle name="20% - Ênfase1 17 3 4 3" xfId="30944"/>
    <cellStyle name="20% - Ênfase1 17 3 4 4" xfId="39010"/>
    <cellStyle name="20% - Ênfase1 17 3 5" xfId="12795"/>
    <cellStyle name="20% - Ênfase1 17 3 5 2" xfId="45239"/>
    <cellStyle name="20% - Ênfase1 17 3 6" xfId="24910"/>
    <cellStyle name="20% - Ênfase1 17 3 7" xfId="37000"/>
    <cellStyle name="20% - Ênfase1 17 4" xfId="1702"/>
    <cellStyle name="20% - Ênfase1 17 4 2" xfId="3739"/>
    <cellStyle name="20% - Ênfase1 17 4 2 2" xfId="9798"/>
    <cellStyle name="20% - Ênfase1 17 4 2 2 2" xfId="21918"/>
    <cellStyle name="20% - Ênfase1 17 4 2 2 3" xfId="34007"/>
    <cellStyle name="20% - Ênfase1 17 4 2 2 4" xfId="50365"/>
    <cellStyle name="20% - Ênfase1 17 4 2 3" xfId="15858"/>
    <cellStyle name="20% - Ênfase1 17 4 2 4" xfId="27948"/>
    <cellStyle name="20% - Ênfase1 17 4 2 5" xfId="42088"/>
    <cellStyle name="20% - Ênfase1 17 4 3" xfId="5739"/>
    <cellStyle name="20% - Ênfase1 17 4 3 2" xfId="11798"/>
    <cellStyle name="20% - Ênfase1 17 4 3 2 2" xfId="23918"/>
    <cellStyle name="20% - Ênfase1 17 4 3 2 3" xfId="36007"/>
    <cellStyle name="20% - Ênfase1 17 4 3 2 4" xfId="52365"/>
    <cellStyle name="20% - Ênfase1 17 4 3 3" xfId="17858"/>
    <cellStyle name="20% - Ênfase1 17 4 3 4" xfId="29948"/>
    <cellStyle name="20% - Ênfase1 17 4 3 5" xfId="44088"/>
    <cellStyle name="20% - Ênfase1 17 4 4" xfId="7768"/>
    <cellStyle name="20% - Ênfase1 17 4 4 2" xfId="19888"/>
    <cellStyle name="20% - Ênfase1 17 4 4 2 2" xfId="48331"/>
    <cellStyle name="20% - Ênfase1 17 4 4 3" xfId="31977"/>
    <cellStyle name="20% - Ênfase1 17 4 4 4" xfId="40054"/>
    <cellStyle name="20% - Ênfase1 17 4 5" xfId="13828"/>
    <cellStyle name="20% - Ênfase1 17 4 5 2" xfId="46282"/>
    <cellStyle name="20% - Ênfase1 17 4 6" xfId="25918"/>
    <cellStyle name="20% - Ênfase1 17 4 7" xfId="38008"/>
    <cellStyle name="20% - Ênfase1 17 5" xfId="2202"/>
    <cellStyle name="20% - Ênfase1 17 5 2" xfId="8262"/>
    <cellStyle name="20% - Ênfase1 17 5 2 2" xfId="20382"/>
    <cellStyle name="20% - Ênfase1 17 5 2 3" xfId="32471"/>
    <cellStyle name="20% - Ênfase1 17 5 2 4" xfId="48828"/>
    <cellStyle name="20% - Ênfase1 17 5 3" xfId="14322"/>
    <cellStyle name="20% - Ênfase1 17 5 4" xfId="26412"/>
    <cellStyle name="20% - Ênfase1 17 5 5" xfId="40551"/>
    <cellStyle name="20% - Ênfase1 17 6" xfId="4233"/>
    <cellStyle name="20% - Ênfase1 17 6 2" xfId="10292"/>
    <cellStyle name="20% - Ênfase1 17 6 2 2" xfId="22412"/>
    <cellStyle name="20% - Ênfase1 17 6 2 3" xfId="34501"/>
    <cellStyle name="20% - Ênfase1 17 6 2 4" xfId="50859"/>
    <cellStyle name="20% - Ênfase1 17 6 3" xfId="16352"/>
    <cellStyle name="20% - Ênfase1 17 6 4" xfId="28442"/>
    <cellStyle name="20% - Ênfase1 17 6 5" xfId="42582"/>
    <cellStyle name="20% - Ênfase1 17 7" xfId="6232"/>
    <cellStyle name="20% - Ênfase1 17 7 2" xfId="18352"/>
    <cellStyle name="20% - Ênfase1 17 7 2 2" xfId="46779"/>
    <cellStyle name="20% - Ênfase1 17 7 3" xfId="30441"/>
    <cellStyle name="20% - Ênfase1 17 7 4" xfId="38502"/>
    <cellStyle name="20% - Ênfase1 17 8" xfId="12292"/>
    <cellStyle name="20% - Ênfase1 17 8 2" xfId="44733"/>
    <cellStyle name="20% - Ênfase1 17 9" xfId="24412"/>
    <cellStyle name="20% - Ênfase1 18" xfId="45"/>
    <cellStyle name="20% - Ênfase1 18 10" xfId="36491"/>
    <cellStyle name="20% - Ênfase1 18 2" xfId="1146"/>
    <cellStyle name="20% - Ênfase1 18 2 2" xfId="3190"/>
    <cellStyle name="20% - Ênfase1 18 2 2 2" xfId="9249"/>
    <cellStyle name="20% - Ênfase1 18 2 2 2 2" xfId="21369"/>
    <cellStyle name="20% - Ênfase1 18 2 2 2 3" xfId="33458"/>
    <cellStyle name="20% - Ênfase1 18 2 2 2 4" xfId="49816"/>
    <cellStyle name="20% - Ênfase1 18 2 2 3" xfId="15309"/>
    <cellStyle name="20% - Ênfase1 18 2 2 4" xfId="27399"/>
    <cellStyle name="20% - Ênfase1 18 2 2 5" xfId="41539"/>
    <cellStyle name="20% - Ênfase1 18 2 3" xfId="5215"/>
    <cellStyle name="20% - Ênfase1 18 2 3 2" xfId="11274"/>
    <cellStyle name="20% - Ênfase1 18 2 3 2 2" xfId="23394"/>
    <cellStyle name="20% - Ênfase1 18 2 3 2 3" xfId="35483"/>
    <cellStyle name="20% - Ênfase1 18 2 3 2 4" xfId="51841"/>
    <cellStyle name="20% - Ênfase1 18 2 3 3" xfId="17334"/>
    <cellStyle name="20% - Ênfase1 18 2 3 4" xfId="29424"/>
    <cellStyle name="20% - Ênfase1 18 2 3 5" xfId="43564"/>
    <cellStyle name="20% - Ênfase1 18 2 4" xfId="7219"/>
    <cellStyle name="20% - Ênfase1 18 2 4 2" xfId="19339"/>
    <cellStyle name="20% - Ênfase1 18 2 4 2 2" xfId="47781"/>
    <cellStyle name="20% - Ênfase1 18 2 4 3" xfId="31428"/>
    <cellStyle name="20% - Ênfase1 18 2 4 4" xfId="39504"/>
    <cellStyle name="20% - Ênfase1 18 2 5" xfId="13279"/>
    <cellStyle name="20% - Ênfase1 18 2 5 2" xfId="45732"/>
    <cellStyle name="20% - Ênfase1 18 2 6" xfId="25394"/>
    <cellStyle name="20% - Ênfase1 18 2 7" xfId="37484"/>
    <cellStyle name="20% - Ênfase1 18 3" xfId="637"/>
    <cellStyle name="20% - Ênfase1 18 3 2" xfId="2695"/>
    <cellStyle name="20% - Ênfase1 18 3 2 2" xfId="8754"/>
    <cellStyle name="20% - Ênfase1 18 3 2 2 2" xfId="20874"/>
    <cellStyle name="20% - Ênfase1 18 3 2 2 3" xfId="32963"/>
    <cellStyle name="20% - Ênfase1 18 3 2 2 4" xfId="49321"/>
    <cellStyle name="20% - Ênfase1 18 3 2 3" xfId="14814"/>
    <cellStyle name="20% - Ênfase1 18 3 2 4" xfId="26904"/>
    <cellStyle name="20% - Ênfase1 18 3 2 5" xfId="41044"/>
    <cellStyle name="20% - Ênfase1 18 3 3" xfId="4720"/>
    <cellStyle name="20% - Ênfase1 18 3 3 2" xfId="10779"/>
    <cellStyle name="20% - Ênfase1 18 3 3 2 2" xfId="22899"/>
    <cellStyle name="20% - Ênfase1 18 3 3 2 3" xfId="34988"/>
    <cellStyle name="20% - Ênfase1 18 3 3 2 4" xfId="51346"/>
    <cellStyle name="20% - Ênfase1 18 3 3 3" xfId="16839"/>
    <cellStyle name="20% - Ênfase1 18 3 3 4" xfId="28929"/>
    <cellStyle name="20% - Ênfase1 18 3 3 5" xfId="43069"/>
    <cellStyle name="20% - Ênfase1 18 3 4" xfId="6724"/>
    <cellStyle name="20% - Ênfase1 18 3 4 2" xfId="18844"/>
    <cellStyle name="20% - Ênfase1 18 3 4 2 2" xfId="47276"/>
    <cellStyle name="20% - Ênfase1 18 3 4 3" xfId="30933"/>
    <cellStyle name="20% - Ênfase1 18 3 4 4" xfId="38999"/>
    <cellStyle name="20% - Ênfase1 18 3 5" xfId="12784"/>
    <cellStyle name="20% - Ênfase1 18 3 5 2" xfId="45228"/>
    <cellStyle name="20% - Ênfase1 18 3 6" xfId="24899"/>
    <cellStyle name="20% - Ênfase1 18 3 7" xfId="36989"/>
    <cellStyle name="20% - Ênfase1 18 4" xfId="1691"/>
    <cellStyle name="20% - Ênfase1 18 4 2" xfId="3728"/>
    <cellStyle name="20% - Ênfase1 18 4 2 2" xfId="9787"/>
    <cellStyle name="20% - Ênfase1 18 4 2 2 2" xfId="21907"/>
    <cellStyle name="20% - Ênfase1 18 4 2 2 3" xfId="33996"/>
    <cellStyle name="20% - Ênfase1 18 4 2 2 4" xfId="50354"/>
    <cellStyle name="20% - Ênfase1 18 4 2 3" xfId="15847"/>
    <cellStyle name="20% - Ênfase1 18 4 2 4" xfId="27937"/>
    <cellStyle name="20% - Ênfase1 18 4 2 5" xfId="42077"/>
    <cellStyle name="20% - Ênfase1 18 4 3" xfId="5728"/>
    <cellStyle name="20% - Ênfase1 18 4 3 2" xfId="11787"/>
    <cellStyle name="20% - Ênfase1 18 4 3 2 2" xfId="23907"/>
    <cellStyle name="20% - Ênfase1 18 4 3 2 3" xfId="35996"/>
    <cellStyle name="20% - Ênfase1 18 4 3 2 4" xfId="52354"/>
    <cellStyle name="20% - Ênfase1 18 4 3 3" xfId="17847"/>
    <cellStyle name="20% - Ênfase1 18 4 3 4" xfId="29937"/>
    <cellStyle name="20% - Ênfase1 18 4 3 5" xfId="44077"/>
    <cellStyle name="20% - Ênfase1 18 4 4" xfId="7757"/>
    <cellStyle name="20% - Ênfase1 18 4 4 2" xfId="19877"/>
    <cellStyle name="20% - Ênfase1 18 4 4 2 2" xfId="48320"/>
    <cellStyle name="20% - Ênfase1 18 4 4 3" xfId="31966"/>
    <cellStyle name="20% - Ênfase1 18 4 4 4" xfId="40043"/>
    <cellStyle name="20% - Ênfase1 18 4 5" xfId="13817"/>
    <cellStyle name="20% - Ênfase1 18 4 5 2" xfId="46271"/>
    <cellStyle name="20% - Ênfase1 18 4 6" xfId="25907"/>
    <cellStyle name="20% - Ênfase1 18 4 7" xfId="37997"/>
    <cellStyle name="20% - Ênfase1 18 5" xfId="2191"/>
    <cellStyle name="20% - Ênfase1 18 5 2" xfId="8251"/>
    <cellStyle name="20% - Ênfase1 18 5 2 2" xfId="20371"/>
    <cellStyle name="20% - Ênfase1 18 5 2 3" xfId="32460"/>
    <cellStyle name="20% - Ênfase1 18 5 2 4" xfId="48817"/>
    <cellStyle name="20% - Ênfase1 18 5 3" xfId="14311"/>
    <cellStyle name="20% - Ênfase1 18 5 4" xfId="26401"/>
    <cellStyle name="20% - Ênfase1 18 5 5" xfId="40540"/>
    <cellStyle name="20% - Ênfase1 18 6" xfId="4222"/>
    <cellStyle name="20% - Ênfase1 18 6 2" xfId="10281"/>
    <cellStyle name="20% - Ênfase1 18 6 2 2" xfId="22401"/>
    <cellStyle name="20% - Ênfase1 18 6 2 3" xfId="34490"/>
    <cellStyle name="20% - Ênfase1 18 6 2 4" xfId="50848"/>
    <cellStyle name="20% - Ênfase1 18 6 3" xfId="16341"/>
    <cellStyle name="20% - Ênfase1 18 6 4" xfId="28431"/>
    <cellStyle name="20% - Ênfase1 18 6 5" xfId="42571"/>
    <cellStyle name="20% - Ênfase1 18 7" xfId="6221"/>
    <cellStyle name="20% - Ênfase1 18 7 2" xfId="18341"/>
    <cellStyle name="20% - Ênfase1 18 7 2 2" xfId="46767"/>
    <cellStyle name="20% - Ênfase1 18 7 3" xfId="30430"/>
    <cellStyle name="20% - Ênfase1 18 7 4" xfId="38490"/>
    <cellStyle name="20% - Ênfase1 18 8" xfId="12281"/>
    <cellStyle name="20% - Ênfase1 18 8 2" xfId="44722"/>
    <cellStyle name="20% - Ênfase1 18 9" xfId="24401"/>
    <cellStyle name="20% - Ênfase1 19" xfId="61"/>
    <cellStyle name="20% - Ênfase1 19 10" xfId="36504"/>
    <cellStyle name="20% - Ênfase1 19 2" xfId="1160"/>
    <cellStyle name="20% - Ênfase1 19 2 2" xfId="3204"/>
    <cellStyle name="20% - Ênfase1 19 2 2 2" xfId="9263"/>
    <cellStyle name="20% - Ênfase1 19 2 2 2 2" xfId="21383"/>
    <cellStyle name="20% - Ênfase1 19 2 2 2 3" xfId="33472"/>
    <cellStyle name="20% - Ênfase1 19 2 2 2 4" xfId="49830"/>
    <cellStyle name="20% - Ênfase1 19 2 2 3" xfId="15323"/>
    <cellStyle name="20% - Ênfase1 19 2 2 4" xfId="27413"/>
    <cellStyle name="20% - Ênfase1 19 2 2 5" xfId="41553"/>
    <cellStyle name="20% - Ênfase1 19 2 3" xfId="5229"/>
    <cellStyle name="20% - Ênfase1 19 2 3 2" xfId="11288"/>
    <cellStyle name="20% - Ênfase1 19 2 3 2 2" xfId="23408"/>
    <cellStyle name="20% - Ênfase1 19 2 3 2 3" xfId="35497"/>
    <cellStyle name="20% - Ênfase1 19 2 3 2 4" xfId="51855"/>
    <cellStyle name="20% - Ênfase1 19 2 3 3" xfId="17348"/>
    <cellStyle name="20% - Ênfase1 19 2 3 4" xfId="29438"/>
    <cellStyle name="20% - Ênfase1 19 2 3 5" xfId="43578"/>
    <cellStyle name="20% - Ênfase1 19 2 4" xfId="7233"/>
    <cellStyle name="20% - Ênfase1 19 2 4 2" xfId="19353"/>
    <cellStyle name="20% - Ênfase1 19 2 4 2 2" xfId="47795"/>
    <cellStyle name="20% - Ênfase1 19 2 4 3" xfId="31442"/>
    <cellStyle name="20% - Ênfase1 19 2 4 4" xfId="39518"/>
    <cellStyle name="20% - Ênfase1 19 2 5" xfId="13293"/>
    <cellStyle name="20% - Ênfase1 19 2 5 2" xfId="45746"/>
    <cellStyle name="20% - Ênfase1 19 2 6" xfId="25408"/>
    <cellStyle name="20% - Ênfase1 19 2 7" xfId="37498"/>
    <cellStyle name="20% - Ênfase1 19 3" xfId="650"/>
    <cellStyle name="20% - Ênfase1 19 3 2" xfId="2708"/>
    <cellStyle name="20% - Ênfase1 19 3 2 2" xfId="8767"/>
    <cellStyle name="20% - Ênfase1 19 3 2 2 2" xfId="20887"/>
    <cellStyle name="20% - Ênfase1 19 3 2 2 3" xfId="32976"/>
    <cellStyle name="20% - Ênfase1 19 3 2 2 4" xfId="49334"/>
    <cellStyle name="20% - Ênfase1 19 3 2 3" xfId="14827"/>
    <cellStyle name="20% - Ênfase1 19 3 2 4" xfId="26917"/>
    <cellStyle name="20% - Ênfase1 19 3 2 5" xfId="41057"/>
    <cellStyle name="20% - Ênfase1 19 3 3" xfId="4733"/>
    <cellStyle name="20% - Ênfase1 19 3 3 2" xfId="10792"/>
    <cellStyle name="20% - Ênfase1 19 3 3 2 2" xfId="22912"/>
    <cellStyle name="20% - Ênfase1 19 3 3 2 3" xfId="35001"/>
    <cellStyle name="20% - Ênfase1 19 3 3 2 4" xfId="51359"/>
    <cellStyle name="20% - Ênfase1 19 3 3 3" xfId="16852"/>
    <cellStyle name="20% - Ênfase1 19 3 3 4" xfId="28942"/>
    <cellStyle name="20% - Ênfase1 19 3 3 5" xfId="43082"/>
    <cellStyle name="20% - Ênfase1 19 3 4" xfId="6737"/>
    <cellStyle name="20% - Ênfase1 19 3 4 2" xfId="18857"/>
    <cellStyle name="20% - Ênfase1 19 3 4 2 2" xfId="47289"/>
    <cellStyle name="20% - Ênfase1 19 3 4 3" xfId="30946"/>
    <cellStyle name="20% - Ênfase1 19 3 4 4" xfId="39012"/>
    <cellStyle name="20% - Ênfase1 19 3 5" xfId="12797"/>
    <cellStyle name="20% - Ênfase1 19 3 5 2" xfId="45241"/>
    <cellStyle name="20% - Ênfase1 19 3 6" xfId="24912"/>
    <cellStyle name="20% - Ênfase1 19 3 7" xfId="37002"/>
    <cellStyle name="20% - Ênfase1 19 4" xfId="1704"/>
    <cellStyle name="20% - Ênfase1 19 4 2" xfId="3741"/>
    <cellStyle name="20% - Ênfase1 19 4 2 2" xfId="9800"/>
    <cellStyle name="20% - Ênfase1 19 4 2 2 2" xfId="21920"/>
    <cellStyle name="20% - Ênfase1 19 4 2 2 3" xfId="34009"/>
    <cellStyle name="20% - Ênfase1 19 4 2 2 4" xfId="50367"/>
    <cellStyle name="20% - Ênfase1 19 4 2 3" xfId="15860"/>
    <cellStyle name="20% - Ênfase1 19 4 2 4" xfId="27950"/>
    <cellStyle name="20% - Ênfase1 19 4 2 5" xfId="42090"/>
    <cellStyle name="20% - Ênfase1 19 4 3" xfId="5741"/>
    <cellStyle name="20% - Ênfase1 19 4 3 2" xfId="11800"/>
    <cellStyle name="20% - Ênfase1 19 4 3 2 2" xfId="23920"/>
    <cellStyle name="20% - Ênfase1 19 4 3 2 3" xfId="36009"/>
    <cellStyle name="20% - Ênfase1 19 4 3 2 4" xfId="52367"/>
    <cellStyle name="20% - Ênfase1 19 4 3 3" xfId="17860"/>
    <cellStyle name="20% - Ênfase1 19 4 3 4" xfId="29950"/>
    <cellStyle name="20% - Ênfase1 19 4 3 5" xfId="44090"/>
    <cellStyle name="20% - Ênfase1 19 4 4" xfId="7770"/>
    <cellStyle name="20% - Ênfase1 19 4 4 2" xfId="19890"/>
    <cellStyle name="20% - Ênfase1 19 4 4 2 2" xfId="48333"/>
    <cellStyle name="20% - Ênfase1 19 4 4 3" xfId="31979"/>
    <cellStyle name="20% - Ênfase1 19 4 4 4" xfId="40056"/>
    <cellStyle name="20% - Ênfase1 19 4 5" xfId="13830"/>
    <cellStyle name="20% - Ênfase1 19 4 5 2" xfId="46284"/>
    <cellStyle name="20% - Ênfase1 19 4 6" xfId="25920"/>
    <cellStyle name="20% - Ênfase1 19 4 7" xfId="38010"/>
    <cellStyle name="20% - Ênfase1 19 5" xfId="2204"/>
    <cellStyle name="20% - Ênfase1 19 5 2" xfId="8264"/>
    <cellStyle name="20% - Ênfase1 19 5 2 2" xfId="20384"/>
    <cellStyle name="20% - Ênfase1 19 5 2 3" xfId="32473"/>
    <cellStyle name="20% - Ênfase1 19 5 2 4" xfId="48830"/>
    <cellStyle name="20% - Ênfase1 19 5 3" xfId="14324"/>
    <cellStyle name="20% - Ênfase1 19 5 4" xfId="26414"/>
    <cellStyle name="20% - Ênfase1 19 5 5" xfId="40553"/>
    <cellStyle name="20% - Ênfase1 19 6" xfId="4235"/>
    <cellStyle name="20% - Ênfase1 19 6 2" xfId="10294"/>
    <cellStyle name="20% - Ênfase1 19 6 2 2" xfId="22414"/>
    <cellStyle name="20% - Ênfase1 19 6 2 3" xfId="34503"/>
    <cellStyle name="20% - Ênfase1 19 6 2 4" xfId="50861"/>
    <cellStyle name="20% - Ênfase1 19 6 3" xfId="16354"/>
    <cellStyle name="20% - Ênfase1 19 6 4" xfId="28444"/>
    <cellStyle name="20% - Ênfase1 19 6 5" xfId="42584"/>
    <cellStyle name="20% - Ênfase1 19 7" xfId="6234"/>
    <cellStyle name="20% - Ênfase1 19 7 2" xfId="18354"/>
    <cellStyle name="20% - Ênfase1 19 7 2 2" xfId="46781"/>
    <cellStyle name="20% - Ênfase1 19 7 3" xfId="30443"/>
    <cellStyle name="20% - Ênfase1 19 7 4" xfId="38504"/>
    <cellStyle name="20% - Ênfase1 19 8" xfId="12294"/>
    <cellStyle name="20% - Ênfase1 19 8 2" xfId="44735"/>
    <cellStyle name="20% - Ênfase1 19 9" xfId="24414"/>
    <cellStyle name="20% - Ênfase1 2" xfId="19"/>
    <cellStyle name="20% - Ênfase1 2 10" xfId="24380"/>
    <cellStyle name="20% - Ênfase1 2 11" xfId="36470"/>
    <cellStyle name="20% - Ênfase1 2 2" xfId="65"/>
    <cellStyle name="20% - Ênfase1 2 2 10" xfId="36508"/>
    <cellStyle name="20% - Ênfase1 2 2 2" xfId="1164"/>
    <cellStyle name="20% - Ênfase1 2 2 2 2" xfId="3208"/>
    <cellStyle name="20% - Ênfase1 2 2 2 2 2" xfId="9267"/>
    <cellStyle name="20% - Ênfase1 2 2 2 2 2 2" xfId="21387"/>
    <cellStyle name="20% - Ênfase1 2 2 2 2 2 3" xfId="33476"/>
    <cellStyle name="20% - Ênfase1 2 2 2 2 2 4" xfId="49834"/>
    <cellStyle name="20% - Ênfase1 2 2 2 2 3" xfId="15327"/>
    <cellStyle name="20% - Ênfase1 2 2 2 2 4" xfId="27417"/>
    <cellStyle name="20% - Ênfase1 2 2 2 2 5" xfId="41557"/>
    <cellStyle name="20% - Ênfase1 2 2 2 3" xfId="5233"/>
    <cellStyle name="20% - Ênfase1 2 2 2 3 2" xfId="11292"/>
    <cellStyle name="20% - Ênfase1 2 2 2 3 2 2" xfId="23412"/>
    <cellStyle name="20% - Ênfase1 2 2 2 3 2 3" xfId="35501"/>
    <cellStyle name="20% - Ênfase1 2 2 2 3 2 4" xfId="51859"/>
    <cellStyle name="20% - Ênfase1 2 2 2 3 3" xfId="17352"/>
    <cellStyle name="20% - Ênfase1 2 2 2 3 4" xfId="29442"/>
    <cellStyle name="20% - Ênfase1 2 2 2 3 5" xfId="43582"/>
    <cellStyle name="20% - Ênfase1 2 2 2 4" xfId="7237"/>
    <cellStyle name="20% - Ênfase1 2 2 2 4 2" xfId="19357"/>
    <cellStyle name="20% - Ênfase1 2 2 2 4 2 2" xfId="47799"/>
    <cellStyle name="20% - Ênfase1 2 2 2 4 3" xfId="31446"/>
    <cellStyle name="20% - Ênfase1 2 2 2 4 4" xfId="39522"/>
    <cellStyle name="20% - Ênfase1 2 2 2 5" xfId="13297"/>
    <cellStyle name="20% - Ênfase1 2 2 2 5 2" xfId="45750"/>
    <cellStyle name="20% - Ênfase1 2 2 2 6" xfId="25412"/>
    <cellStyle name="20% - Ênfase1 2 2 2 7" xfId="37502"/>
    <cellStyle name="20% - Ênfase1 2 2 3" xfId="654"/>
    <cellStyle name="20% - Ênfase1 2 2 3 2" xfId="2712"/>
    <cellStyle name="20% - Ênfase1 2 2 3 2 2" xfId="8771"/>
    <cellStyle name="20% - Ênfase1 2 2 3 2 2 2" xfId="20891"/>
    <cellStyle name="20% - Ênfase1 2 2 3 2 2 3" xfId="32980"/>
    <cellStyle name="20% - Ênfase1 2 2 3 2 2 4" xfId="49338"/>
    <cellStyle name="20% - Ênfase1 2 2 3 2 3" xfId="14831"/>
    <cellStyle name="20% - Ênfase1 2 2 3 2 4" xfId="26921"/>
    <cellStyle name="20% - Ênfase1 2 2 3 2 5" xfId="41061"/>
    <cellStyle name="20% - Ênfase1 2 2 3 3" xfId="4737"/>
    <cellStyle name="20% - Ênfase1 2 2 3 3 2" xfId="10796"/>
    <cellStyle name="20% - Ênfase1 2 2 3 3 2 2" xfId="22916"/>
    <cellStyle name="20% - Ênfase1 2 2 3 3 2 3" xfId="35005"/>
    <cellStyle name="20% - Ênfase1 2 2 3 3 2 4" xfId="51363"/>
    <cellStyle name="20% - Ênfase1 2 2 3 3 3" xfId="16856"/>
    <cellStyle name="20% - Ênfase1 2 2 3 3 4" xfId="28946"/>
    <cellStyle name="20% - Ênfase1 2 2 3 3 5" xfId="43086"/>
    <cellStyle name="20% - Ênfase1 2 2 3 4" xfId="6741"/>
    <cellStyle name="20% - Ênfase1 2 2 3 4 2" xfId="18861"/>
    <cellStyle name="20% - Ênfase1 2 2 3 4 2 2" xfId="47293"/>
    <cellStyle name="20% - Ênfase1 2 2 3 4 3" xfId="30950"/>
    <cellStyle name="20% - Ênfase1 2 2 3 4 4" xfId="39016"/>
    <cellStyle name="20% - Ênfase1 2 2 3 5" xfId="12801"/>
    <cellStyle name="20% - Ênfase1 2 2 3 5 2" xfId="45245"/>
    <cellStyle name="20% - Ênfase1 2 2 3 6" xfId="24916"/>
    <cellStyle name="20% - Ênfase1 2 2 3 7" xfId="37006"/>
    <cellStyle name="20% - Ênfase1 2 2 4" xfId="1708"/>
    <cellStyle name="20% - Ênfase1 2 2 4 2" xfId="3745"/>
    <cellStyle name="20% - Ênfase1 2 2 4 2 2" xfId="9804"/>
    <cellStyle name="20% - Ênfase1 2 2 4 2 2 2" xfId="21924"/>
    <cellStyle name="20% - Ênfase1 2 2 4 2 2 3" xfId="34013"/>
    <cellStyle name="20% - Ênfase1 2 2 4 2 2 4" xfId="50371"/>
    <cellStyle name="20% - Ênfase1 2 2 4 2 3" xfId="15864"/>
    <cellStyle name="20% - Ênfase1 2 2 4 2 4" xfId="27954"/>
    <cellStyle name="20% - Ênfase1 2 2 4 2 5" xfId="42094"/>
    <cellStyle name="20% - Ênfase1 2 2 4 3" xfId="5745"/>
    <cellStyle name="20% - Ênfase1 2 2 4 3 2" xfId="11804"/>
    <cellStyle name="20% - Ênfase1 2 2 4 3 2 2" xfId="23924"/>
    <cellStyle name="20% - Ênfase1 2 2 4 3 2 3" xfId="36013"/>
    <cellStyle name="20% - Ênfase1 2 2 4 3 2 4" xfId="52371"/>
    <cellStyle name="20% - Ênfase1 2 2 4 3 3" xfId="17864"/>
    <cellStyle name="20% - Ênfase1 2 2 4 3 4" xfId="29954"/>
    <cellStyle name="20% - Ênfase1 2 2 4 3 5" xfId="44094"/>
    <cellStyle name="20% - Ênfase1 2 2 4 4" xfId="7774"/>
    <cellStyle name="20% - Ênfase1 2 2 4 4 2" xfId="19894"/>
    <cellStyle name="20% - Ênfase1 2 2 4 4 2 2" xfId="48337"/>
    <cellStyle name="20% - Ênfase1 2 2 4 4 3" xfId="31983"/>
    <cellStyle name="20% - Ênfase1 2 2 4 4 4" xfId="40060"/>
    <cellStyle name="20% - Ênfase1 2 2 4 5" xfId="13834"/>
    <cellStyle name="20% - Ênfase1 2 2 4 5 2" xfId="46288"/>
    <cellStyle name="20% - Ênfase1 2 2 4 6" xfId="25924"/>
    <cellStyle name="20% - Ênfase1 2 2 4 7" xfId="38014"/>
    <cellStyle name="20% - Ênfase1 2 2 5" xfId="2208"/>
    <cellStyle name="20% - Ênfase1 2 2 5 2" xfId="8268"/>
    <cellStyle name="20% - Ênfase1 2 2 5 2 2" xfId="20388"/>
    <cellStyle name="20% - Ênfase1 2 2 5 2 3" xfId="32477"/>
    <cellStyle name="20% - Ênfase1 2 2 5 2 4" xfId="48834"/>
    <cellStyle name="20% - Ênfase1 2 2 5 3" xfId="14328"/>
    <cellStyle name="20% - Ênfase1 2 2 5 4" xfId="26418"/>
    <cellStyle name="20% - Ênfase1 2 2 5 5" xfId="40557"/>
    <cellStyle name="20% - Ênfase1 2 2 6" xfId="4239"/>
    <cellStyle name="20% - Ênfase1 2 2 6 2" xfId="10298"/>
    <cellStyle name="20% - Ênfase1 2 2 6 2 2" xfId="22418"/>
    <cellStyle name="20% - Ênfase1 2 2 6 2 3" xfId="34507"/>
    <cellStyle name="20% - Ênfase1 2 2 6 2 4" xfId="50865"/>
    <cellStyle name="20% - Ênfase1 2 2 6 3" xfId="16358"/>
    <cellStyle name="20% - Ênfase1 2 2 6 4" xfId="28448"/>
    <cellStyle name="20% - Ênfase1 2 2 6 5" xfId="42588"/>
    <cellStyle name="20% - Ênfase1 2 2 7" xfId="6238"/>
    <cellStyle name="20% - Ênfase1 2 2 7 2" xfId="18358"/>
    <cellStyle name="20% - Ênfase1 2 2 7 2 2" xfId="46785"/>
    <cellStyle name="20% - Ênfase1 2 2 7 3" xfId="30447"/>
    <cellStyle name="20% - Ênfase1 2 2 7 4" xfId="38508"/>
    <cellStyle name="20% - Ênfase1 2 2 8" xfId="12298"/>
    <cellStyle name="20% - Ênfase1 2 2 8 2" xfId="44739"/>
    <cellStyle name="20% - Ênfase1 2 2 9" xfId="24418"/>
    <cellStyle name="20% - Ênfase1 2 3" xfId="1124"/>
    <cellStyle name="20% - Ênfase1 2 3 2" xfId="3168"/>
    <cellStyle name="20% - Ênfase1 2 3 2 2" xfId="9227"/>
    <cellStyle name="20% - Ênfase1 2 3 2 2 2" xfId="21347"/>
    <cellStyle name="20% - Ênfase1 2 3 2 2 3" xfId="33436"/>
    <cellStyle name="20% - Ênfase1 2 3 2 2 4" xfId="49794"/>
    <cellStyle name="20% - Ênfase1 2 3 2 3" xfId="15287"/>
    <cellStyle name="20% - Ênfase1 2 3 2 4" xfId="27377"/>
    <cellStyle name="20% - Ênfase1 2 3 2 5" xfId="41517"/>
    <cellStyle name="20% - Ênfase1 2 3 3" xfId="5193"/>
    <cellStyle name="20% - Ênfase1 2 3 3 2" xfId="11252"/>
    <cellStyle name="20% - Ênfase1 2 3 3 2 2" xfId="23372"/>
    <cellStyle name="20% - Ênfase1 2 3 3 2 3" xfId="35461"/>
    <cellStyle name="20% - Ênfase1 2 3 3 2 4" xfId="51819"/>
    <cellStyle name="20% - Ênfase1 2 3 3 3" xfId="17312"/>
    <cellStyle name="20% - Ênfase1 2 3 3 4" xfId="29402"/>
    <cellStyle name="20% - Ênfase1 2 3 3 5" xfId="43542"/>
    <cellStyle name="20% - Ênfase1 2 3 4" xfId="7197"/>
    <cellStyle name="20% - Ênfase1 2 3 4 2" xfId="19317"/>
    <cellStyle name="20% - Ênfase1 2 3 4 2 2" xfId="47759"/>
    <cellStyle name="20% - Ênfase1 2 3 4 3" xfId="31406"/>
    <cellStyle name="20% - Ênfase1 2 3 4 4" xfId="39482"/>
    <cellStyle name="20% - Ênfase1 2 3 5" xfId="13257"/>
    <cellStyle name="20% - Ênfase1 2 3 5 2" xfId="45710"/>
    <cellStyle name="20% - Ênfase1 2 3 6" xfId="25372"/>
    <cellStyle name="20% - Ênfase1 2 3 7" xfId="37462"/>
    <cellStyle name="20% - Ênfase1 2 4" xfId="616"/>
    <cellStyle name="20% - Ênfase1 2 4 2" xfId="2674"/>
    <cellStyle name="20% - Ênfase1 2 4 2 2" xfId="8733"/>
    <cellStyle name="20% - Ênfase1 2 4 2 2 2" xfId="20853"/>
    <cellStyle name="20% - Ênfase1 2 4 2 2 3" xfId="32942"/>
    <cellStyle name="20% - Ênfase1 2 4 2 2 4" xfId="49300"/>
    <cellStyle name="20% - Ênfase1 2 4 2 3" xfId="14793"/>
    <cellStyle name="20% - Ênfase1 2 4 2 4" xfId="26883"/>
    <cellStyle name="20% - Ênfase1 2 4 2 5" xfId="41023"/>
    <cellStyle name="20% - Ênfase1 2 4 3" xfId="4699"/>
    <cellStyle name="20% - Ênfase1 2 4 3 2" xfId="10758"/>
    <cellStyle name="20% - Ênfase1 2 4 3 2 2" xfId="22878"/>
    <cellStyle name="20% - Ênfase1 2 4 3 2 3" xfId="34967"/>
    <cellStyle name="20% - Ênfase1 2 4 3 2 4" xfId="51325"/>
    <cellStyle name="20% - Ênfase1 2 4 3 3" xfId="16818"/>
    <cellStyle name="20% - Ênfase1 2 4 3 4" xfId="28908"/>
    <cellStyle name="20% - Ênfase1 2 4 3 5" xfId="43048"/>
    <cellStyle name="20% - Ênfase1 2 4 4" xfId="6703"/>
    <cellStyle name="20% - Ênfase1 2 4 4 2" xfId="18823"/>
    <cellStyle name="20% - Ênfase1 2 4 4 2 2" xfId="47255"/>
    <cellStyle name="20% - Ênfase1 2 4 4 3" xfId="30912"/>
    <cellStyle name="20% - Ênfase1 2 4 4 4" xfId="38978"/>
    <cellStyle name="20% - Ênfase1 2 4 5" xfId="12763"/>
    <cellStyle name="20% - Ênfase1 2 4 5 2" xfId="45207"/>
    <cellStyle name="20% - Ênfase1 2 4 6" xfId="24878"/>
    <cellStyle name="20% - Ênfase1 2 4 7" xfId="36968"/>
    <cellStyle name="20% - Ênfase1 2 5" xfId="1670"/>
    <cellStyle name="20% - Ênfase1 2 5 2" xfId="3707"/>
    <cellStyle name="20% - Ênfase1 2 5 2 2" xfId="9766"/>
    <cellStyle name="20% - Ênfase1 2 5 2 2 2" xfId="21886"/>
    <cellStyle name="20% - Ênfase1 2 5 2 2 3" xfId="33975"/>
    <cellStyle name="20% - Ênfase1 2 5 2 2 4" xfId="50333"/>
    <cellStyle name="20% - Ênfase1 2 5 2 3" xfId="15826"/>
    <cellStyle name="20% - Ênfase1 2 5 2 4" xfId="27916"/>
    <cellStyle name="20% - Ênfase1 2 5 2 5" xfId="42056"/>
    <cellStyle name="20% - Ênfase1 2 5 3" xfId="5707"/>
    <cellStyle name="20% - Ênfase1 2 5 3 2" xfId="11766"/>
    <cellStyle name="20% - Ênfase1 2 5 3 2 2" xfId="23886"/>
    <cellStyle name="20% - Ênfase1 2 5 3 2 3" xfId="35975"/>
    <cellStyle name="20% - Ênfase1 2 5 3 2 4" xfId="52333"/>
    <cellStyle name="20% - Ênfase1 2 5 3 3" xfId="17826"/>
    <cellStyle name="20% - Ênfase1 2 5 3 4" xfId="29916"/>
    <cellStyle name="20% - Ênfase1 2 5 3 5" xfId="44056"/>
    <cellStyle name="20% - Ênfase1 2 5 4" xfId="7736"/>
    <cellStyle name="20% - Ênfase1 2 5 4 2" xfId="19856"/>
    <cellStyle name="20% - Ênfase1 2 5 4 2 2" xfId="48299"/>
    <cellStyle name="20% - Ênfase1 2 5 4 3" xfId="31945"/>
    <cellStyle name="20% - Ênfase1 2 5 4 4" xfId="40022"/>
    <cellStyle name="20% - Ênfase1 2 5 5" xfId="13796"/>
    <cellStyle name="20% - Ênfase1 2 5 5 2" xfId="46250"/>
    <cellStyle name="20% - Ênfase1 2 5 6" xfId="25886"/>
    <cellStyle name="20% - Ênfase1 2 5 7" xfId="37976"/>
    <cellStyle name="20% - Ênfase1 2 6" xfId="2170"/>
    <cellStyle name="20% - Ênfase1 2 6 2" xfId="8230"/>
    <cellStyle name="20% - Ênfase1 2 6 2 2" xfId="20350"/>
    <cellStyle name="20% - Ênfase1 2 6 2 3" xfId="32439"/>
    <cellStyle name="20% - Ênfase1 2 6 2 4" xfId="48796"/>
    <cellStyle name="20% - Ênfase1 2 6 3" xfId="14290"/>
    <cellStyle name="20% - Ênfase1 2 6 4" xfId="26380"/>
    <cellStyle name="20% - Ênfase1 2 6 5" xfId="40519"/>
    <cellStyle name="20% - Ênfase1 2 7" xfId="4201"/>
    <cellStyle name="20% - Ênfase1 2 7 2" xfId="10260"/>
    <cellStyle name="20% - Ênfase1 2 7 2 2" xfId="22380"/>
    <cellStyle name="20% - Ênfase1 2 7 2 3" xfId="34469"/>
    <cellStyle name="20% - Ênfase1 2 7 2 4" xfId="50827"/>
    <cellStyle name="20% - Ênfase1 2 7 3" xfId="16320"/>
    <cellStyle name="20% - Ênfase1 2 7 4" xfId="28410"/>
    <cellStyle name="20% - Ênfase1 2 7 5" xfId="42550"/>
    <cellStyle name="20% - Ênfase1 2 8" xfId="6200"/>
    <cellStyle name="20% - Ênfase1 2 8 2" xfId="18320"/>
    <cellStyle name="20% - Ênfase1 2 8 2 2" xfId="46746"/>
    <cellStyle name="20% - Ênfase1 2 8 3" xfId="30409"/>
    <cellStyle name="20% - Ênfase1 2 8 4" xfId="38469"/>
    <cellStyle name="20% - Ênfase1 2 9" xfId="12260"/>
    <cellStyle name="20% - Ênfase1 2 9 2" xfId="44701"/>
    <cellStyle name="20% - Ênfase1 20" xfId="55"/>
    <cellStyle name="20% - Ênfase1 20 10" xfId="36498"/>
    <cellStyle name="20% - Ênfase1 20 2" xfId="1154"/>
    <cellStyle name="20% - Ênfase1 20 2 2" xfId="3198"/>
    <cellStyle name="20% - Ênfase1 20 2 2 2" xfId="9257"/>
    <cellStyle name="20% - Ênfase1 20 2 2 2 2" xfId="21377"/>
    <cellStyle name="20% - Ênfase1 20 2 2 2 3" xfId="33466"/>
    <cellStyle name="20% - Ênfase1 20 2 2 2 4" xfId="49824"/>
    <cellStyle name="20% - Ênfase1 20 2 2 3" xfId="15317"/>
    <cellStyle name="20% - Ênfase1 20 2 2 4" xfId="27407"/>
    <cellStyle name="20% - Ênfase1 20 2 2 5" xfId="41547"/>
    <cellStyle name="20% - Ênfase1 20 2 3" xfId="5223"/>
    <cellStyle name="20% - Ênfase1 20 2 3 2" xfId="11282"/>
    <cellStyle name="20% - Ênfase1 20 2 3 2 2" xfId="23402"/>
    <cellStyle name="20% - Ênfase1 20 2 3 2 3" xfId="35491"/>
    <cellStyle name="20% - Ênfase1 20 2 3 2 4" xfId="51849"/>
    <cellStyle name="20% - Ênfase1 20 2 3 3" xfId="17342"/>
    <cellStyle name="20% - Ênfase1 20 2 3 4" xfId="29432"/>
    <cellStyle name="20% - Ênfase1 20 2 3 5" xfId="43572"/>
    <cellStyle name="20% - Ênfase1 20 2 4" xfId="7227"/>
    <cellStyle name="20% - Ênfase1 20 2 4 2" xfId="19347"/>
    <cellStyle name="20% - Ênfase1 20 2 4 2 2" xfId="47789"/>
    <cellStyle name="20% - Ênfase1 20 2 4 3" xfId="31436"/>
    <cellStyle name="20% - Ênfase1 20 2 4 4" xfId="39512"/>
    <cellStyle name="20% - Ênfase1 20 2 5" xfId="13287"/>
    <cellStyle name="20% - Ênfase1 20 2 5 2" xfId="45740"/>
    <cellStyle name="20% - Ênfase1 20 2 6" xfId="25402"/>
    <cellStyle name="20% - Ênfase1 20 2 7" xfId="37492"/>
    <cellStyle name="20% - Ênfase1 20 3" xfId="644"/>
    <cellStyle name="20% - Ênfase1 20 3 2" xfId="2702"/>
    <cellStyle name="20% - Ênfase1 20 3 2 2" xfId="8761"/>
    <cellStyle name="20% - Ênfase1 20 3 2 2 2" xfId="20881"/>
    <cellStyle name="20% - Ênfase1 20 3 2 2 3" xfId="32970"/>
    <cellStyle name="20% - Ênfase1 20 3 2 2 4" xfId="49328"/>
    <cellStyle name="20% - Ênfase1 20 3 2 3" xfId="14821"/>
    <cellStyle name="20% - Ênfase1 20 3 2 4" xfId="26911"/>
    <cellStyle name="20% - Ênfase1 20 3 2 5" xfId="41051"/>
    <cellStyle name="20% - Ênfase1 20 3 3" xfId="4727"/>
    <cellStyle name="20% - Ênfase1 20 3 3 2" xfId="10786"/>
    <cellStyle name="20% - Ênfase1 20 3 3 2 2" xfId="22906"/>
    <cellStyle name="20% - Ênfase1 20 3 3 2 3" xfId="34995"/>
    <cellStyle name="20% - Ênfase1 20 3 3 2 4" xfId="51353"/>
    <cellStyle name="20% - Ênfase1 20 3 3 3" xfId="16846"/>
    <cellStyle name="20% - Ênfase1 20 3 3 4" xfId="28936"/>
    <cellStyle name="20% - Ênfase1 20 3 3 5" xfId="43076"/>
    <cellStyle name="20% - Ênfase1 20 3 4" xfId="6731"/>
    <cellStyle name="20% - Ênfase1 20 3 4 2" xfId="18851"/>
    <cellStyle name="20% - Ênfase1 20 3 4 2 2" xfId="47283"/>
    <cellStyle name="20% - Ênfase1 20 3 4 3" xfId="30940"/>
    <cellStyle name="20% - Ênfase1 20 3 4 4" xfId="39006"/>
    <cellStyle name="20% - Ênfase1 20 3 5" xfId="12791"/>
    <cellStyle name="20% - Ênfase1 20 3 5 2" xfId="45235"/>
    <cellStyle name="20% - Ênfase1 20 3 6" xfId="24906"/>
    <cellStyle name="20% - Ênfase1 20 3 7" xfId="36996"/>
    <cellStyle name="20% - Ênfase1 20 4" xfId="1698"/>
    <cellStyle name="20% - Ênfase1 20 4 2" xfId="3735"/>
    <cellStyle name="20% - Ênfase1 20 4 2 2" xfId="9794"/>
    <cellStyle name="20% - Ênfase1 20 4 2 2 2" xfId="21914"/>
    <cellStyle name="20% - Ênfase1 20 4 2 2 3" xfId="34003"/>
    <cellStyle name="20% - Ênfase1 20 4 2 2 4" xfId="50361"/>
    <cellStyle name="20% - Ênfase1 20 4 2 3" xfId="15854"/>
    <cellStyle name="20% - Ênfase1 20 4 2 4" xfId="27944"/>
    <cellStyle name="20% - Ênfase1 20 4 2 5" xfId="42084"/>
    <cellStyle name="20% - Ênfase1 20 4 3" xfId="5735"/>
    <cellStyle name="20% - Ênfase1 20 4 3 2" xfId="11794"/>
    <cellStyle name="20% - Ênfase1 20 4 3 2 2" xfId="23914"/>
    <cellStyle name="20% - Ênfase1 20 4 3 2 3" xfId="36003"/>
    <cellStyle name="20% - Ênfase1 20 4 3 2 4" xfId="52361"/>
    <cellStyle name="20% - Ênfase1 20 4 3 3" xfId="17854"/>
    <cellStyle name="20% - Ênfase1 20 4 3 4" xfId="29944"/>
    <cellStyle name="20% - Ênfase1 20 4 3 5" xfId="44084"/>
    <cellStyle name="20% - Ênfase1 20 4 4" xfId="7764"/>
    <cellStyle name="20% - Ênfase1 20 4 4 2" xfId="19884"/>
    <cellStyle name="20% - Ênfase1 20 4 4 2 2" xfId="48327"/>
    <cellStyle name="20% - Ênfase1 20 4 4 3" xfId="31973"/>
    <cellStyle name="20% - Ênfase1 20 4 4 4" xfId="40050"/>
    <cellStyle name="20% - Ênfase1 20 4 5" xfId="13824"/>
    <cellStyle name="20% - Ênfase1 20 4 5 2" xfId="46278"/>
    <cellStyle name="20% - Ênfase1 20 4 6" xfId="25914"/>
    <cellStyle name="20% - Ênfase1 20 4 7" xfId="38004"/>
    <cellStyle name="20% - Ênfase1 20 5" xfId="2198"/>
    <cellStyle name="20% - Ênfase1 20 5 2" xfId="8258"/>
    <cellStyle name="20% - Ênfase1 20 5 2 2" xfId="20378"/>
    <cellStyle name="20% - Ênfase1 20 5 2 3" xfId="32467"/>
    <cellStyle name="20% - Ênfase1 20 5 2 4" xfId="48824"/>
    <cellStyle name="20% - Ênfase1 20 5 3" xfId="14318"/>
    <cellStyle name="20% - Ênfase1 20 5 4" xfId="26408"/>
    <cellStyle name="20% - Ênfase1 20 5 5" xfId="40547"/>
    <cellStyle name="20% - Ênfase1 20 6" xfId="4229"/>
    <cellStyle name="20% - Ênfase1 20 6 2" xfId="10288"/>
    <cellStyle name="20% - Ênfase1 20 6 2 2" xfId="22408"/>
    <cellStyle name="20% - Ênfase1 20 6 2 3" xfId="34497"/>
    <cellStyle name="20% - Ênfase1 20 6 2 4" xfId="50855"/>
    <cellStyle name="20% - Ênfase1 20 6 3" xfId="16348"/>
    <cellStyle name="20% - Ênfase1 20 6 4" xfId="28438"/>
    <cellStyle name="20% - Ênfase1 20 6 5" xfId="42578"/>
    <cellStyle name="20% - Ênfase1 20 7" xfId="6228"/>
    <cellStyle name="20% - Ênfase1 20 7 2" xfId="18348"/>
    <cellStyle name="20% - Ênfase1 20 7 2 2" xfId="46775"/>
    <cellStyle name="20% - Ênfase1 20 7 3" xfId="30437"/>
    <cellStyle name="20% - Ênfase1 20 7 4" xfId="38498"/>
    <cellStyle name="20% - Ênfase1 20 8" xfId="12288"/>
    <cellStyle name="20% - Ênfase1 20 8 2" xfId="44729"/>
    <cellStyle name="20% - Ênfase1 20 9" xfId="24408"/>
    <cellStyle name="20% - Ênfase1 21" xfId="57"/>
    <cellStyle name="20% - Ênfase1 21 10" xfId="36500"/>
    <cellStyle name="20% - Ênfase1 21 2" xfId="1156"/>
    <cellStyle name="20% - Ênfase1 21 2 2" xfId="3200"/>
    <cellStyle name="20% - Ênfase1 21 2 2 2" xfId="9259"/>
    <cellStyle name="20% - Ênfase1 21 2 2 2 2" xfId="21379"/>
    <cellStyle name="20% - Ênfase1 21 2 2 2 3" xfId="33468"/>
    <cellStyle name="20% - Ênfase1 21 2 2 2 4" xfId="49826"/>
    <cellStyle name="20% - Ênfase1 21 2 2 3" xfId="15319"/>
    <cellStyle name="20% - Ênfase1 21 2 2 4" xfId="27409"/>
    <cellStyle name="20% - Ênfase1 21 2 2 5" xfId="41549"/>
    <cellStyle name="20% - Ênfase1 21 2 3" xfId="5225"/>
    <cellStyle name="20% - Ênfase1 21 2 3 2" xfId="11284"/>
    <cellStyle name="20% - Ênfase1 21 2 3 2 2" xfId="23404"/>
    <cellStyle name="20% - Ênfase1 21 2 3 2 3" xfId="35493"/>
    <cellStyle name="20% - Ênfase1 21 2 3 2 4" xfId="51851"/>
    <cellStyle name="20% - Ênfase1 21 2 3 3" xfId="17344"/>
    <cellStyle name="20% - Ênfase1 21 2 3 4" xfId="29434"/>
    <cellStyle name="20% - Ênfase1 21 2 3 5" xfId="43574"/>
    <cellStyle name="20% - Ênfase1 21 2 4" xfId="7229"/>
    <cellStyle name="20% - Ênfase1 21 2 4 2" xfId="19349"/>
    <cellStyle name="20% - Ênfase1 21 2 4 2 2" xfId="47791"/>
    <cellStyle name="20% - Ênfase1 21 2 4 3" xfId="31438"/>
    <cellStyle name="20% - Ênfase1 21 2 4 4" xfId="39514"/>
    <cellStyle name="20% - Ênfase1 21 2 5" xfId="13289"/>
    <cellStyle name="20% - Ênfase1 21 2 5 2" xfId="45742"/>
    <cellStyle name="20% - Ênfase1 21 2 6" xfId="25404"/>
    <cellStyle name="20% - Ênfase1 21 2 7" xfId="37494"/>
    <cellStyle name="20% - Ênfase1 21 3" xfId="646"/>
    <cellStyle name="20% - Ênfase1 21 3 2" xfId="2704"/>
    <cellStyle name="20% - Ênfase1 21 3 2 2" xfId="8763"/>
    <cellStyle name="20% - Ênfase1 21 3 2 2 2" xfId="20883"/>
    <cellStyle name="20% - Ênfase1 21 3 2 2 3" xfId="32972"/>
    <cellStyle name="20% - Ênfase1 21 3 2 2 4" xfId="49330"/>
    <cellStyle name="20% - Ênfase1 21 3 2 3" xfId="14823"/>
    <cellStyle name="20% - Ênfase1 21 3 2 4" xfId="26913"/>
    <cellStyle name="20% - Ênfase1 21 3 2 5" xfId="41053"/>
    <cellStyle name="20% - Ênfase1 21 3 3" xfId="4729"/>
    <cellStyle name="20% - Ênfase1 21 3 3 2" xfId="10788"/>
    <cellStyle name="20% - Ênfase1 21 3 3 2 2" xfId="22908"/>
    <cellStyle name="20% - Ênfase1 21 3 3 2 3" xfId="34997"/>
    <cellStyle name="20% - Ênfase1 21 3 3 2 4" xfId="51355"/>
    <cellStyle name="20% - Ênfase1 21 3 3 3" xfId="16848"/>
    <cellStyle name="20% - Ênfase1 21 3 3 4" xfId="28938"/>
    <cellStyle name="20% - Ênfase1 21 3 3 5" xfId="43078"/>
    <cellStyle name="20% - Ênfase1 21 3 4" xfId="6733"/>
    <cellStyle name="20% - Ênfase1 21 3 4 2" xfId="18853"/>
    <cellStyle name="20% - Ênfase1 21 3 4 2 2" xfId="47285"/>
    <cellStyle name="20% - Ênfase1 21 3 4 3" xfId="30942"/>
    <cellStyle name="20% - Ênfase1 21 3 4 4" xfId="39008"/>
    <cellStyle name="20% - Ênfase1 21 3 5" xfId="12793"/>
    <cellStyle name="20% - Ênfase1 21 3 5 2" xfId="45237"/>
    <cellStyle name="20% - Ênfase1 21 3 6" xfId="24908"/>
    <cellStyle name="20% - Ênfase1 21 3 7" xfId="36998"/>
    <cellStyle name="20% - Ênfase1 21 4" xfId="1700"/>
    <cellStyle name="20% - Ênfase1 21 4 2" xfId="3737"/>
    <cellStyle name="20% - Ênfase1 21 4 2 2" xfId="9796"/>
    <cellStyle name="20% - Ênfase1 21 4 2 2 2" xfId="21916"/>
    <cellStyle name="20% - Ênfase1 21 4 2 2 3" xfId="34005"/>
    <cellStyle name="20% - Ênfase1 21 4 2 2 4" xfId="50363"/>
    <cellStyle name="20% - Ênfase1 21 4 2 3" xfId="15856"/>
    <cellStyle name="20% - Ênfase1 21 4 2 4" xfId="27946"/>
    <cellStyle name="20% - Ênfase1 21 4 2 5" xfId="42086"/>
    <cellStyle name="20% - Ênfase1 21 4 3" xfId="5737"/>
    <cellStyle name="20% - Ênfase1 21 4 3 2" xfId="11796"/>
    <cellStyle name="20% - Ênfase1 21 4 3 2 2" xfId="23916"/>
    <cellStyle name="20% - Ênfase1 21 4 3 2 3" xfId="36005"/>
    <cellStyle name="20% - Ênfase1 21 4 3 2 4" xfId="52363"/>
    <cellStyle name="20% - Ênfase1 21 4 3 3" xfId="17856"/>
    <cellStyle name="20% - Ênfase1 21 4 3 4" xfId="29946"/>
    <cellStyle name="20% - Ênfase1 21 4 3 5" xfId="44086"/>
    <cellStyle name="20% - Ênfase1 21 4 4" xfId="7766"/>
    <cellStyle name="20% - Ênfase1 21 4 4 2" xfId="19886"/>
    <cellStyle name="20% - Ênfase1 21 4 4 2 2" xfId="48329"/>
    <cellStyle name="20% - Ênfase1 21 4 4 3" xfId="31975"/>
    <cellStyle name="20% - Ênfase1 21 4 4 4" xfId="40052"/>
    <cellStyle name="20% - Ênfase1 21 4 5" xfId="13826"/>
    <cellStyle name="20% - Ênfase1 21 4 5 2" xfId="46280"/>
    <cellStyle name="20% - Ênfase1 21 4 6" xfId="25916"/>
    <cellStyle name="20% - Ênfase1 21 4 7" xfId="38006"/>
    <cellStyle name="20% - Ênfase1 21 5" xfId="2200"/>
    <cellStyle name="20% - Ênfase1 21 5 2" xfId="8260"/>
    <cellStyle name="20% - Ênfase1 21 5 2 2" xfId="20380"/>
    <cellStyle name="20% - Ênfase1 21 5 2 3" xfId="32469"/>
    <cellStyle name="20% - Ênfase1 21 5 2 4" xfId="48826"/>
    <cellStyle name="20% - Ênfase1 21 5 3" xfId="14320"/>
    <cellStyle name="20% - Ênfase1 21 5 4" xfId="26410"/>
    <cellStyle name="20% - Ênfase1 21 5 5" xfId="40549"/>
    <cellStyle name="20% - Ênfase1 21 6" xfId="4231"/>
    <cellStyle name="20% - Ênfase1 21 6 2" xfId="10290"/>
    <cellStyle name="20% - Ênfase1 21 6 2 2" xfId="22410"/>
    <cellStyle name="20% - Ênfase1 21 6 2 3" xfId="34499"/>
    <cellStyle name="20% - Ênfase1 21 6 2 4" xfId="50857"/>
    <cellStyle name="20% - Ênfase1 21 6 3" xfId="16350"/>
    <cellStyle name="20% - Ênfase1 21 6 4" xfId="28440"/>
    <cellStyle name="20% - Ênfase1 21 6 5" xfId="42580"/>
    <cellStyle name="20% - Ênfase1 21 7" xfId="6230"/>
    <cellStyle name="20% - Ênfase1 21 7 2" xfId="18350"/>
    <cellStyle name="20% - Ênfase1 21 7 2 2" xfId="46777"/>
    <cellStyle name="20% - Ênfase1 21 7 3" xfId="30439"/>
    <cellStyle name="20% - Ênfase1 21 7 4" xfId="38500"/>
    <cellStyle name="20% - Ênfase1 21 8" xfId="12290"/>
    <cellStyle name="20% - Ênfase1 21 8 2" xfId="44731"/>
    <cellStyle name="20% - Ênfase1 21 9" xfId="24410"/>
    <cellStyle name="20% - Ênfase1 22" xfId="60"/>
    <cellStyle name="20% - Ênfase1 22 10" xfId="36503"/>
    <cellStyle name="20% - Ênfase1 22 2" xfId="1159"/>
    <cellStyle name="20% - Ênfase1 22 2 2" xfId="3203"/>
    <cellStyle name="20% - Ênfase1 22 2 2 2" xfId="9262"/>
    <cellStyle name="20% - Ênfase1 22 2 2 2 2" xfId="21382"/>
    <cellStyle name="20% - Ênfase1 22 2 2 2 3" xfId="33471"/>
    <cellStyle name="20% - Ênfase1 22 2 2 2 4" xfId="49829"/>
    <cellStyle name="20% - Ênfase1 22 2 2 3" xfId="15322"/>
    <cellStyle name="20% - Ênfase1 22 2 2 4" xfId="27412"/>
    <cellStyle name="20% - Ênfase1 22 2 2 5" xfId="41552"/>
    <cellStyle name="20% - Ênfase1 22 2 3" xfId="5228"/>
    <cellStyle name="20% - Ênfase1 22 2 3 2" xfId="11287"/>
    <cellStyle name="20% - Ênfase1 22 2 3 2 2" xfId="23407"/>
    <cellStyle name="20% - Ênfase1 22 2 3 2 3" xfId="35496"/>
    <cellStyle name="20% - Ênfase1 22 2 3 2 4" xfId="51854"/>
    <cellStyle name="20% - Ênfase1 22 2 3 3" xfId="17347"/>
    <cellStyle name="20% - Ênfase1 22 2 3 4" xfId="29437"/>
    <cellStyle name="20% - Ênfase1 22 2 3 5" xfId="43577"/>
    <cellStyle name="20% - Ênfase1 22 2 4" xfId="7232"/>
    <cellStyle name="20% - Ênfase1 22 2 4 2" xfId="19352"/>
    <cellStyle name="20% - Ênfase1 22 2 4 2 2" xfId="47794"/>
    <cellStyle name="20% - Ênfase1 22 2 4 3" xfId="31441"/>
    <cellStyle name="20% - Ênfase1 22 2 4 4" xfId="39517"/>
    <cellStyle name="20% - Ênfase1 22 2 5" xfId="13292"/>
    <cellStyle name="20% - Ênfase1 22 2 5 2" xfId="45745"/>
    <cellStyle name="20% - Ênfase1 22 2 6" xfId="25407"/>
    <cellStyle name="20% - Ênfase1 22 2 7" xfId="37497"/>
    <cellStyle name="20% - Ênfase1 22 3" xfId="649"/>
    <cellStyle name="20% - Ênfase1 22 3 2" xfId="2707"/>
    <cellStyle name="20% - Ênfase1 22 3 2 2" xfId="8766"/>
    <cellStyle name="20% - Ênfase1 22 3 2 2 2" xfId="20886"/>
    <cellStyle name="20% - Ênfase1 22 3 2 2 3" xfId="32975"/>
    <cellStyle name="20% - Ênfase1 22 3 2 2 4" xfId="49333"/>
    <cellStyle name="20% - Ênfase1 22 3 2 3" xfId="14826"/>
    <cellStyle name="20% - Ênfase1 22 3 2 4" xfId="26916"/>
    <cellStyle name="20% - Ênfase1 22 3 2 5" xfId="41056"/>
    <cellStyle name="20% - Ênfase1 22 3 3" xfId="4732"/>
    <cellStyle name="20% - Ênfase1 22 3 3 2" xfId="10791"/>
    <cellStyle name="20% - Ênfase1 22 3 3 2 2" xfId="22911"/>
    <cellStyle name="20% - Ênfase1 22 3 3 2 3" xfId="35000"/>
    <cellStyle name="20% - Ênfase1 22 3 3 2 4" xfId="51358"/>
    <cellStyle name="20% - Ênfase1 22 3 3 3" xfId="16851"/>
    <cellStyle name="20% - Ênfase1 22 3 3 4" xfId="28941"/>
    <cellStyle name="20% - Ênfase1 22 3 3 5" xfId="43081"/>
    <cellStyle name="20% - Ênfase1 22 3 4" xfId="6736"/>
    <cellStyle name="20% - Ênfase1 22 3 4 2" xfId="18856"/>
    <cellStyle name="20% - Ênfase1 22 3 4 2 2" xfId="47288"/>
    <cellStyle name="20% - Ênfase1 22 3 4 3" xfId="30945"/>
    <cellStyle name="20% - Ênfase1 22 3 4 4" xfId="39011"/>
    <cellStyle name="20% - Ênfase1 22 3 5" xfId="12796"/>
    <cellStyle name="20% - Ênfase1 22 3 5 2" xfId="45240"/>
    <cellStyle name="20% - Ênfase1 22 3 6" xfId="24911"/>
    <cellStyle name="20% - Ênfase1 22 3 7" xfId="37001"/>
    <cellStyle name="20% - Ênfase1 22 4" xfId="1703"/>
    <cellStyle name="20% - Ênfase1 22 4 2" xfId="3740"/>
    <cellStyle name="20% - Ênfase1 22 4 2 2" xfId="9799"/>
    <cellStyle name="20% - Ênfase1 22 4 2 2 2" xfId="21919"/>
    <cellStyle name="20% - Ênfase1 22 4 2 2 3" xfId="34008"/>
    <cellStyle name="20% - Ênfase1 22 4 2 2 4" xfId="50366"/>
    <cellStyle name="20% - Ênfase1 22 4 2 3" xfId="15859"/>
    <cellStyle name="20% - Ênfase1 22 4 2 4" xfId="27949"/>
    <cellStyle name="20% - Ênfase1 22 4 2 5" xfId="42089"/>
    <cellStyle name="20% - Ênfase1 22 4 3" xfId="5740"/>
    <cellStyle name="20% - Ênfase1 22 4 3 2" xfId="11799"/>
    <cellStyle name="20% - Ênfase1 22 4 3 2 2" xfId="23919"/>
    <cellStyle name="20% - Ênfase1 22 4 3 2 3" xfId="36008"/>
    <cellStyle name="20% - Ênfase1 22 4 3 2 4" xfId="52366"/>
    <cellStyle name="20% - Ênfase1 22 4 3 3" xfId="17859"/>
    <cellStyle name="20% - Ênfase1 22 4 3 4" xfId="29949"/>
    <cellStyle name="20% - Ênfase1 22 4 3 5" xfId="44089"/>
    <cellStyle name="20% - Ênfase1 22 4 4" xfId="7769"/>
    <cellStyle name="20% - Ênfase1 22 4 4 2" xfId="19889"/>
    <cellStyle name="20% - Ênfase1 22 4 4 2 2" xfId="48332"/>
    <cellStyle name="20% - Ênfase1 22 4 4 3" xfId="31978"/>
    <cellStyle name="20% - Ênfase1 22 4 4 4" xfId="40055"/>
    <cellStyle name="20% - Ênfase1 22 4 5" xfId="13829"/>
    <cellStyle name="20% - Ênfase1 22 4 5 2" xfId="46283"/>
    <cellStyle name="20% - Ênfase1 22 4 6" xfId="25919"/>
    <cellStyle name="20% - Ênfase1 22 4 7" xfId="38009"/>
    <cellStyle name="20% - Ênfase1 22 5" xfId="2203"/>
    <cellStyle name="20% - Ênfase1 22 5 2" xfId="8263"/>
    <cellStyle name="20% - Ênfase1 22 5 2 2" xfId="20383"/>
    <cellStyle name="20% - Ênfase1 22 5 2 3" xfId="32472"/>
    <cellStyle name="20% - Ênfase1 22 5 2 4" xfId="48829"/>
    <cellStyle name="20% - Ênfase1 22 5 3" xfId="14323"/>
    <cellStyle name="20% - Ênfase1 22 5 4" xfId="26413"/>
    <cellStyle name="20% - Ênfase1 22 5 5" xfId="40552"/>
    <cellStyle name="20% - Ênfase1 22 6" xfId="4234"/>
    <cellStyle name="20% - Ênfase1 22 6 2" xfId="10293"/>
    <cellStyle name="20% - Ênfase1 22 6 2 2" xfId="22413"/>
    <cellStyle name="20% - Ênfase1 22 6 2 3" xfId="34502"/>
    <cellStyle name="20% - Ênfase1 22 6 2 4" xfId="50860"/>
    <cellStyle name="20% - Ênfase1 22 6 3" xfId="16353"/>
    <cellStyle name="20% - Ênfase1 22 6 4" xfId="28443"/>
    <cellStyle name="20% - Ênfase1 22 6 5" xfId="42583"/>
    <cellStyle name="20% - Ênfase1 22 7" xfId="6233"/>
    <cellStyle name="20% - Ênfase1 22 7 2" xfId="18353"/>
    <cellStyle name="20% - Ênfase1 22 7 2 2" xfId="46780"/>
    <cellStyle name="20% - Ênfase1 22 7 3" xfId="30442"/>
    <cellStyle name="20% - Ênfase1 22 7 4" xfId="38503"/>
    <cellStyle name="20% - Ênfase1 22 8" xfId="12293"/>
    <cellStyle name="20% - Ênfase1 22 8 2" xfId="44734"/>
    <cellStyle name="20% - Ênfase1 22 9" xfId="24413"/>
    <cellStyle name="20% - Ênfase1 23" xfId="46"/>
    <cellStyle name="20% - Ênfase1 3" xfId="66"/>
    <cellStyle name="20% - Ênfase1 3 10" xfId="24419"/>
    <cellStyle name="20% - Ênfase1 3 11" xfId="36509"/>
    <cellStyle name="20% - Ênfase1 3 2" xfId="68"/>
    <cellStyle name="20% - Ênfase1 3 2 10" xfId="36510"/>
    <cellStyle name="20% - Ênfase1 3 2 2" xfId="1167"/>
    <cellStyle name="20% - Ênfase1 3 2 2 2" xfId="3210"/>
    <cellStyle name="20% - Ênfase1 3 2 2 2 2" xfId="9269"/>
    <cellStyle name="20% - Ênfase1 3 2 2 2 2 2" xfId="21389"/>
    <cellStyle name="20% - Ênfase1 3 2 2 2 2 3" xfId="33478"/>
    <cellStyle name="20% - Ênfase1 3 2 2 2 2 4" xfId="49836"/>
    <cellStyle name="20% - Ênfase1 3 2 2 2 3" xfId="15329"/>
    <cellStyle name="20% - Ênfase1 3 2 2 2 4" xfId="27419"/>
    <cellStyle name="20% - Ênfase1 3 2 2 2 5" xfId="41559"/>
    <cellStyle name="20% - Ênfase1 3 2 2 3" xfId="5235"/>
    <cellStyle name="20% - Ênfase1 3 2 2 3 2" xfId="11294"/>
    <cellStyle name="20% - Ênfase1 3 2 2 3 2 2" xfId="23414"/>
    <cellStyle name="20% - Ênfase1 3 2 2 3 2 3" xfId="35503"/>
    <cellStyle name="20% - Ênfase1 3 2 2 3 2 4" xfId="51861"/>
    <cellStyle name="20% - Ênfase1 3 2 2 3 3" xfId="17354"/>
    <cellStyle name="20% - Ênfase1 3 2 2 3 4" xfId="29444"/>
    <cellStyle name="20% - Ênfase1 3 2 2 3 5" xfId="43584"/>
    <cellStyle name="20% - Ênfase1 3 2 2 4" xfId="7239"/>
    <cellStyle name="20% - Ênfase1 3 2 2 4 2" xfId="19359"/>
    <cellStyle name="20% - Ênfase1 3 2 2 4 2 2" xfId="47801"/>
    <cellStyle name="20% - Ênfase1 3 2 2 4 3" xfId="31448"/>
    <cellStyle name="20% - Ênfase1 3 2 2 4 4" xfId="39524"/>
    <cellStyle name="20% - Ênfase1 3 2 2 5" xfId="13299"/>
    <cellStyle name="20% - Ênfase1 3 2 2 5 2" xfId="45752"/>
    <cellStyle name="20% - Ênfase1 3 2 2 6" xfId="25414"/>
    <cellStyle name="20% - Ênfase1 3 2 2 7" xfId="37504"/>
    <cellStyle name="20% - Ênfase1 3 2 3" xfId="657"/>
    <cellStyle name="20% - Ênfase1 3 2 3 2" xfId="2714"/>
    <cellStyle name="20% - Ênfase1 3 2 3 2 2" xfId="8773"/>
    <cellStyle name="20% - Ênfase1 3 2 3 2 2 2" xfId="20893"/>
    <cellStyle name="20% - Ênfase1 3 2 3 2 2 3" xfId="32982"/>
    <cellStyle name="20% - Ênfase1 3 2 3 2 2 4" xfId="49340"/>
    <cellStyle name="20% - Ênfase1 3 2 3 2 3" xfId="14833"/>
    <cellStyle name="20% - Ênfase1 3 2 3 2 4" xfId="26923"/>
    <cellStyle name="20% - Ênfase1 3 2 3 2 5" xfId="41063"/>
    <cellStyle name="20% - Ênfase1 3 2 3 3" xfId="4739"/>
    <cellStyle name="20% - Ênfase1 3 2 3 3 2" xfId="10798"/>
    <cellStyle name="20% - Ênfase1 3 2 3 3 2 2" xfId="22918"/>
    <cellStyle name="20% - Ênfase1 3 2 3 3 2 3" xfId="35007"/>
    <cellStyle name="20% - Ênfase1 3 2 3 3 2 4" xfId="51365"/>
    <cellStyle name="20% - Ênfase1 3 2 3 3 3" xfId="16858"/>
    <cellStyle name="20% - Ênfase1 3 2 3 3 4" xfId="28948"/>
    <cellStyle name="20% - Ênfase1 3 2 3 3 5" xfId="43088"/>
    <cellStyle name="20% - Ênfase1 3 2 3 4" xfId="6743"/>
    <cellStyle name="20% - Ênfase1 3 2 3 4 2" xfId="18863"/>
    <cellStyle name="20% - Ênfase1 3 2 3 4 2 2" xfId="47295"/>
    <cellStyle name="20% - Ênfase1 3 2 3 4 3" xfId="30952"/>
    <cellStyle name="20% - Ênfase1 3 2 3 4 4" xfId="39018"/>
    <cellStyle name="20% - Ênfase1 3 2 3 5" xfId="12803"/>
    <cellStyle name="20% - Ênfase1 3 2 3 5 2" xfId="45247"/>
    <cellStyle name="20% - Ênfase1 3 2 3 6" xfId="24918"/>
    <cellStyle name="20% - Ênfase1 3 2 3 7" xfId="37008"/>
    <cellStyle name="20% - Ênfase1 3 2 4" xfId="1710"/>
    <cellStyle name="20% - Ênfase1 3 2 4 2" xfId="3747"/>
    <cellStyle name="20% - Ênfase1 3 2 4 2 2" xfId="9806"/>
    <cellStyle name="20% - Ênfase1 3 2 4 2 2 2" xfId="21926"/>
    <cellStyle name="20% - Ênfase1 3 2 4 2 2 3" xfId="34015"/>
    <cellStyle name="20% - Ênfase1 3 2 4 2 2 4" xfId="50373"/>
    <cellStyle name="20% - Ênfase1 3 2 4 2 3" xfId="15866"/>
    <cellStyle name="20% - Ênfase1 3 2 4 2 4" xfId="27956"/>
    <cellStyle name="20% - Ênfase1 3 2 4 2 5" xfId="42096"/>
    <cellStyle name="20% - Ênfase1 3 2 4 3" xfId="5747"/>
    <cellStyle name="20% - Ênfase1 3 2 4 3 2" xfId="11806"/>
    <cellStyle name="20% - Ênfase1 3 2 4 3 2 2" xfId="23926"/>
    <cellStyle name="20% - Ênfase1 3 2 4 3 2 3" xfId="36015"/>
    <cellStyle name="20% - Ênfase1 3 2 4 3 2 4" xfId="52373"/>
    <cellStyle name="20% - Ênfase1 3 2 4 3 3" xfId="17866"/>
    <cellStyle name="20% - Ênfase1 3 2 4 3 4" xfId="29956"/>
    <cellStyle name="20% - Ênfase1 3 2 4 3 5" xfId="44096"/>
    <cellStyle name="20% - Ênfase1 3 2 4 4" xfId="7776"/>
    <cellStyle name="20% - Ênfase1 3 2 4 4 2" xfId="19896"/>
    <cellStyle name="20% - Ênfase1 3 2 4 4 2 2" xfId="48339"/>
    <cellStyle name="20% - Ênfase1 3 2 4 4 3" xfId="31985"/>
    <cellStyle name="20% - Ênfase1 3 2 4 4 4" xfId="40062"/>
    <cellStyle name="20% - Ênfase1 3 2 4 5" xfId="13836"/>
    <cellStyle name="20% - Ênfase1 3 2 4 5 2" xfId="46290"/>
    <cellStyle name="20% - Ênfase1 3 2 4 6" xfId="25926"/>
    <cellStyle name="20% - Ênfase1 3 2 4 7" xfId="38016"/>
    <cellStyle name="20% - Ênfase1 3 2 5" xfId="2210"/>
    <cellStyle name="20% - Ênfase1 3 2 5 2" xfId="8270"/>
    <cellStyle name="20% - Ênfase1 3 2 5 2 2" xfId="20390"/>
    <cellStyle name="20% - Ênfase1 3 2 5 2 3" xfId="32479"/>
    <cellStyle name="20% - Ênfase1 3 2 5 2 4" xfId="48836"/>
    <cellStyle name="20% - Ênfase1 3 2 5 3" xfId="14330"/>
    <cellStyle name="20% - Ênfase1 3 2 5 4" xfId="26420"/>
    <cellStyle name="20% - Ênfase1 3 2 5 5" xfId="40559"/>
    <cellStyle name="20% - Ênfase1 3 2 6" xfId="4241"/>
    <cellStyle name="20% - Ênfase1 3 2 6 2" xfId="10300"/>
    <cellStyle name="20% - Ênfase1 3 2 6 2 2" xfId="22420"/>
    <cellStyle name="20% - Ênfase1 3 2 6 2 3" xfId="34509"/>
    <cellStyle name="20% - Ênfase1 3 2 6 2 4" xfId="50867"/>
    <cellStyle name="20% - Ênfase1 3 2 6 3" xfId="16360"/>
    <cellStyle name="20% - Ênfase1 3 2 6 4" xfId="28450"/>
    <cellStyle name="20% - Ênfase1 3 2 6 5" xfId="42590"/>
    <cellStyle name="20% - Ênfase1 3 2 7" xfId="6240"/>
    <cellStyle name="20% - Ênfase1 3 2 7 2" xfId="18360"/>
    <cellStyle name="20% - Ênfase1 3 2 7 2 2" xfId="46787"/>
    <cellStyle name="20% - Ênfase1 3 2 7 3" xfId="30449"/>
    <cellStyle name="20% - Ênfase1 3 2 7 4" xfId="38510"/>
    <cellStyle name="20% - Ênfase1 3 2 8" xfId="12300"/>
    <cellStyle name="20% - Ênfase1 3 2 8 2" xfId="44741"/>
    <cellStyle name="20% - Ênfase1 3 2 9" xfId="24420"/>
    <cellStyle name="20% - Ênfase1 3 3" xfId="1165"/>
    <cellStyle name="20% - Ênfase1 3 3 2" xfId="3209"/>
    <cellStyle name="20% - Ênfase1 3 3 2 2" xfId="9268"/>
    <cellStyle name="20% - Ênfase1 3 3 2 2 2" xfId="21388"/>
    <cellStyle name="20% - Ênfase1 3 3 2 2 3" xfId="33477"/>
    <cellStyle name="20% - Ênfase1 3 3 2 2 4" xfId="49835"/>
    <cellStyle name="20% - Ênfase1 3 3 2 3" xfId="15328"/>
    <cellStyle name="20% - Ênfase1 3 3 2 4" xfId="27418"/>
    <cellStyle name="20% - Ênfase1 3 3 2 5" xfId="41558"/>
    <cellStyle name="20% - Ênfase1 3 3 3" xfId="5234"/>
    <cellStyle name="20% - Ênfase1 3 3 3 2" xfId="11293"/>
    <cellStyle name="20% - Ênfase1 3 3 3 2 2" xfId="23413"/>
    <cellStyle name="20% - Ênfase1 3 3 3 2 3" xfId="35502"/>
    <cellStyle name="20% - Ênfase1 3 3 3 2 4" xfId="51860"/>
    <cellStyle name="20% - Ênfase1 3 3 3 3" xfId="17353"/>
    <cellStyle name="20% - Ênfase1 3 3 3 4" xfId="29443"/>
    <cellStyle name="20% - Ênfase1 3 3 3 5" xfId="43583"/>
    <cellStyle name="20% - Ênfase1 3 3 4" xfId="7238"/>
    <cellStyle name="20% - Ênfase1 3 3 4 2" xfId="19358"/>
    <cellStyle name="20% - Ênfase1 3 3 4 2 2" xfId="47800"/>
    <cellStyle name="20% - Ênfase1 3 3 4 3" xfId="31447"/>
    <cellStyle name="20% - Ênfase1 3 3 4 4" xfId="39523"/>
    <cellStyle name="20% - Ênfase1 3 3 5" xfId="13298"/>
    <cellStyle name="20% - Ênfase1 3 3 5 2" xfId="45751"/>
    <cellStyle name="20% - Ênfase1 3 3 6" xfId="25413"/>
    <cellStyle name="20% - Ênfase1 3 3 7" xfId="37503"/>
    <cellStyle name="20% - Ênfase1 3 4" xfId="655"/>
    <cellStyle name="20% - Ênfase1 3 4 2" xfId="2713"/>
    <cellStyle name="20% - Ênfase1 3 4 2 2" xfId="8772"/>
    <cellStyle name="20% - Ênfase1 3 4 2 2 2" xfId="20892"/>
    <cellStyle name="20% - Ênfase1 3 4 2 2 3" xfId="32981"/>
    <cellStyle name="20% - Ênfase1 3 4 2 2 4" xfId="49339"/>
    <cellStyle name="20% - Ênfase1 3 4 2 3" xfId="14832"/>
    <cellStyle name="20% - Ênfase1 3 4 2 4" xfId="26922"/>
    <cellStyle name="20% - Ênfase1 3 4 2 5" xfId="41062"/>
    <cellStyle name="20% - Ênfase1 3 4 3" xfId="4738"/>
    <cellStyle name="20% - Ênfase1 3 4 3 2" xfId="10797"/>
    <cellStyle name="20% - Ênfase1 3 4 3 2 2" xfId="22917"/>
    <cellStyle name="20% - Ênfase1 3 4 3 2 3" xfId="35006"/>
    <cellStyle name="20% - Ênfase1 3 4 3 2 4" xfId="51364"/>
    <cellStyle name="20% - Ênfase1 3 4 3 3" xfId="16857"/>
    <cellStyle name="20% - Ênfase1 3 4 3 4" xfId="28947"/>
    <cellStyle name="20% - Ênfase1 3 4 3 5" xfId="43087"/>
    <cellStyle name="20% - Ênfase1 3 4 4" xfId="6742"/>
    <cellStyle name="20% - Ênfase1 3 4 4 2" xfId="18862"/>
    <cellStyle name="20% - Ênfase1 3 4 4 2 2" xfId="47294"/>
    <cellStyle name="20% - Ênfase1 3 4 4 3" xfId="30951"/>
    <cellStyle name="20% - Ênfase1 3 4 4 4" xfId="39017"/>
    <cellStyle name="20% - Ênfase1 3 4 5" xfId="12802"/>
    <cellStyle name="20% - Ênfase1 3 4 5 2" xfId="45246"/>
    <cellStyle name="20% - Ênfase1 3 4 6" xfId="24917"/>
    <cellStyle name="20% - Ênfase1 3 4 7" xfId="37007"/>
    <cellStyle name="20% - Ênfase1 3 5" xfId="1709"/>
    <cellStyle name="20% - Ênfase1 3 5 2" xfId="3746"/>
    <cellStyle name="20% - Ênfase1 3 5 2 2" xfId="9805"/>
    <cellStyle name="20% - Ênfase1 3 5 2 2 2" xfId="21925"/>
    <cellStyle name="20% - Ênfase1 3 5 2 2 3" xfId="34014"/>
    <cellStyle name="20% - Ênfase1 3 5 2 2 4" xfId="50372"/>
    <cellStyle name="20% - Ênfase1 3 5 2 3" xfId="15865"/>
    <cellStyle name="20% - Ênfase1 3 5 2 4" xfId="27955"/>
    <cellStyle name="20% - Ênfase1 3 5 2 5" xfId="42095"/>
    <cellStyle name="20% - Ênfase1 3 5 3" xfId="5746"/>
    <cellStyle name="20% - Ênfase1 3 5 3 2" xfId="11805"/>
    <cellStyle name="20% - Ênfase1 3 5 3 2 2" xfId="23925"/>
    <cellStyle name="20% - Ênfase1 3 5 3 2 3" xfId="36014"/>
    <cellStyle name="20% - Ênfase1 3 5 3 2 4" xfId="52372"/>
    <cellStyle name="20% - Ênfase1 3 5 3 3" xfId="17865"/>
    <cellStyle name="20% - Ênfase1 3 5 3 4" xfId="29955"/>
    <cellStyle name="20% - Ênfase1 3 5 3 5" xfId="44095"/>
    <cellStyle name="20% - Ênfase1 3 5 4" xfId="7775"/>
    <cellStyle name="20% - Ênfase1 3 5 4 2" xfId="19895"/>
    <cellStyle name="20% - Ênfase1 3 5 4 2 2" xfId="48338"/>
    <cellStyle name="20% - Ênfase1 3 5 4 3" xfId="31984"/>
    <cellStyle name="20% - Ênfase1 3 5 4 4" xfId="40061"/>
    <cellStyle name="20% - Ênfase1 3 5 5" xfId="13835"/>
    <cellStyle name="20% - Ênfase1 3 5 5 2" xfId="46289"/>
    <cellStyle name="20% - Ênfase1 3 5 6" xfId="25925"/>
    <cellStyle name="20% - Ênfase1 3 5 7" xfId="38015"/>
    <cellStyle name="20% - Ênfase1 3 6" xfId="2209"/>
    <cellStyle name="20% - Ênfase1 3 6 2" xfId="8269"/>
    <cellStyle name="20% - Ênfase1 3 6 2 2" xfId="20389"/>
    <cellStyle name="20% - Ênfase1 3 6 2 3" xfId="32478"/>
    <cellStyle name="20% - Ênfase1 3 6 2 4" xfId="48835"/>
    <cellStyle name="20% - Ênfase1 3 6 3" xfId="14329"/>
    <cellStyle name="20% - Ênfase1 3 6 4" xfId="26419"/>
    <cellStyle name="20% - Ênfase1 3 6 5" xfId="40558"/>
    <cellStyle name="20% - Ênfase1 3 7" xfId="4240"/>
    <cellStyle name="20% - Ênfase1 3 7 2" xfId="10299"/>
    <cellStyle name="20% - Ênfase1 3 7 2 2" xfId="22419"/>
    <cellStyle name="20% - Ênfase1 3 7 2 3" xfId="34508"/>
    <cellStyle name="20% - Ênfase1 3 7 2 4" xfId="50866"/>
    <cellStyle name="20% - Ênfase1 3 7 3" xfId="16359"/>
    <cellStyle name="20% - Ênfase1 3 7 4" xfId="28449"/>
    <cellStyle name="20% - Ênfase1 3 7 5" xfId="42589"/>
    <cellStyle name="20% - Ênfase1 3 8" xfId="6239"/>
    <cellStyle name="20% - Ênfase1 3 8 2" xfId="18359"/>
    <cellStyle name="20% - Ênfase1 3 8 2 2" xfId="46786"/>
    <cellStyle name="20% - Ênfase1 3 8 3" xfId="30448"/>
    <cellStyle name="20% - Ênfase1 3 8 4" xfId="38509"/>
    <cellStyle name="20% - Ênfase1 3 9" xfId="12299"/>
    <cellStyle name="20% - Ênfase1 3 9 2" xfId="44740"/>
    <cellStyle name="20% - Ênfase1 4" xfId="69"/>
    <cellStyle name="20% - Ênfase1 4 10" xfId="24421"/>
    <cellStyle name="20% - Ênfase1 4 11" xfId="36511"/>
    <cellStyle name="20% - Ênfase1 4 2" xfId="70"/>
    <cellStyle name="20% - Ênfase1 4 2 10" xfId="36512"/>
    <cellStyle name="20% - Ênfase1 4 2 2" xfId="1169"/>
    <cellStyle name="20% - Ênfase1 4 2 2 2" xfId="3212"/>
    <cellStyle name="20% - Ênfase1 4 2 2 2 2" xfId="9271"/>
    <cellStyle name="20% - Ênfase1 4 2 2 2 2 2" xfId="21391"/>
    <cellStyle name="20% - Ênfase1 4 2 2 2 2 3" xfId="33480"/>
    <cellStyle name="20% - Ênfase1 4 2 2 2 2 4" xfId="49838"/>
    <cellStyle name="20% - Ênfase1 4 2 2 2 3" xfId="15331"/>
    <cellStyle name="20% - Ênfase1 4 2 2 2 4" xfId="27421"/>
    <cellStyle name="20% - Ênfase1 4 2 2 2 5" xfId="41561"/>
    <cellStyle name="20% - Ênfase1 4 2 2 3" xfId="5237"/>
    <cellStyle name="20% - Ênfase1 4 2 2 3 2" xfId="11296"/>
    <cellStyle name="20% - Ênfase1 4 2 2 3 2 2" xfId="23416"/>
    <cellStyle name="20% - Ênfase1 4 2 2 3 2 3" xfId="35505"/>
    <cellStyle name="20% - Ênfase1 4 2 2 3 2 4" xfId="51863"/>
    <cellStyle name="20% - Ênfase1 4 2 2 3 3" xfId="17356"/>
    <cellStyle name="20% - Ênfase1 4 2 2 3 4" xfId="29446"/>
    <cellStyle name="20% - Ênfase1 4 2 2 3 5" xfId="43586"/>
    <cellStyle name="20% - Ênfase1 4 2 2 4" xfId="7241"/>
    <cellStyle name="20% - Ênfase1 4 2 2 4 2" xfId="19361"/>
    <cellStyle name="20% - Ênfase1 4 2 2 4 2 2" xfId="47803"/>
    <cellStyle name="20% - Ênfase1 4 2 2 4 3" xfId="31450"/>
    <cellStyle name="20% - Ênfase1 4 2 2 4 4" xfId="39526"/>
    <cellStyle name="20% - Ênfase1 4 2 2 5" xfId="13301"/>
    <cellStyle name="20% - Ênfase1 4 2 2 5 2" xfId="45754"/>
    <cellStyle name="20% - Ênfase1 4 2 2 6" xfId="25416"/>
    <cellStyle name="20% - Ênfase1 4 2 2 7" xfId="37506"/>
    <cellStyle name="20% - Ênfase1 4 2 3" xfId="659"/>
    <cellStyle name="20% - Ênfase1 4 2 3 2" xfId="2716"/>
    <cellStyle name="20% - Ênfase1 4 2 3 2 2" xfId="8775"/>
    <cellStyle name="20% - Ênfase1 4 2 3 2 2 2" xfId="20895"/>
    <cellStyle name="20% - Ênfase1 4 2 3 2 2 3" xfId="32984"/>
    <cellStyle name="20% - Ênfase1 4 2 3 2 2 4" xfId="49342"/>
    <cellStyle name="20% - Ênfase1 4 2 3 2 3" xfId="14835"/>
    <cellStyle name="20% - Ênfase1 4 2 3 2 4" xfId="26925"/>
    <cellStyle name="20% - Ênfase1 4 2 3 2 5" xfId="41065"/>
    <cellStyle name="20% - Ênfase1 4 2 3 3" xfId="4741"/>
    <cellStyle name="20% - Ênfase1 4 2 3 3 2" xfId="10800"/>
    <cellStyle name="20% - Ênfase1 4 2 3 3 2 2" xfId="22920"/>
    <cellStyle name="20% - Ênfase1 4 2 3 3 2 3" xfId="35009"/>
    <cellStyle name="20% - Ênfase1 4 2 3 3 2 4" xfId="51367"/>
    <cellStyle name="20% - Ênfase1 4 2 3 3 3" xfId="16860"/>
    <cellStyle name="20% - Ênfase1 4 2 3 3 4" xfId="28950"/>
    <cellStyle name="20% - Ênfase1 4 2 3 3 5" xfId="43090"/>
    <cellStyle name="20% - Ênfase1 4 2 3 4" xfId="6745"/>
    <cellStyle name="20% - Ênfase1 4 2 3 4 2" xfId="18865"/>
    <cellStyle name="20% - Ênfase1 4 2 3 4 2 2" xfId="47297"/>
    <cellStyle name="20% - Ênfase1 4 2 3 4 3" xfId="30954"/>
    <cellStyle name="20% - Ênfase1 4 2 3 4 4" xfId="39020"/>
    <cellStyle name="20% - Ênfase1 4 2 3 5" xfId="12805"/>
    <cellStyle name="20% - Ênfase1 4 2 3 5 2" xfId="45249"/>
    <cellStyle name="20% - Ênfase1 4 2 3 6" xfId="24920"/>
    <cellStyle name="20% - Ênfase1 4 2 3 7" xfId="37010"/>
    <cellStyle name="20% - Ênfase1 4 2 4" xfId="1712"/>
    <cellStyle name="20% - Ênfase1 4 2 4 2" xfId="3749"/>
    <cellStyle name="20% - Ênfase1 4 2 4 2 2" xfId="9808"/>
    <cellStyle name="20% - Ênfase1 4 2 4 2 2 2" xfId="21928"/>
    <cellStyle name="20% - Ênfase1 4 2 4 2 2 3" xfId="34017"/>
    <cellStyle name="20% - Ênfase1 4 2 4 2 2 4" xfId="50375"/>
    <cellStyle name="20% - Ênfase1 4 2 4 2 3" xfId="15868"/>
    <cellStyle name="20% - Ênfase1 4 2 4 2 4" xfId="27958"/>
    <cellStyle name="20% - Ênfase1 4 2 4 2 5" xfId="42098"/>
    <cellStyle name="20% - Ênfase1 4 2 4 3" xfId="5749"/>
    <cellStyle name="20% - Ênfase1 4 2 4 3 2" xfId="11808"/>
    <cellStyle name="20% - Ênfase1 4 2 4 3 2 2" xfId="23928"/>
    <cellStyle name="20% - Ênfase1 4 2 4 3 2 3" xfId="36017"/>
    <cellStyle name="20% - Ênfase1 4 2 4 3 2 4" xfId="52375"/>
    <cellStyle name="20% - Ênfase1 4 2 4 3 3" xfId="17868"/>
    <cellStyle name="20% - Ênfase1 4 2 4 3 4" xfId="29958"/>
    <cellStyle name="20% - Ênfase1 4 2 4 3 5" xfId="44098"/>
    <cellStyle name="20% - Ênfase1 4 2 4 4" xfId="7778"/>
    <cellStyle name="20% - Ênfase1 4 2 4 4 2" xfId="19898"/>
    <cellStyle name="20% - Ênfase1 4 2 4 4 2 2" xfId="48341"/>
    <cellStyle name="20% - Ênfase1 4 2 4 4 3" xfId="31987"/>
    <cellStyle name="20% - Ênfase1 4 2 4 4 4" xfId="40064"/>
    <cellStyle name="20% - Ênfase1 4 2 4 5" xfId="13838"/>
    <cellStyle name="20% - Ênfase1 4 2 4 5 2" xfId="46292"/>
    <cellStyle name="20% - Ênfase1 4 2 4 6" xfId="25928"/>
    <cellStyle name="20% - Ênfase1 4 2 4 7" xfId="38018"/>
    <cellStyle name="20% - Ênfase1 4 2 5" xfId="2212"/>
    <cellStyle name="20% - Ênfase1 4 2 5 2" xfId="8272"/>
    <cellStyle name="20% - Ênfase1 4 2 5 2 2" xfId="20392"/>
    <cellStyle name="20% - Ênfase1 4 2 5 2 3" xfId="32481"/>
    <cellStyle name="20% - Ênfase1 4 2 5 2 4" xfId="48838"/>
    <cellStyle name="20% - Ênfase1 4 2 5 3" xfId="14332"/>
    <cellStyle name="20% - Ênfase1 4 2 5 4" xfId="26422"/>
    <cellStyle name="20% - Ênfase1 4 2 5 5" xfId="40561"/>
    <cellStyle name="20% - Ênfase1 4 2 6" xfId="4243"/>
    <cellStyle name="20% - Ênfase1 4 2 6 2" xfId="10302"/>
    <cellStyle name="20% - Ênfase1 4 2 6 2 2" xfId="22422"/>
    <cellStyle name="20% - Ênfase1 4 2 6 2 3" xfId="34511"/>
    <cellStyle name="20% - Ênfase1 4 2 6 2 4" xfId="50869"/>
    <cellStyle name="20% - Ênfase1 4 2 6 3" xfId="16362"/>
    <cellStyle name="20% - Ênfase1 4 2 6 4" xfId="28452"/>
    <cellStyle name="20% - Ênfase1 4 2 6 5" xfId="42592"/>
    <cellStyle name="20% - Ênfase1 4 2 7" xfId="6242"/>
    <cellStyle name="20% - Ênfase1 4 2 7 2" xfId="18362"/>
    <cellStyle name="20% - Ênfase1 4 2 7 2 2" xfId="46789"/>
    <cellStyle name="20% - Ênfase1 4 2 7 3" xfId="30451"/>
    <cellStyle name="20% - Ênfase1 4 2 7 4" xfId="38512"/>
    <cellStyle name="20% - Ênfase1 4 2 8" xfId="12302"/>
    <cellStyle name="20% - Ênfase1 4 2 8 2" xfId="44743"/>
    <cellStyle name="20% - Ênfase1 4 2 9" xfId="24422"/>
    <cellStyle name="20% - Ênfase1 4 3" xfId="1168"/>
    <cellStyle name="20% - Ênfase1 4 3 2" xfId="3211"/>
    <cellStyle name="20% - Ênfase1 4 3 2 2" xfId="9270"/>
    <cellStyle name="20% - Ênfase1 4 3 2 2 2" xfId="21390"/>
    <cellStyle name="20% - Ênfase1 4 3 2 2 3" xfId="33479"/>
    <cellStyle name="20% - Ênfase1 4 3 2 2 4" xfId="49837"/>
    <cellStyle name="20% - Ênfase1 4 3 2 3" xfId="15330"/>
    <cellStyle name="20% - Ênfase1 4 3 2 4" xfId="27420"/>
    <cellStyle name="20% - Ênfase1 4 3 2 5" xfId="41560"/>
    <cellStyle name="20% - Ênfase1 4 3 3" xfId="5236"/>
    <cellStyle name="20% - Ênfase1 4 3 3 2" xfId="11295"/>
    <cellStyle name="20% - Ênfase1 4 3 3 2 2" xfId="23415"/>
    <cellStyle name="20% - Ênfase1 4 3 3 2 3" xfId="35504"/>
    <cellStyle name="20% - Ênfase1 4 3 3 2 4" xfId="51862"/>
    <cellStyle name="20% - Ênfase1 4 3 3 3" xfId="17355"/>
    <cellStyle name="20% - Ênfase1 4 3 3 4" xfId="29445"/>
    <cellStyle name="20% - Ênfase1 4 3 3 5" xfId="43585"/>
    <cellStyle name="20% - Ênfase1 4 3 4" xfId="7240"/>
    <cellStyle name="20% - Ênfase1 4 3 4 2" xfId="19360"/>
    <cellStyle name="20% - Ênfase1 4 3 4 2 2" xfId="47802"/>
    <cellStyle name="20% - Ênfase1 4 3 4 3" xfId="31449"/>
    <cellStyle name="20% - Ênfase1 4 3 4 4" xfId="39525"/>
    <cellStyle name="20% - Ênfase1 4 3 5" xfId="13300"/>
    <cellStyle name="20% - Ênfase1 4 3 5 2" xfId="45753"/>
    <cellStyle name="20% - Ênfase1 4 3 6" xfId="25415"/>
    <cellStyle name="20% - Ênfase1 4 3 7" xfId="37505"/>
    <cellStyle name="20% - Ênfase1 4 4" xfId="658"/>
    <cellStyle name="20% - Ênfase1 4 4 2" xfId="2715"/>
    <cellStyle name="20% - Ênfase1 4 4 2 2" xfId="8774"/>
    <cellStyle name="20% - Ênfase1 4 4 2 2 2" xfId="20894"/>
    <cellStyle name="20% - Ênfase1 4 4 2 2 3" xfId="32983"/>
    <cellStyle name="20% - Ênfase1 4 4 2 2 4" xfId="49341"/>
    <cellStyle name="20% - Ênfase1 4 4 2 3" xfId="14834"/>
    <cellStyle name="20% - Ênfase1 4 4 2 4" xfId="26924"/>
    <cellStyle name="20% - Ênfase1 4 4 2 5" xfId="41064"/>
    <cellStyle name="20% - Ênfase1 4 4 3" xfId="4740"/>
    <cellStyle name="20% - Ênfase1 4 4 3 2" xfId="10799"/>
    <cellStyle name="20% - Ênfase1 4 4 3 2 2" xfId="22919"/>
    <cellStyle name="20% - Ênfase1 4 4 3 2 3" xfId="35008"/>
    <cellStyle name="20% - Ênfase1 4 4 3 2 4" xfId="51366"/>
    <cellStyle name="20% - Ênfase1 4 4 3 3" xfId="16859"/>
    <cellStyle name="20% - Ênfase1 4 4 3 4" xfId="28949"/>
    <cellStyle name="20% - Ênfase1 4 4 3 5" xfId="43089"/>
    <cellStyle name="20% - Ênfase1 4 4 4" xfId="6744"/>
    <cellStyle name="20% - Ênfase1 4 4 4 2" xfId="18864"/>
    <cellStyle name="20% - Ênfase1 4 4 4 2 2" xfId="47296"/>
    <cellStyle name="20% - Ênfase1 4 4 4 3" xfId="30953"/>
    <cellStyle name="20% - Ênfase1 4 4 4 4" xfId="39019"/>
    <cellStyle name="20% - Ênfase1 4 4 5" xfId="12804"/>
    <cellStyle name="20% - Ênfase1 4 4 5 2" xfId="45248"/>
    <cellStyle name="20% - Ênfase1 4 4 6" xfId="24919"/>
    <cellStyle name="20% - Ênfase1 4 4 7" xfId="37009"/>
    <cellStyle name="20% - Ênfase1 4 5" xfId="1711"/>
    <cellStyle name="20% - Ênfase1 4 5 2" xfId="3748"/>
    <cellStyle name="20% - Ênfase1 4 5 2 2" xfId="9807"/>
    <cellStyle name="20% - Ênfase1 4 5 2 2 2" xfId="21927"/>
    <cellStyle name="20% - Ênfase1 4 5 2 2 3" xfId="34016"/>
    <cellStyle name="20% - Ênfase1 4 5 2 2 4" xfId="50374"/>
    <cellStyle name="20% - Ênfase1 4 5 2 3" xfId="15867"/>
    <cellStyle name="20% - Ênfase1 4 5 2 4" xfId="27957"/>
    <cellStyle name="20% - Ênfase1 4 5 2 5" xfId="42097"/>
    <cellStyle name="20% - Ênfase1 4 5 3" xfId="5748"/>
    <cellStyle name="20% - Ênfase1 4 5 3 2" xfId="11807"/>
    <cellStyle name="20% - Ênfase1 4 5 3 2 2" xfId="23927"/>
    <cellStyle name="20% - Ênfase1 4 5 3 2 3" xfId="36016"/>
    <cellStyle name="20% - Ênfase1 4 5 3 2 4" xfId="52374"/>
    <cellStyle name="20% - Ênfase1 4 5 3 3" xfId="17867"/>
    <cellStyle name="20% - Ênfase1 4 5 3 4" xfId="29957"/>
    <cellStyle name="20% - Ênfase1 4 5 3 5" xfId="44097"/>
    <cellStyle name="20% - Ênfase1 4 5 4" xfId="7777"/>
    <cellStyle name="20% - Ênfase1 4 5 4 2" xfId="19897"/>
    <cellStyle name="20% - Ênfase1 4 5 4 2 2" xfId="48340"/>
    <cellStyle name="20% - Ênfase1 4 5 4 3" xfId="31986"/>
    <cellStyle name="20% - Ênfase1 4 5 4 4" xfId="40063"/>
    <cellStyle name="20% - Ênfase1 4 5 5" xfId="13837"/>
    <cellStyle name="20% - Ênfase1 4 5 5 2" xfId="46291"/>
    <cellStyle name="20% - Ênfase1 4 5 6" xfId="25927"/>
    <cellStyle name="20% - Ênfase1 4 5 7" xfId="38017"/>
    <cellStyle name="20% - Ênfase1 4 6" xfId="2211"/>
    <cellStyle name="20% - Ênfase1 4 6 2" xfId="8271"/>
    <cellStyle name="20% - Ênfase1 4 6 2 2" xfId="20391"/>
    <cellStyle name="20% - Ênfase1 4 6 2 3" xfId="32480"/>
    <cellStyle name="20% - Ênfase1 4 6 2 4" xfId="48837"/>
    <cellStyle name="20% - Ênfase1 4 6 3" xfId="14331"/>
    <cellStyle name="20% - Ênfase1 4 6 4" xfId="26421"/>
    <cellStyle name="20% - Ênfase1 4 6 5" xfId="40560"/>
    <cellStyle name="20% - Ênfase1 4 7" xfId="4242"/>
    <cellStyle name="20% - Ênfase1 4 7 2" xfId="10301"/>
    <cellStyle name="20% - Ênfase1 4 7 2 2" xfId="22421"/>
    <cellStyle name="20% - Ênfase1 4 7 2 3" xfId="34510"/>
    <cellStyle name="20% - Ênfase1 4 7 2 4" xfId="50868"/>
    <cellStyle name="20% - Ênfase1 4 7 3" xfId="16361"/>
    <cellStyle name="20% - Ênfase1 4 7 4" xfId="28451"/>
    <cellStyle name="20% - Ênfase1 4 7 5" xfId="42591"/>
    <cellStyle name="20% - Ênfase1 4 8" xfId="6241"/>
    <cellStyle name="20% - Ênfase1 4 8 2" xfId="18361"/>
    <cellStyle name="20% - Ênfase1 4 8 2 2" xfId="46788"/>
    <cellStyle name="20% - Ênfase1 4 8 3" xfId="30450"/>
    <cellStyle name="20% - Ênfase1 4 8 4" xfId="38511"/>
    <cellStyle name="20% - Ênfase1 4 9" xfId="12301"/>
    <cellStyle name="20% - Ênfase1 4 9 2" xfId="44742"/>
    <cellStyle name="20% - Ênfase1 5" xfId="71"/>
    <cellStyle name="20% - Ênfase1 5 10" xfId="24423"/>
    <cellStyle name="20% - Ênfase1 5 11" xfId="36513"/>
    <cellStyle name="20% - Ênfase1 5 2" xfId="72"/>
    <cellStyle name="20% - Ênfase1 5 2 10" xfId="36514"/>
    <cellStyle name="20% - Ênfase1 5 2 2" xfId="1171"/>
    <cellStyle name="20% - Ênfase1 5 2 2 2" xfId="3214"/>
    <cellStyle name="20% - Ênfase1 5 2 2 2 2" xfId="9273"/>
    <cellStyle name="20% - Ênfase1 5 2 2 2 2 2" xfId="21393"/>
    <cellStyle name="20% - Ênfase1 5 2 2 2 2 3" xfId="33482"/>
    <cellStyle name="20% - Ênfase1 5 2 2 2 2 4" xfId="49840"/>
    <cellStyle name="20% - Ênfase1 5 2 2 2 3" xfId="15333"/>
    <cellStyle name="20% - Ênfase1 5 2 2 2 4" xfId="27423"/>
    <cellStyle name="20% - Ênfase1 5 2 2 2 5" xfId="41563"/>
    <cellStyle name="20% - Ênfase1 5 2 2 3" xfId="5239"/>
    <cellStyle name="20% - Ênfase1 5 2 2 3 2" xfId="11298"/>
    <cellStyle name="20% - Ênfase1 5 2 2 3 2 2" xfId="23418"/>
    <cellStyle name="20% - Ênfase1 5 2 2 3 2 3" xfId="35507"/>
    <cellStyle name="20% - Ênfase1 5 2 2 3 2 4" xfId="51865"/>
    <cellStyle name="20% - Ênfase1 5 2 2 3 3" xfId="17358"/>
    <cellStyle name="20% - Ênfase1 5 2 2 3 4" xfId="29448"/>
    <cellStyle name="20% - Ênfase1 5 2 2 3 5" xfId="43588"/>
    <cellStyle name="20% - Ênfase1 5 2 2 4" xfId="7243"/>
    <cellStyle name="20% - Ênfase1 5 2 2 4 2" xfId="19363"/>
    <cellStyle name="20% - Ênfase1 5 2 2 4 2 2" xfId="47805"/>
    <cellStyle name="20% - Ênfase1 5 2 2 4 3" xfId="31452"/>
    <cellStyle name="20% - Ênfase1 5 2 2 4 4" xfId="39528"/>
    <cellStyle name="20% - Ênfase1 5 2 2 5" xfId="13303"/>
    <cellStyle name="20% - Ênfase1 5 2 2 5 2" xfId="45756"/>
    <cellStyle name="20% - Ênfase1 5 2 2 6" xfId="25418"/>
    <cellStyle name="20% - Ênfase1 5 2 2 7" xfId="37508"/>
    <cellStyle name="20% - Ênfase1 5 2 3" xfId="661"/>
    <cellStyle name="20% - Ênfase1 5 2 3 2" xfId="2718"/>
    <cellStyle name="20% - Ênfase1 5 2 3 2 2" xfId="8777"/>
    <cellStyle name="20% - Ênfase1 5 2 3 2 2 2" xfId="20897"/>
    <cellStyle name="20% - Ênfase1 5 2 3 2 2 3" xfId="32986"/>
    <cellStyle name="20% - Ênfase1 5 2 3 2 2 4" xfId="49344"/>
    <cellStyle name="20% - Ênfase1 5 2 3 2 3" xfId="14837"/>
    <cellStyle name="20% - Ênfase1 5 2 3 2 4" xfId="26927"/>
    <cellStyle name="20% - Ênfase1 5 2 3 2 5" xfId="41067"/>
    <cellStyle name="20% - Ênfase1 5 2 3 3" xfId="4743"/>
    <cellStyle name="20% - Ênfase1 5 2 3 3 2" xfId="10802"/>
    <cellStyle name="20% - Ênfase1 5 2 3 3 2 2" xfId="22922"/>
    <cellStyle name="20% - Ênfase1 5 2 3 3 2 3" xfId="35011"/>
    <cellStyle name="20% - Ênfase1 5 2 3 3 2 4" xfId="51369"/>
    <cellStyle name="20% - Ênfase1 5 2 3 3 3" xfId="16862"/>
    <cellStyle name="20% - Ênfase1 5 2 3 3 4" xfId="28952"/>
    <cellStyle name="20% - Ênfase1 5 2 3 3 5" xfId="43092"/>
    <cellStyle name="20% - Ênfase1 5 2 3 4" xfId="6747"/>
    <cellStyle name="20% - Ênfase1 5 2 3 4 2" xfId="18867"/>
    <cellStyle name="20% - Ênfase1 5 2 3 4 2 2" xfId="47299"/>
    <cellStyle name="20% - Ênfase1 5 2 3 4 3" xfId="30956"/>
    <cellStyle name="20% - Ênfase1 5 2 3 4 4" xfId="39022"/>
    <cellStyle name="20% - Ênfase1 5 2 3 5" xfId="12807"/>
    <cellStyle name="20% - Ênfase1 5 2 3 5 2" xfId="45251"/>
    <cellStyle name="20% - Ênfase1 5 2 3 6" xfId="24922"/>
    <cellStyle name="20% - Ênfase1 5 2 3 7" xfId="37012"/>
    <cellStyle name="20% - Ênfase1 5 2 4" xfId="1714"/>
    <cellStyle name="20% - Ênfase1 5 2 4 2" xfId="3751"/>
    <cellStyle name="20% - Ênfase1 5 2 4 2 2" xfId="9810"/>
    <cellStyle name="20% - Ênfase1 5 2 4 2 2 2" xfId="21930"/>
    <cellStyle name="20% - Ênfase1 5 2 4 2 2 3" xfId="34019"/>
    <cellStyle name="20% - Ênfase1 5 2 4 2 2 4" xfId="50377"/>
    <cellStyle name="20% - Ênfase1 5 2 4 2 3" xfId="15870"/>
    <cellStyle name="20% - Ênfase1 5 2 4 2 4" xfId="27960"/>
    <cellStyle name="20% - Ênfase1 5 2 4 2 5" xfId="42100"/>
    <cellStyle name="20% - Ênfase1 5 2 4 3" xfId="5751"/>
    <cellStyle name="20% - Ênfase1 5 2 4 3 2" xfId="11810"/>
    <cellStyle name="20% - Ênfase1 5 2 4 3 2 2" xfId="23930"/>
    <cellStyle name="20% - Ênfase1 5 2 4 3 2 3" xfId="36019"/>
    <cellStyle name="20% - Ênfase1 5 2 4 3 2 4" xfId="52377"/>
    <cellStyle name="20% - Ênfase1 5 2 4 3 3" xfId="17870"/>
    <cellStyle name="20% - Ênfase1 5 2 4 3 4" xfId="29960"/>
    <cellStyle name="20% - Ênfase1 5 2 4 3 5" xfId="44100"/>
    <cellStyle name="20% - Ênfase1 5 2 4 4" xfId="7780"/>
    <cellStyle name="20% - Ênfase1 5 2 4 4 2" xfId="19900"/>
    <cellStyle name="20% - Ênfase1 5 2 4 4 2 2" xfId="48343"/>
    <cellStyle name="20% - Ênfase1 5 2 4 4 3" xfId="31989"/>
    <cellStyle name="20% - Ênfase1 5 2 4 4 4" xfId="40066"/>
    <cellStyle name="20% - Ênfase1 5 2 4 5" xfId="13840"/>
    <cellStyle name="20% - Ênfase1 5 2 4 5 2" xfId="46294"/>
    <cellStyle name="20% - Ênfase1 5 2 4 6" xfId="25930"/>
    <cellStyle name="20% - Ênfase1 5 2 4 7" xfId="38020"/>
    <cellStyle name="20% - Ênfase1 5 2 5" xfId="2214"/>
    <cellStyle name="20% - Ênfase1 5 2 5 2" xfId="8274"/>
    <cellStyle name="20% - Ênfase1 5 2 5 2 2" xfId="20394"/>
    <cellStyle name="20% - Ênfase1 5 2 5 2 3" xfId="32483"/>
    <cellStyle name="20% - Ênfase1 5 2 5 2 4" xfId="48840"/>
    <cellStyle name="20% - Ênfase1 5 2 5 3" xfId="14334"/>
    <cellStyle name="20% - Ênfase1 5 2 5 4" xfId="26424"/>
    <cellStyle name="20% - Ênfase1 5 2 5 5" xfId="40563"/>
    <cellStyle name="20% - Ênfase1 5 2 6" xfId="4245"/>
    <cellStyle name="20% - Ênfase1 5 2 6 2" xfId="10304"/>
    <cellStyle name="20% - Ênfase1 5 2 6 2 2" xfId="22424"/>
    <cellStyle name="20% - Ênfase1 5 2 6 2 3" xfId="34513"/>
    <cellStyle name="20% - Ênfase1 5 2 6 2 4" xfId="50871"/>
    <cellStyle name="20% - Ênfase1 5 2 6 3" xfId="16364"/>
    <cellStyle name="20% - Ênfase1 5 2 6 4" xfId="28454"/>
    <cellStyle name="20% - Ênfase1 5 2 6 5" xfId="42594"/>
    <cellStyle name="20% - Ênfase1 5 2 7" xfId="6244"/>
    <cellStyle name="20% - Ênfase1 5 2 7 2" xfId="18364"/>
    <cellStyle name="20% - Ênfase1 5 2 7 2 2" xfId="46791"/>
    <cellStyle name="20% - Ênfase1 5 2 7 3" xfId="30453"/>
    <cellStyle name="20% - Ênfase1 5 2 7 4" xfId="38514"/>
    <cellStyle name="20% - Ênfase1 5 2 8" xfId="12304"/>
    <cellStyle name="20% - Ênfase1 5 2 8 2" xfId="44745"/>
    <cellStyle name="20% - Ênfase1 5 2 9" xfId="24424"/>
    <cellStyle name="20% - Ênfase1 5 3" xfId="1170"/>
    <cellStyle name="20% - Ênfase1 5 3 2" xfId="3213"/>
    <cellStyle name="20% - Ênfase1 5 3 2 2" xfId="9272"/>
    <cellStyle name="20% - Ênfase1 5 3 2 2 2" xfId="21392"/>
    <cellStyle name="20% - Ênfase1 5 3 2 2 3" xfId="33481"/>
    <cellStyle name="20% - Ênfase1 5 3 2 2 4" xfId="49839"/>
    <cellStyle name="20% - Ênfase1 5 3 2 3" xfId="15332"/>
    <cellStyle name="20% - Ênfase1 5 3 2 4" xfId="27422"/>
    <cellStyle name="20% - Ênfase1 5 3 2 5" xfId="41562"/>
    <cellStyle name="20% - Ênfase1 5 3 3" xfId="5238"/>
    <cellStyle name="20% - Ênfase1 5 3 3 2" xfId="11297"/>
    <cellStyle name="20% - Ênfase1 5 3 3 2 2" xfId="23417"/>
    <cellStyle name="20% - Ênfase1 5 3 3 2 3" xfId="35506"/>
    <cellStyle name="20% - Ênfase1 5 3 3 2 4" xfId="51864"/>
    <cellStyle name="20% - Ênfase1 5 3 3 3" xfId="17357"/>
    <cellStyle name="20% - Ênfase1 5 3 3 4" xfId="29447"/>
    <cellStyle name="20% - Ênfase1 5 3 3 5" xfId="43587"/>
    <cellStyle name="20% - Ênfase1 5 3 4" xfId="7242"/>
    <cellStyle name="20% - Ênfase1 5 3 4 2" xfId="19362"/>
    <cellStyle name="20% - Ênfase1 5 3 4 2 2" xfId="47804"/>
    <cellStyle name="20% - Ênfase1 5 3 4 3" xfId="31451"/>
    <cellStyle name="20% - Ênfase1 5 3 4 4" xfId="39527"/>
    <cellStyle name="20% - Ênfase1 5 3 5" xfId="13302"/>
    <cellStyle name="20% - Ênfase1 5 3 5 2" xfId="45755"/>
    <cellStyle name="20% - Ênfase1 5 3 6" xfId="25417"/>
    <cellStyle name="20% - Ênfase1 5 3 7" xfId="37507"/>
    <cellStyle name="20% - Ênfase1 5 4" xfId="660"/>
    <cellStyle name="20% - Ênfase1 5 4 2" xfId="2717"/>
    <cellStyle name="20% - Ênfase1 5 4 2 2" xfId="8776"/>
    <cellStyle name="20% - Ênfase1 5 4 2 2 2" xfId="20896"/>
    <cellStyle name="20% - Ênfase1 5 4 2 2 3" xfId="32985"/>
    <cellStyle name="20% - Ênfase1 5 4 2 2 4" xfId="49343"/>
    <cellStyle name="20% - Ênfase1 5 4 2 3" xfId="14836"/>
    <cellStyle name="20% - Ênfase1 5 4 2 4" xfId="26926"/>
    <cellStyle name="20% - Ênfase1 5 4 2 5" xfId="41066"/>
    <cellStyle name="20% - Ênfase1 5 4 3" xfId="4742"/>
    <cellStyle name="20% - Ênfase1 5 4 3 2" xfId="10801"/>
    <cellStyle name="20% - Ênfase1 5 4 3 2 2" xfId="22921"/>
    <cellStyle name="20% - Ênfase1 5 4 3 2 3" xfId="35010"/>
    <cellStyle name="20% - Ênfase1 5 4 3 2 4" xfId="51368"/>
    <cellStyle name="20% - Ênfase1 5 4 3 3" xfId="16861"/>
    <cellStyle name="20% - Ênfase1 5 4 3 4" xfId="28951"/>
    <cellStyle name="20% - Ênfase1 5 4 3 5" xfId="43091"/>
    <cellStyle name="20% - Ênfase1 5 4 4" xfId="6746"/>
    <cellStyle name="20% - Ênfase1 5 4 4 2" xfId="18866"/>
    <cellStyle name="20% - Ênfase1 5 4 4 2 2" xfId="47298"/>
    <cellStyle name="20% - Ênfase1 5 4 4 3" xfId="30955"/>
    <cellStyle name="20% - Ênfase1 5 4 4 4" xfId="39021"/>
    <cellStyle name="20% - Ênfase1 5 4 5" xfId="12806"/>
    <cellStyle name="20% - Ênfase1 5 4 5 2" xfId="45250"/>
    <cellStyle name="20% - Ênfase1 5 4 6" xfId="24921"/>
    <cellStyle name="20% - Ênfase1 5 4 7" xfId="37011"/>
    <cellStyle name="20% - Ênfase1 5 5" xfId="1713"/>
    <cellStyle name="20% - Ênfase1 5 5 2" xfId="3750"/>
    <cellStyle name="20% - Ênfase1 5 5 2 2" xfId="9809"/>
    <cellStyle name="20% - Ênfase1 5 5 2 2 2" xfId="21929"/>
    <cellStyle name="20% - Ênfase1 5 5 2 2 3" xfId="34018"/>
    <cellStyle name="20% - Ênfase1 5 5 2 2 4" xfId="50376"/>
    <cellStyle name="20% - Ênfase1 5 5 2 3" xfId="15869"/>
    <cellStyle name="20% - Ênfase1 5 5 2 4" xfId="27959"/>
    <cellStyle name="20% - Ênfase1 5 5 2 5" xfId="42099"/>
    <cellStyle name="20% - Ênfase1 5 5 3" xfId="5750"/>
    <cellStyle name="20% - Ênfase1 5 5 3 2" xfId="11809"/>
    <cellStyle name="20% - Ênfase1 5 5 3 2 2" xfId="23929"/>
    <cellStyle name="20% - Ênfase1 5 5 3 2 3" xfId="36018"/>
    <cellStyle name="20% - Ênfase1 5 5 3 2 4" xfId="52376"/>
    <cellStyle name="20% - Ênfase1 5 5 3 3" xfId="17869"/>
    <cellStyle name="20% - Ênfase1 5 5 3 4" xfId="29959"/>
    <cellStyle name="20% - Ênfase1 5 5 3 5" xfId="44099"/>
    <cellStyle name="20% - Ênfase1 5 5 4" xfId="7779"/>
    <cellStyle name="20% - Ênfase1 5 5 4 2" xfId="19899"/>
    <cellStyle name="20% - Ênfase1 5 5 4 2 2" xfId="48342"/>
    <cellStyle name="20% - Ênfase1 5 5 4 3" xfId="31988"/>
    <cellStyle name="20% - Ênfase1 5 5 4 4" xfId="40065"/>
    <cellStyle name="20% - Ênfase1 5 5 5" xfId="13839"/>
    <cellStyle name="20% - Ênfase1 5 5 5 2" xfId="46293"/>
    <cellStyle name="20% - Ênfase1 5 5 6" xfId="25929"/>
    <cellStyle name="20% - Ênfase1 5 5 7" xfId="38019"/>
    <cellStyle name="20% - Ênfase1 5 6" xfId="2213"/>
    <cellStyle name="20% - Ênfase1 5 6 2" xfId="8273"/>
    <cellStyle name="20% - Ênfase1 5 6 2 2" xfId="20393"/>
    <cellStyle name="20% - Ênfase1 5 6 2 3" xfId="32482"/>
    <cellStyle name="20% - Ênfase1 5 6 2 4" xfId="48839"/>
    <cellStyle name="20% - Ênfase1 5 6 3" xfId="14333"/>
    <cellStyle name="20% - Ênfase1 5 6 4" xfId="26423"/>
    <cellStyle name="20% - Ênfase1 5 6 5" xfId="40562"/>
    <cellStyle name="20% - Ênfase1 5 7" xfId="4244"/>
    <cellStyle name="20% - Ênfase1 5 7 2" xfId="10303"/>
    <cellStyle name="20% - Ênfase1 5 7 2 2" xfId="22423"/>
    <cellStyle name="20% - Ênfase1 5 7 2 3" xfId="34512"/>
    <cellStyle name="20% - Ênfase1 5 7 2 4" xfId="50870"/>
    <cellStyle name="20% - Ênfase1 5 7 3" xfId="16363"/>
    <cellStyle name="20% - Ênfase1 5 7 4" xfId="28453"/>
    <cellStyle name="20% - Ênfase1 5 7 5" xfId="42593"/>
    <cellStyle name="20% - Ênfase1 5 8" xfId="6243"/>
    <cellStyle name="20% - Ênfase1 5 8 2" xfId="18363"/>
    <cellStyle name="20% - Ênfase1 5 8 2 2" xfId="46790"/>
    <cellStyle name="20% - Ênfase1 5 8 3" xfId="30452"/>
    <cellStyle name="20% - Ênfase1 5 8 4" xfId="38513"/>
    <cellStyle name="20% - Ênfase1 5 9" xfId="12303"/>
    <cellStyle name="20% - Ênfase1 5 9 2" xfId="44744"/>
    <cellStyle name="20% - Ênfase1 6" xfId="75"/>
    <cellStyle name="20% - Ênfase1 6 10" xfId="24427"/>
    <cellStyle name="20% - Ênfase1 6 11" xfId="36517"/>
    <cellStyle name="20% - Ênfase1 6 2" xfId="77"/>
    <cellStyle name="20% - Ênfase1 6 2 10" xfId="36519"/>
    <cellStyle name="20% - Ênfase1 6 2 2" xfId="1176"/>
    <cellStyle name="20% - Ênfase1 6 2 2 2" xfId="3219"/>
    <cellStyle name="20% - Ênfase1 6 2 2 2 2" xfId="9278"/>
    <cellStyle name="20% - Ênfase1 6 2 2 2 2 2" xfId="21398"/>
    <cellStyle name="20% - Ênfase1 6 2 2 2 2 3" xfId="33487"/>
    <cellStyle name="20% - Ênfase1 6 2 2 2 2 4" xfId="49845"/>
    <cellStyle name="20% - Ênfase1 6 2 2 2 3" xfId="15338"/>
    <cellStyle name="20% - Ênfase1 6 2 2 2 4" xfId="27428"/>
    <cellStyle name="20% - Ênfase1 6 2 2 2 5" xfId="41568"/>
    <cellStyle name="20% - Ênfase1 6 2 2 3" xfId="5244"/>
    <cellStyle name="20% - Ênfase1 6 2 2 3 2" xfId="11303"/>
    <cellStyle name="20% - Ênfase1 6 2 2 3 2 2" xfId="23423"/>
    <cellStyle name="20% - Ênfase1 6 2 2 3 2 3" xfId="35512"/>
    <cellStyle name="20% - Ênfase1 6 2 2 3 2 4" xfId="51870"/>
    <cellStyle name="20% - Ênfase1 6 2 2 3 3" xfId="17363"/>
    <cellStyle name="20% - Ênfase1 6 2 2 3 4" xfId="29453"/>
    <cellStyle name="20% - Ênfase1 6 2 2 3 5" xfId="43593"/>
    <cellStyle name="20% - Ênfase1 6 2 2 4" xfId="7248"/>
    <cellStyle name="20% - Ênfase1 6 2 2 4 2" xfId="19368"/>
    <cellStyle name="20% - Ênfase1 6 2 2 4 2 2" xfId="47810"/>
    <cellStyle name="20% - Ênfase1 6 2 2 4 3" xfId="31457"/>
    <cellStyle name="20% - Ênfase1 6 2 2 4 4" xfId="39533"/>
    <cellStyle name="20% - Ênfase1 6 2 2 5" xfId="13308"/>
    <cellStyle name="20% - Ênfase1 6 2 2 5 2" xfId="45761"/>
    <cellStyle name="20% - Ênfase1 6 2 2 6" xfId="25423"/>
    <cellStyle name="20% - Ênfase1 6 2 2 7" xfId="37513"/>
    <cellStyle name="20% - Ênfase1 6 2 3" xfId="666"/>
    <cellStyle name="20% - Ênfase1 6 2 3 2" xfId="2723"/>
    <cellStyle name="20% - Ênfase1 6 2 3 2 2" xfId="8782"/>
    <cellStyle name="20% - Ênfase1 6 2 3 2 2 2" xfId="20902"/>
    <cellStyle name="20% - Ênfase1 6 2 3 2 2 3" xfId="32991"/>
    <cellStyle name="20% - Ênfase1 6 2 3 2 2 4" xfId="49349"/>
    <cellStyle name="20% - Ênfase1 6 2 3 2 3" xfId="14842"/>
    <cellStyle name="20% - Ênfase1 6 2 3 2 4" xfId="26932"/>
    <cellStyle name="20% - Ênfase1 6 2 3 2 5" xfId="41072"/>
    <cellStyle name="20% - Ênfase1 6 2 3 3" xfId="4748"/>
    <cellStyle name="20% - Ênfase1 6 2 3 3 2" xfId="10807"/>
    <cellStyle name="20% - Ênfase1 6 2 3 3 2 2" xfId="22927"/>
    <cellStyle name="20% - Ênfase1 6 2 3 3 2 3" xfId="35016"/>
    <cellStyle name="20% - Ênfase1 6 2 3 3 2 4" xfId="51374"/>
    <cellStyle name="20% - Ênfase1 6 2 3 3 3" xfId="16867"/>
    <cellStyle name="20% - Ênfase1 6 2 3 3 4" xfId="28957"/>
    <cellStyle name="20% - Ênfase1 6 2 3 3 5" xfId="43097"/>
    <cellStyle name="20% - Ênfase1 6 2 3 4" xfId="6752"/>
    <cellStyle name="20% - Ênfase1 6 2 3 4 2" xfId="18872"/>
    <cellStyle name="20% - Ênfase1 6 2 3 4 2 2" xfId="47304"/>
    <cellStyle name="20% - Ênfase1 6 2 3 4 3" xfId="30961"/>
    <cellStyle name="20% - Ênfase1 6 2 3 4 4" xfId="39027"/>
    <cellStyle name="20% - Ênfase1 6 2 3 5" xfId="12812"/>
    <cellStyle name="20% - Ênfase1 6 2 3 5 2" xfId="45256"/>
    <cellStyle name="20% - Ênfase1 6 2 3 6" xfId="24927"/>
    <cellStyle name="20% - Ênfase1 6 2 3 7" xfId="37017"/>
    <cellStyle name="20% - Ênfase1 6 2 4" xfId="1719"/>
    <cellStyle name="20% - Ênfase1 6 2 4 2" xfId="3756"/>
    <cellStyle name="20% - Ênfase1 6 2 4 2 2" xfId="9815"/>
    <cellStyle name="20% - Ênfase1 6 2 4 2 2 2" xfId="21935"/>
    <cellStyle name="20% - Ênfase1 6 2 4 2 2 3" xfId="34024"/>
    <cellStyle name="20% - Ênfase1 6 2 4 2 2 4" xfId="50382"/>
    <cellStyle name="20% - Ênfase1 6 2 4 2 3" xfId="15875"/>
    <cellStyle name="20% - Ênfase1 6 2 4 2 4" xfId="27965"/>
    <cellStyle name="20% - Ênfase1 6 2 4 2 5" xfId="42105"/>
    <cellStyle name="20% - Ênfase1 6 2 4 3" xfId="5756"/>
    <cellStyle name="20% - Ênfase1 6 2 4 3 2" xfId="11815"/>
    <cellStyle name="20% - Ênfase1 6 2 4 3 2 2" xfId="23935"/>
    <cellStyle name="20% - Ênfase1 6 2 4 3 2 3" xfId="36024"/>
    <cellStyle name="20% - Ênfase1 6 2 4 3 2 4" xfId="52382"/>
    <cellStyle name="20% - Ênfase1 6 2 4 3 3" xfId="17875"/>
    <cellStyle name="20% - Ênfase1 6 2 4 3 4" xfId="29965"/>
    <cellStyle name="20% - Ênfase1 6 2 4 3 5" xfId="44105"/>
    <cellStyle name="20% - Ênfase1 6 2 4 4" xfId="7785"/>
    <cellStyle name="20% - Ênfase1 6 2 4 4 2" xfId="19905"/>
    <cellStyle name="20% - Ênfase1 6 2 4 4 2 2" xfId="48348"/>
    <cellStyle name="20% - Ênfase1 6 2 4 4 3" xfId="31994"/>
    <cellStyle name="20% - Ênfase1 6 2 4 4 4" xfId="40071"/>
    <cellStyle name="20% - Ênfase1 6 2 4 5" xfId="13845"/>
    <cellStyle name="20% - Ênfase1 6 2 4 5 2" xfId="46299"/>
    <cellStyle name="20% - Ênfase1 6 2 4 6" xfId="25935"/>
    <cellStyle name="20% - Ênfase1 6 2 4 7" xfId="38025"/>
    <cellStyle name="20% - Ênfase1 6 2 5" xfId="2219"/>
    <cellStyle name="20% - Ênfase1 6 2 5 2" xfId="8279"/>
    <cellStyle name="20% - Ênfase1 6 2 5 2 2" xfId="20399"/>
    <cellStyle name="20% - Ênfase1 6 2 5 2 3" xfId="32488"/>
    <cellStyle name="20% - Ênfase1 6 2 5 2 4" xfId="48845"/>
    <cellStyle name="20% - Ênfase1 6 2 5 3" xfId="14339"/>
    <cellStyle name="20% - Ênfase1 6 2 5 4" xfId="26429"/>
    <cellStyle name="20% - Ênfase1 6 2 5 5" xfId="40568"/>
    <cellStyle name="20% - Ênfase1 6 2 6" xfId="4250"/>
    <cellStyle name="20% - Ênfase1 6 2 6 2" xfId="10309"/>
    <cellStyle name="20% - Ênfase1 6 2 6 2 2" xfId="22429"/>
    <cellStyle name="20% - Ênfase1 6 2 6 2 3" xfId="34518"/>
    <cellStyle name="20% - Ênfase1 6 2 6 2 4" xfId="50876"/>
    <cellStyle name="20% - Ênfase1 6 2 6 3" xfId="16369"/>
    <cellStyle name="20% - Ênfase1 6 2 6 4" xfId="28459"/>
    <cellStyle name="20% - Ênfase1 6 2 6 5" xfId="42599"/>
    <cellStyle name="20% - Ênfase1 6 2 7" xfId="6249"/>
    <cellStyle name="20% - Ênfase1 6 2 7 2" xfId="18369"/>
    <cellStyle name="20% - Ênfase1 6 2 7 2 2" xfId="46796"/>
    <cellStyle name="20% - Ênfase1 6 2 7 3" xfId="30458"/>
    <cellStyle name="20% - Ênfase1 6 2 7 4" xfId="38519"/>
    <cellStyle name="20% - Ênfase1 6 2 8" xfId="12309"/>
    <cellStyle name="20% - Ênfase1 6 2 8 2" xfId="44750"/>
    <cellStyle name="20% - Ênfase1 6 2 9" xfId="24429"/>
    <cellStyle name="20% - Ênfase1 6 3" xfId="1174"/>
    <cellStyle name="20% - Ênfase1 6 3 2" xfId="3217"/>
    <cellStyle name="20% - Ênfase1 6 3 2 2" xfId="9276"/>
    <cellStyle name="20% - Ênfase1 6 3 2 2 2" xfId="21396"/>
    <cellStyle name="20% - Ênfase1 6 3 2 2 3" xfId="33485"/>
    <cellStyle name="20% - Ênfase1 6 3 2 2 4" xfId="49843"/>
    <cellStyle name="20% - Ênfase1 6 3 2 3" xfId="15336"/>
    <cellStyle name="20% - Ênfase1 6 3 2 4" xfId="27426"/>
    <cellStyle name="20% - Ênfase1 6 3 2 5" xfId="41566"/>
    <cellStyle name="20% - Ênfase1 6 3 3" xfId="5242"/>
    <cellStyle name="20% - Ênfase1 6 3 3 2" xfId="11301"/>
    <cellStyle name="20% - Ênfase1 6 3 3 2 2" xfId="23421"/>
    <cellStyle name="20% - Ênfase1 6 3 3 2 3" xfId="35510"/>
    <cellStyle name="20% - Ênfase1 6 3 3 2 4" xfId="51868"/>
    <cellStyle name="20% - Ênfase1 6 3 3 3" xfId="17361"/>
    <cellStyle name="20% - Ênfase1 6 3 3 4" xfId="29451"/>
    <cellStyle name="20% - Ênfase1 6 3 3 5" xfId="43591"/>
    <cellStyle name="20% - Ênfase1 6 3 4" xfId="7246"/>
    <cellStyle name="20% - Ênfase1 6 3 4 2" xfId="19366"/>
    <cellStyle name="20% - Ênfase1 6 3 4 2 2" xfId="47808"/>
    <cellStyle name="20% - Ênfase1 6 3 4 3" xfId="31455"/>
    <cellStyle name="20% - Ênfase1 6 3 4 4" xfId="39531"/>
    <cellStyle name="20% - Ênfase1 6 3 5" xfId="13306"/>
    <cellStyle name="20% - Ênfase1 6 3 5 2" xfId="45759"/>
    <cellStyle name="20% - Ênfase1 6 3 6" xfId="25421"/>
    <cellStyle name="20% - Ênfase1 6 3 7" xfId="37511"/>
    <cellStyle name="20% - Ênfase1 6 4" xfId="664"/>
    <cellStyle name="20% - Ênfase1 6 4 2" xfId="2721"/>
    <cellStyle name="20% - Ênfase1 6 4 2 2" xfId="8780"/>
    <cellStyle name="20% - Ênfase1 6 4 2 2 2" xfId="20900"/>
    <cellStyle name="20% - Ênfase1 6 4 2 2 3" xfId="32989"/>
    <cellStyle name="20% - Ênfase1 6 4 2 2 4" xfId="49347"/>
    <cellStyle name="20% - Ênfase1 6 4 2 3" xfId="14840"/>
    <cellStyle name="20% - Ênfase1 6 4 2 4" xfId="26930"/>
    <cellStyle name="20% - Ênfase1 6 4 2 5" xfId="41070"/>
    <cellStyle name="20% - Ênfase1 6 4 3" xfId="4746"/>
    <cellStyle name="20% - Ênfase1 6 4 3 2" xfId="10805"/>
    <cellStyle name="20% - Ênfase1 6 4 3 2 2" xfId="22925"/>
    <cellStyle name="20% - Ênfase1 6 4 3 2 3" xfId="35014"/>
    <cellStyle name="20% - Ênfase1 6 4 3 2 4" xfId="51372"/>
    <cellStyle name="20% - Ênfase1 6 4 3 3" xfId="16865"/>
    <cellStyle name="20% - Ênfase1 6 4 3 4" xfId="28955"/>
    <cellStyle name="20% - Ênfase1 6 4 3 5" xfId="43095"/>
    <cellStyle name="20% - Ênfase1 6 4 4" xfId="6750"/>
    <cellStyle name="20% - Ênfase1 6 4 4 2" xfId="18870"/>
    <cellStyle name="20% - Ênfase1 6 4 4 2 2" xfId="47302"/>
    <cellStyle name="20% - Ênfase1 6 4 4 3" xfId="30959"/>
    <cellStyle name="20% - Ênfase1 6 4 4 4" xfId="39025"/>
    <cellStyle name="20% - Ênfase1 6 4 5" xfId="12810"/>
    <cellStyle name="20% - Ênfase1 6 4 5 2" xfId="45254"/>
    <cellStyle name="20% - Ênfase1 6 4 6" xfId="24925"/>
    <cellStyle name="20% - Ênfase1 6 4 7" xfId="37015"/>
    <cellStyle name="20% - Ênfase1 6 5" xfId="1717"/>
    <cellStyle name="20% - Ênfase1 6 5 2" xfId="3754"/>
    <cellStyle name="20% - Ênfase1 6 5 2 2" xfId="9813"/>
    <cellStyle name="20% - Ênfase1 6 5 2 2 2" xfId="21933"/>
    <cellStyle name="20% - Ênfase1 6 5 2 2 3" xfId="34022"/>
    <cellStyle name="20% - Ênfase1 6 5 2 2 4" xfId="50380"/>
    <cellStyle name="20% - Ênfase1 6 5 2 3" xfId="15873"/>
    <cellStyle name="20% - Ênfase1 6 5 2 4" xfId="27963"/>
    <cellStyle name="20% - Ênfase1 6 5 2 5" xfId="42103"/>
    <cellStyle name="20% - Ênfase1 6 5 3" xfId="5754"/>
    <cellStyle name="20% - Ênfase1 6 5 3 2" xfId="11813"/>
    <cellStyle name="20% - Ênfase1 6 5 3 2 2" xfId="23933"/>
    <cellStyle name="20% - Ênfase1 6 5 3 2 3" xfId="36022"/>
    <cellStyle name="20% - Ênfase1 6 5 3 2 4" xfId="52380"/>
    <cellStyle name="20% - Ênfase1 6 5 3 3" xfId="17873"/>
    <cellStyle name="20% - Ênfase1 6 5 3 4" xfId="29963"/>
    <cellStyle name="20% - Ênfase1 6 5 3 5" xfId="44103"/>
    <cellStyle name="20% - Ênfase1 6 5 4" xfId="7783"/>
    <cellStyle name="20% - Ênfase1 6 5 4 2" xfId="19903"/>
    <cellStyle name="20% - Ênfase1 6 5 4 2 2" xfId="48346"/>
    <cellStyle name="20% - Ênfase1 6 5 4 3" xfId="31992"/>
    <cellStyle name="20% - Ênfase1 6 5 4 4" xfId="40069"/>
    <cellStyle name="20% - Ênfase1 6 5 5" xfId="13843"/>
    <cellStyle name="20% - Ênfase1 6 5 5 2" xfId="46297"/>
    <cellStyle name="20% - Ênfase1 6 5 6" xfId="25933"/>
    <cellStyle name="20% - Ênfase1 6 5 7" xfId="38023"/>
    <cellStyle name="20% - Ênfase1 6 6" xfId="2217"/>
    <cellStyle name="20% - Ênfase1 6 6 2" xfId="8277"/>
    <cellStyle name="20% - Ênfase1 6 6 2 2" xfId="20397"/>
    <cellStyle name="20% - Ênfase1 6 6 2 3" xfId="32486"/>
    <cellStyle name="20% - Ênfase1 6 6 2 4" xfId="48843"/>
    <cellStyle name="20% - Ênfase1 6 6 3" xfId="14337"/>
    <cellStyle name="20% - Ênfase1 6 6 4" xfId="26427"/>
    <cellStyle name="20% - Ênfase1 6 6 5" xfId="40566"/>
    <cellStyle name="20% - Ênfase1 6 7" xfId="4248"/>
    <cellStyle name="20% - Ênfase1 6 7 2" xfId="10307"/>
    <cellStyle name="20% - Ênfase1 6 7 2 2" xfId="22427"/>
    <cellStyle name="20% - Ênfase1 6 7 2 3" xfId="34516"/>
    <cellStyle name="20% - Ênfase1 6 7 2 4" xfId="50874"/>
    <cellStyle name="20% - Ênfase1 6 7 3" xfId="16367"/>
    <cellStyle name="20% - Ênfase1 6 7 4" xfId="28457"/>
    <cellStyle name="20% - Ênfase1 6 7 5" xfId="42597"/>
    <cellStyle name="20% - Ênfase1 6 8" xfId="6247"/>
    <cellStyle name="20% - Ênfase1 6 8 2" xfId="18367"/>
    <cellStyle name="20% - Ênfase1 6 8 2 2" xfId="46794"/>
    <cellStyle name="20% - Ênfase1 6 8 3" xfId="30456"/>
    <cellStyle name="20% - Ênfase1 6 8 4" xfId="38517"/>
    <cellStyle name="20% - Ênfase1 6 9" xfId="12307"/>
    <cellStyle name="20% - Ênfase1 6 9 2" xfId="44748"/>
    <cellStyle name="20% - Ênfase1 7" xfId="80"/>
    <cellStyle name="20% - Ênfase1 7 10" xfId="24432"/>
    <cellStyle name="20% - Ênfase1 7 11" xfId="36522"/>
    <cellStyle name="20% - Ênfase1 7 2" xfId="84"/>
    <cellStyle name="20% - Ênfase1 7 2 10" xfId="36526"/>
    <cellStyle name="20% - Ênfase1 7 2 2" xfId="1183"/>
    <cellStyle name="20% - Ênfase1 7 2 2 2" xfId="3226"/>
    <cellStyle name="20% - Ênfase1 7 2 2 2 2" xfId="9285"/>
    <cellStyle name="20% - Ênfase1 7 2 2 2 2 2" xfId="21405"/>
    <cellStyle name="20% - Ênfase1 7 2 2 2 2 3" xfId="33494"/>
    <cellStyle name="20% - Ênfase1 7 2 2 2 2 4" xfId="49852"/>
    <cellStyle name="20% - Ênfase1 7 2 2 2 3" xfId="15345"/>
    <cellStyle name="20% - Ênfase1 7 2 2 2 4" xfId="27435"/>
    <cellStyle name="20% - Ênfase1 7 2 2 2 5" xfId="41575"/>
    <cellStyle name="20% - Ênfase1 7 2 2 3" xfId="5251"/>
    <cellStyle name="20% - Ênfase1 7 2 2 3 2" xfId="11310"/>
    <cellStyle name="20% - Ênfase1 7 2 2 3 2 2" xfId="23430"/>
    <cellStyle name="20% - Ênfase1 7 2 2 3 2 3" xfId="35519"/>
    <cellStyle name="20% - Ênfase1 7 2 2 3 2 4" xfId="51877"/>
    <cellStyle name="20% - Ênfase1 7 2 2 3 3" xfId="17370"/>
    <cellStyle name="20% - Ênfase1 7 2 2 3 4" xfId="29460"/>
    <cellStyle name="20% - Ênfase1 7 2 2 3 5" xfId="43600"/>
    <cellStyle name="20% - Ênfase1 7 2 2 4" xfId="7255"/>
    <cellStyle name="20% - Ênfase1 7 2 2 4 2" xfId="19375"/>
    <cellStyle name="20% - Ênfase1 7 2 2 4 2 2" xfId="47817"/>
    <cellStyle name="20% - Ênfase1 7 2 2 4 3" xfId="31464"/>
    <cellStyle name="20% - Ênfase1 7 2 2 4 4" xfId="39540"/>
    <cellStyle name="20% - Ênfase1 7 2 2 5" xfId="13315"/>
    <cellStyle name="20% - Ênfase1 7 2 2 5 2" xfId="45768"/>
    <cellStyle name="20% - Ênfase1 7 2 2 6" xfId="25430"/>
    <cellStyle name="20% - Ênfase1 7 2 2 7" xfId="37520"/>
    <cellStyle name="20% - Ênfase1 7 2 3" xfId="673"/>
    <cellStyle name="20% - Ênfase1 7 2 3 2" xfId="2730"/>
    <cellStyle name="20% - Ênfase1 7 2 3 2 2" xfId="8789"/>
    <cellStyle name="20% - Ênfase1 7 2 3 2 2 2" xfId="20909"/>
    <cellStyle name="20% - Ênfase1 7 2 3 2 2 3" xfId="32998"/>
    <cellStyle name="20% - Ênfase1 7 2 3 2 2 4" xfId="49356"/>
    <cellStyle name="20% - Ênfase1 7 2 3 2 3" xfId="14849"/>
    <cellStyle name="20% - Ênfase1 7 2 3 2 4" xfId="26939"/>
    <cellStyle name="20% - Ênfase1 7 2 3 2 5" xfId="41079"/>
    <cellStyle name="20% - Ênfase1 7 2 3 3" xfId="4755"/>
    <cellStyle name="20% - Ênfase1 7 2 3 3 2" xfId="10814"/>
    <cellStyle name="20% - Ênfase1 7 2 3 3 2 2" xfId="22934"/>
    <cellStyle name="20% - Ênfase1 7 2 3 3 2 3" xfId="35023"/>
    <cellStyle name="20% - Ênfase1 7 2 3 3 2 4" xfId="51381"/>
    <cellStyle name="20% - Ênfase1 7 2 3 3 3" xfId="16874"/>
    <cellStyle name="20% - Ênfase1 7 2 3 3 4" xfId="28964"/>
    <cellStyle name="20% - Ênfase1 7 2 3 3 5" xfId="43104"/>
    <cellStyle name="20% - Ênfase1 7 2 3 4" xfId="6759"/>
    <cellStyle name="20% - Ênfase1 7 2 3 4 2" xfId="18879"/>
    <cellStyle name="20% - Ênfase1 7 2 3 4 2 2" xfId="47311"/>
    <cellStyle name="20% - Ênfase1 7 2 3 4 3" xfId="30968"/>
    <cellStyle name="20% - Ênfase1 7 2 3 4 4" xfId="39034"/>
    <cellStyle name="20% - Ênfase1 7 2 3 5" xfId="12819"/>
    <cellStyle name="20% - Ênfase1 7 2 3 5 2" xfId="45263"/>
    <cellStyle name="20% - Ênfase1 7 2 3 6" xfId="24934"/>
    <cellStyle name="20% - Ênfase1 7 2 3 7" xfId="37024"/>
    <cellStyle name="20% - Ênfase1 7 2 4" xfId="1726"/>
    <cellStyle name="20% - Ênfase1 7 2 4 2" xfId="3763"/>
    <cellStyle name="20% - Ênfase1 7 2 4 2 2" xfId="9822"/>
    <cellStyle name="20% - Ênfase1 7 2 4 2 2 2" xfId="21942"/>
    <cellStyle name="20% - Ênfase1 7 2 4 2 2 3" xfId="34031"/>
    <cellStyle name="20% - Ênfase1 7 2 4 2 2 4" xfId="50389"/>
    <cellStyle name="20% - Ênfase1 7 2 4 2 3" xfId="15882"/>
    <cellStyle name="20% - Ênfase1 7 2 4 2 4" xfId="27972"/>
    <cellStyle name="20% - Ênfase1 7 2 4 2 5" xfId="42112"/>
    <cellStyle name="20% - Ênfase1 7 2 4 3" xfId="5763"/>
    <cellStyle name="20% - Ênfase1 7 2 4 3 2" xfId="11822"/>
    <cellStyle name="20% - Ênfase1 7 2 4 3 2 2" xfId="23942"/>
    <cellStyle name="20% - Ênfase1 7 2 4 3 2 3" xfId="36031"/>
    <cellStyle name="20% - Ênfase1 7 2 4 3 2 4" xfId="52389"/>
    <cellStyle name="20% - Ênfase1 7 2 4 3 3" xfId="17882"/>
    <cellStyle name="20% - Ênfase1 7 2 4 3 4" xfId="29972"/>
    <cellStyle name="20% - Ênfase1 7 2 4 3 5" xfId="44112"/>
    <cellStyle name="20% - Ênfase1 7 2 4 4" xfId="7792"/>
    <cellStyle name="20% - Ênfase1 7 2 4 4 2" xfId="19912"/>
    <cellStyle name="20% - Ênfase1 7 2 4 4 2 2" xfId="48355"/>
    <cellStyle name="20% - Ênfase1 7 2 4 4 3" xfId="32001"/>
    <cellStyle name="20% - Ênfase1 7 2 4 4 4" xfId="40078"/>
    <cellStyle name="20% - Ênfase1 7 2 4 5" xfId="13852"/>
    <cellStyle name="20% - Ênfase1 7 2 4 5 2" xfId="46306"/>
    <cellStyle name="20% - Ênfase1 7 2 4 6" xfId="25942"/>
    <cellStyle name="20% - Ênfase1 7 2 4 7" xfId="38032"/>
    <cellStyle name="20% - Ênfase1 7 2 5" xfId="2226"/>
    <cellStyle name="20% - Ênfase1 7 2 5 2" xfId="8286"/>
    <cellStyle name="20% - Ênfase1 7 2 5 2 2" xfId="20406"/>
    <cellStyle name="20% - Ênfase1 7 2 5 2 3" xfId="32495"/>
    <cellStyle name="20% - Ênfase1 7 2 5 2 4" xfId="48852"/>
    <cellStyle name="20% - Ênfase1 7 2 5 3" xfId="14346"/>
    <cellStyle name="20% - Ênfase1 7 2 5 4" xfId="26436"/>
    <cellStyle name="20% - Ênfase1 7 2 5 5" xfId="40575"/>
    <cellStyle name="20% - Ênfase1 7 2 6" xfId="4257"/>
    <cellStyle name="20% - Ênfase1 7 2 6 2" xfId="10316"/>
    <cellStyle name="20% - Ênfase1 7 2 6 2 2" xfId="22436"/>
    <cellStyle name="20% - Ênfase1 7 2 6 2 3" xfId="34525"/>
    <cellStyle name="20% - Ênfase1 7 2 6 2 4" xfId="50883"/>
    <cellStyle name="20% - Ênfase1 7 2 6 3" xfId="16376"/>
    <cellStyle name="20% - Ênfase1 7 2 6 4" xfId="28466"/>
    <cellStyle name="20% - Ênfase1 7 2 6 5" xfId="42606"/>
    <cellStyle name="20% - Ênfase1 7 2 7" xfId="6256"/>
    <cellStyle name="20% - Ênfase1 7 2 7 2" xfId="18376"/>
    <cellStyle name="20% - Ênfase1 7 2 7 2 2" xfId="46803"/>
    <cellStyle name="20% - Ênfase1 7 2 7 3" xfId="30465"/>
    <cellStyle name="20% - Ênfase1 7 2 7 4" xfId="38526"/>
    <cellStyle name="20% - Ênfase1 7 2 8" xfId="12316"/>
    <cellStyle name="20% - Ênfase1 7 2 8 2" xfId="44757"/>
    <cellStyle name="20% - Ênfase1 7 2 9" xfId="24436"/>
    <cellStyle name="20% - Ênfase1 7 3" xfId="1179"/>
    <cellStyle name="20% - Ênfase1 7 3 2" xfId="3222"/>
    <cellStyle name="20% - Ênfase1 7 3 2 2" xfId="9281"/>
    <cellStyle name="20% - Ênfase1 7 3 2 2 2" xfId="21401"/>
    <cellStyle name="20% - Ênfase1 7 3 2 2 3" xfId="33490"/>
    <cellStyle name="20% - Ênfase1 7 3 2 2 4" xfId="49848"/>
    <cellStyle name="20% - Ênfase1 7 3 2 3" xfId="15341"/>
    <cellStyle name="20% - Ênfase1 7 3 2 4" xfId="27431"/>
    <cellStyle name="20% - Ênfase1 7 3 2 5" xfId="41571"/>
    <cellStyle name="20% - Ênfase1 7 3 3" xfId="5247"/>
    <cellStyle name="20% - Ênfase1 7 3 3 2" xfId="11306"/>
    <cellStyle name="20% - Ênfase1 7 3 3 2 2" xfId="23426"/>
    <cellStyle name="20% - Ênfase1 7 3 3 2 3" xfId="35515"/>
    <cellStyle name="20% - Ênfase1 7 3 3 2 4" xfId="51873"/>
    <cellStyle name="20% - Ênfase1 7 3 3 3" xfId="17366"/>
    <cellStyle name="20% - Ênfase1 7 3 3 4" xfId="29456"/>
    <cellStyle name="20% - Ênfase1 7 3 3 5" xfId="43596"/>
    <cellStyle name="20% - Ênfase1 7 3 4" xfId="7251"/>
    <cellStyle name="20% - Ênfase1 7 3 4 2" xfId="19371"/>
    <cellStyle name="20% - Ênfase1 7 3 4 2 2" xfId="47813"/>
    <cellStyle name="20% - Ênfase1 7 3 4 3" xfId="31460"/>
    <cellStyle name="20% - Ênfase1 7 3 4 4" xfId="39536"/>
    <cellStyle name="20% - Ênfase1 7 3 5" xfId="13311"/>
    <cellStyle name="20% - Ênfase1 7 3 5 2" xfId="45764"/>
    <cellStyle name="20% - Ênfase1 7 3 6" xfId="25426"/>
    <cellStyle name="20% - Ênfase1 7 3 7" xfId="37516"/>
    <cellStyle name="20% - Ênfase1 7 4" xfId="669"/>
    <cellStyle name="20% - Ênfase1 7 4 2" xfId="2726"/>
    <cellStyle name="20% - Ênfase1 7 4 2 2" xfId="8785"/>
    <cellStyle name="20% - Ênfase1 7 4 2 2 2" xfId="20905"/>
    <cellStyle name="20% - Ênfase1 7 4 2 2 3" xfId="32994"/>
    <cellStyle name="20% - Ênfase1 7 4 2 2 4" xfId="49352"/>
    <cellStyle name="20% - Ênfase1 7 4 2 3" xfId="14845"/>
    <cellStyle name="20% - Ênfase1 7 4 2 4" xfId="26935"/>
    <cellStyle name="20% - Ênfase1 7 4 2 5" xfId="41075"/>
    <cellStyle name="20% - Ênfase1 7 4 3" xfId="4751"/>
    <cellStyle name="20% - Ênfase1 7 4 3 2" xfId="10810"/>
    <cellStyle name="20% - Ênfase1 7 4 3 2 2" xfId="22930"/>
    <cellStyle name="20% - Ênfase1 7 4 3 2 3" xfId="35019"/>
    <cellStyle name="20% - Ênfase1 7 4 3 2 4" xfId="51377"/>
    <cellStyle name="20% - Ênfase1 7 4 3 3" xfId="16870"/>
    <cellStyle name="20% - Ênfase1 7 4 3 4" xfId="28960"/>
    <cellStyle name="20% - Ênfase1 7 4 3 5" xfId="43100"/>
    <cellStyle name="20% - Ênfase1 7 4 4" xfId="6755"/>
    <cellStyle name="20% - Ênfase1 7 4 4 2" xfId="18875"/>
    <cellStyle name="20% - Ênfase1 7 4 4 2 2" xfId="47307"/>
    <cellStyle name="20% - Ênfase1 7 4 4 3" xfId="30964"/>
    <cellStyle name="20% - Ênfase1 7 4 4 4" xfId="39030"/>
    <cellStyle name="20% - Ênfase1 7 4 5" xfId="12815"/>
    <cellStyle name="20% - Ênfase1 7 4 5 2" xfId="45259"/>
    <cellStyle name="20% - Ênfase1 7 4 6" xfId="24930"/>
    <cellStyle name="20% - Ênfase1 7 4 7" xfId="37020"/>
    <cellStyle name="20% - Ênfase1 7 5" xfId="1722"/>
    <cellStyle name="20% - Ênfase1 7 5 2" xfId="3759"/>
    <cellStyle name="20% - Ênfase1 7 5 2 2" xfId="9818"/>
    <cellStyle name="20% - Ênfase1 7 5 2 2 2" xfId="21938"/>
    <cellStyle name="20% - Ênfase1 7 5 2 2 3" xfId="34027"/>
    <cellStyle name="20% - Ênfase1 7 5 2 2 4" xfId="50385"/>
    <cellStyle name="20% - Ênfase1 7 5 2 3" xfId="15878"/>
    <cellStyle name="20% - Ênfase1 7 5 2 4" xfId="27968"/>
    <cellStyle name="20% - Ênfase1 7 5 2 5" xfId="42108"/>
    <cellStyle name="20% - Ênfase1 7 5 3" xfId="5759"/>
    <cellStyle name="20% - Ênfase1 7 5 3 2" xfId="11818"/>
    <cellStyle name="20% - Ênfase1 7 5 3 2 2" xfId="23938"/>
    <cellStyle name="20% - Ênfase1 7 5 3 2 3" xfId="36027"/>
    <cellStyle name="20% - Ênfase1 7 5 3 2 4" xfId="52385"/>
    <cellStyle name="20% - Ênfase1 7 5 3 3" xfId="17878"/>
    <cellStyle name="20% - Ênfase1 7 5 3 4" xfId="29968"/>
    <cellStyle name="20% - Ênfase1 7 5 3 5" xfId="44108"/>
    <cellStyle name="20% - Ênfase1 7 5 4" xfId="7788"/>
    <cellStyle name="20% - Ênfase1 7 5 4 2" xfId="19908"/>
    <cellStyle name="20% - Ênfase1 7 5 4 2 2" xfId="48351"/>
    <cellStyle name="20% - Ênfase1 7 5 4 3" xfId="31997"/>
    <cellStyle name="20% - Ênfase1 7 5 4 4" xfId="40074"/>
    <cellStyle name="20% - Ênfase1 7 5 5" xfId="13848"/>
    <cellStyle name="20% - Ênfase1 7 5 5 2" xfId="46302"/>
    <cellStyle name="20% - Ênfase1 7 5 6" xfId="25938"/>
    <cellStyle name="20% - Ênfase1 7 5 7" xfId="38028"/>
    <cellStyle name="20% - Ênfase1 7 6" xfId="2222"/>
    <cellStyle name="20% - Ênfase1 7 6 2" xfId="8282"/>
    <cellStyle name="20% - Ênfase1 7 6 2 2" xfId="20402"/>
    <cellStyle name="20% - Ênfase1 7 6 2 3" xfId="32491"/>
    <cellStyle name="20% - Ênfase1 7 6 2 4" xfId="48848"/>
    <cellStyle name="20% - Ênfase1 7 6 3" xfId="14342"/>
    <cellStyle name="20% - Ênfase1 7 6 4" xfId="26432"/>
    <cellStyle name="20% - Ênfase1 7 6 5" xfId="40571"/>
    <cellStyle name="20% - Ênfase1 7 7" xfId="4253"/>
    <cellStyle name="20% - Ênfase1 7 7 2" xfId="10312"/>
    <cellStyle name="20% - Ênfase1 7 7 2 2" xfId="22432"/>
    <cellStyle name="20% - Ênfase1 7 7 2 3" xfId="34521"/>
    <cellStyle name="20% - Ênfase1 7 7 2 4" xfId="50879"/>
    <cellStyle name="20% - Ênfase1 7 7 3" xfId="16372"/>
    <cellStyle name="20% - Ênfase1 7 7 4" xfId="28462"/>
    <cellStyle name="20% - Ênfase1 7 7 5" xfId="42602"/>
    <cellStyle name="20% - Ênfase1 7 8" xfId="6252"/>
    <cellStyle name="20% - Ênfase1 7 8 2" xfId="18372"/>
    <cellStyle name="20% - Ênfase1 7 8 2 2" xfId="46799"/>
    <cellStyle name="20% - Ênfase1 7 8 3" xfId="30461"/>
    <cellStyle name="20% - Ênfase1 7 8 4" xfId="38522"/>
    <cellStyle name="20% - Ênfase1 7 9" xfId="12312"/>
    <cellStyle name="20% - Ênfase1 7 9 2" xfId="44753"/>
    <cellStyle name="20% - Ênfase1 8" xfId="44"/>
    <cellStyle name="20% - Ênfase1 8 10" xfId="24400"/>
    <cellStyle name="20% - Ênfase1 8 11" xfId="36490"/>
    <cellStyle name="20% - Ênfase1 8 2" xfId="86"/>
    <cellStyle name="20% - Ênfase1 8 2 10" xfId="36528"/>
    <cellStyle name="20% - Ênfase1 8 2 2" xfId="1185"/>
    <cellStyle name="20% - Ênfase1 8 2 2 2" xfId="3228"/>
    <cellStyle name="20% - Ênfase1 8 2 2 2 2" xfId="9287"/>
    <cellStyle name="20% - Ênfase1 8 2 2 2 2 2" xfId="21407"/>
    <cellStyle name="20% - Ênfase1 8 2 2 2 2 3" xfId="33496"/>
    <cellStyle name="20% - Ênfase1 8 2 2 2 2 4" xfId="49854"/>
    <cellStyle name="20% - Ênfase1 8 2 2 2 3" xfId="15347"/>
    <cellStyle name="20% - Ênfase1 8 2 2 2 4" xfId="27437"/>
    <cellStyle name="20% - Ênfase1 8 2 2 2 5" xfId="41577"/>
    <cellStyle name="20% - Ênfase1 8 2 2 3" xfId="5253"/>
    <cellStyle name="20% - Ênfase1 8 2 2 3 2" xfId="11312"/>
    <cellStyle name="20% - Ênfase1 8 2 2 3 2 2" xfId="23432"/>
    <cellStyle name="20% - Ênfase1 8 2 2 3 2 3" xfId="35521"/>
    <cellStyle name="20% - Ênfase1 8 2 2 3 2 4" xfId="51879"/>
    <cellStyle name="20% - Ênfase1 8 2 2 3 3" xfId="17372"/>
    <cellStyle name="20% - Ênfase1 8 2 2 3 4" xfId="29462"/>
    <cellStyle name="20% - Ênfase1 8 2 2 3 5" xfId="43602"/>
    <cellStyle name="20% - Ênfase1 8 2 2 4" xfId="7257"/>
    <cellStyle name="20% - Ênfase1 8 2 2 4 2" xfId="19377"/>
    <cellStyle name="20% - Ênfase1 8 2 2 4 2 2" xfId="47819"/>
    <cellStyle name="20% - Ênfase1 8 2 2 4 3" xfId="31466"/>
    <cellStyle name="20% - Ênfase1 8 2 2 4 4" xfId="39542"/>
    <cellStyle name="20% - Ênfase1 8 2 2 5" xfId="13317"/>
    <cellStyle name="20% - Ênfase1 8 2 2 5 2" xfId="45770"/>
    <cellStyle name="20% - Ênfase1 8 2 2 6" xfId="25432"/>
    <cellStyle name="20% - Ênfase1 8 2 2 7" xfId="37522"/>
    <cellStyle name="20% - Ênfase1 8 2 3" xfId="675"/>
    <cellStyle name="20% - Ênfase1 8 2 3 2" xfId="2732"/>
    <cellStyle name="20% - Ênfase1 8 2 3 2 2" xfId="8791"/>
    <cellStyle name="20% - Ênfase1 8 2 3 2 2 2" xfId="20911"/>
    <cellStyle name="20% - Ênfase1 8 2 3 2 2 3" xfId="33000"/>
    <cellStyle name="20% - Ênfase1 8 2 3 2 2 4" xfId="49358"/>
    <cellStyle name="20% - Ênfase1 8 2 3 2 3" xfId="14851"/>
    <cellStyle name="20% - Ênfase1 8 2 3 2 4" xfId="26941"/>
    <cellStyle name="20% - Ênfase1 8 2 3 2 5" xfId="41081"/>
    <cellStyle name="20% - Ênfase1 8 2 3 3" xfId="4757"/>
    <cellStyle name="20% - Ênfase1 8 2 3 3 2" xfId="10816"/>
    <cellStyle name="20% - Ênfase1 8 2 3 3 2 2" xfId="22936"/>
    <cellStyle name="20% - Ênfase1 8 2 3 3 2 3" xfId="35025"/>
    <cellStyle name="20% - Ênfase1 8 2 3 3 2 4" xfId="51383"/>
    <cellStyle name="20% - Ênfase1 8 2 3 3 3" xfId="16876"/>
    <cellStyle name="20% - Ênfase1 8 2 3 3 4" xfId="28966"/>
    <cellStyle name="20% - Ênfase1 8 2 3 3 5" xfId="43106"/>
    <cellStyle name="20% - Ênfase1 8 2 3 4" xfId="6761"/>
    <cellStyle name="20% - Ênfase1 8 2 3 4 2" xfId="18881"/>
    <cellStyle name="20% - Ênfase1 8 2 3 4 2 2" xfId="47313"/>
    <cellStyle name="20% - Ênfase1 8 2 3 4 3" xfId="30970"/>
    <cellStyle name="20% - Ênfase1 8 2 3 4 4" xfId="39036"/>
    <cellStyle name="20% - Ênfase1 8 2 3 5" xfId="12821"/>
    <cellStyle name="20% - Ênfase1 8 2 3 5 2" xfId="45265"/>
    <cellStyle name="20% - Ênfase1 8 2 3 6" xfId="24936"/>
    <cellStyle name="20% - Ênfase1 8 2 3 7" xfId="37026"/>
    <cellStyle name="20% - Ênfase1 8 2 4" xfId="1728"/>
    <cellStyle name="20% - Ênfase1 8 2 4 2" xfId="3765"/>
    <cellStyle name="20% - Ênfase1 8 2 4 2 2" xfId="9824"/>
    <cellStyle name="20% - Ênfase1 8 2 4 2 2 2" xfId="21944"/>
    <cellStyle name="20% - Ênfase1 8 2 4 2 2 3" xfId="34033"/>
    <cellStyle name="20% - Ênfase1 8 2 4 2 2 4" xfId="50391"/>
    <cellStyle name="20% - Ênfase1 8 2 4 2 3" xfId="15884"/>
    <cellStyle name="20% - Ênfase1 8 2 4 2 4" xfId="27974"/>
    <cellStyle name="20% - Ênfase1 8 2 4 2 5" xfId="42114"/>
    <cellStyle name="20% - Ênfase1 8 2 4 3" xfId="5765"/>
    <cellStyle name="20% - Ênfase1 8 2 4 3 2" xfId="11824"/>
    <cellStyle name="20% - Ênfase1 8 2 4 3 2 2" xfId="23944"/>
    <cellStyle name="20% - Ênfase1 8 2 4 3 2 3" xfId="36033"/>
    <cellStyle name="20% - Ênfase1 8 2 4 3 2 4" xfId="52391"/>
    <cellStyle name="20% - Ênfase1 8 2 4 3 3" xfId="17884"/>
    <cellStyle name="20% - Ênfase1 8 2 4 3 4" xfId="29974"/>
    <cellStyle name="20% - Ênfase1 8 2 4 3 5" xfId="44114"/>
    <cellStyle name="20% - Ênfase1 8 2 4 4" xfId="7794"/>
    <cellStyle name="20% - Ênfase1 8 2 4 4 2" xfId="19914"/>
    <cellStyle name="20% - Ênfase1 8 2 4 4 2 2" xfId="48357"/>
    <cellStyle name="20% - Ênfase1 8 2 4 4 3" xfId="32003"/>
    <cellStyle name="20% - Ênfase1 8 2 4 4 4" xfId="40080"/>
    <cellStyle name="20% - Ênfase1 8 2 4 5" xfId="13854"/>
    <cellStyle name="20% - Ênfase1 8 2 4 5 2" xfId="46308"/>
    <cellStyle name="20% - Ênfase1 8 2 4 6" xfId="25944"/>
    <cellStyle name="20% - Ênfase1 8 2 4 7" xfId="38034"/>
    <cellStyle name="20% - Ênfase1 8 2 5" xfId="2228"/>
    <cellStyle name="20% - Ênfase1 8 2 5 2" xfId="8288"/>
    <cellStyle name="20% - Ênfase1 8 2 5 2 2" xfId="20408"/>
    <cellStyle name="20% - Ênfase1 8 2 5 2 3" xfId="32497"/>
    <cellStyle name="20% - Ênfase1 8 2 5 2 4" xfId="48854"/>
    <cellStyle name="20% - Ênfase1 8 2 5 3" xfId="14348"/>
    <cellStyle name="20% - Ênfase1 8 2 5 4" xfId="26438"/>
    <cellStyle name="20% - Ênfase1 8 2 5 5" xfId="40577"/>
    <cellStyle name="20% - Ênfase1 8 2 6" xfId="4259"/>
    <cellStyle name="20% - Ênfase1 8 2 6 2" xfId="10318"/>
    <cellStyle name="20% - Ênfase1 8 2 6 2 2" xfId="22438"/>
    <cellStyle name="20% - Ênfase1 8 2 6 2 3" xfId="34527"/>
    <cellStyle name="20% - Ênfase1 8 2 6 2 4" xfId="50885"/>
    <cellStyle name="20% - Ênfase1 8 2 6 3" xfId="16378"/>
    <cellStyle name="20% - Ênfase1 8 2 6 4" xfId="28468"/>
    <cellStyle name="20% - Ênfase1 8 2 6 5" xfId="42608"/>
    <cellStyle name="20% - Ênfase1 8 2 7" xfId="6258"/>
    <cellStyle name="20% - Ênfase1 8 2 7 2" xfId="18378"/>
    <cellStyle name="20% - Ênfase1 8 2 7 2 2" xfId="46805"/>
    <cellStyle name="20% - Ênfase1 8 2 7 3" xfId="30467"/>
    <cellStyle name="20% - Ênfase1 8 2 7 4" xfId="38528"/>
    <cellStyle name="20% - Ênfase1 8 2 8" xfId="12318"/>
    <cellStyle name="20% - Ênfase1 8 2 8 2" xfId="44759"/>
    <cellStyle name="20% - Ênfase1 8 2 9" xfId="24438"/>
    <cellStyle name="20% - Ênfase1 8 3" xfId="1145"/>
    <cellStyle name="20% - Ênfase1 8 3 2" xfId="3189"/>
    <cellStyle name="20% - Ênfase1 8 3 2 2" xfId="9248"/>
    <cellStyle name="20% - Ênfase1 8 3 2 2 2" xfId="21368"/>
    <cellStyle name="20% - Ênfase1 8 3 2 2 3" xfId="33457"/>
    <cellStyle name="20% - Ênfase1 8 3 2 2 4" xfId="49815"/>
    <cellStyle name="20% - Ênfase1 8 3 2 3" xfId="15308"/>
    <cellStyle name="20% - Ênfase1 8 3 2 4" xfId="27398"/>
    <cellStyle name="20% - Ênfase1 8 3 2 5" xfId="41538"/>
    <cellStyle name="20% - Ênfase1 8 3 3" xfId="5214"/>
    <cellStyle name="20% - Ênfase1 8 3 3 2" xfId="11273"/>
    <cellStyle name="20% - Ênfase1 8 3 3 2 2" xfId="23393"/>
    <cellStyle name="20% - Ênfase1 8 3 3 2 3" xfId="35482"/>
    <cellStyle name="20% - Ênfase1 8 3 3 2 4" xfId="51840"/>
    <cellStyle name="20% - Ênfase1 8 3 3 3" xfId="17333"/>
    <cellStyle name="20% - Ênfase1 8 3 3 4" xfId="29423"/>
    <cellStyle name="20% - Ênfase1 8 3 3 5" xfId="43563"/>
    <cellStyle name="20% - Ênfase1 8 3 4" xfId="7218"/>
    <cellStyle name="20% - Ênfase1 8 3 4 2" xfId="19338"/>
    <cellStyle name="20% - Ênfase1 8 3 4 2 2" xfId="47780"/>
    <cellStyle name="20% - Ênfase1 8 3 4 3" xfId="31427"/>
    <cellStyle name="20% - Ênfase1 8 3 4 4" xfId="39503"/>
    <cellStyle name="20% - Ênfase1 8 3 5" xfId="13278"/>
    <cellStyle name="20% - Ênfase1 8 3 5 2" xfId="45731"/>
    <cellStyle name="20% - Ênfase1 8 3 6" xfId="25393"/>
    <cellStyle name="20% - Ênfase1 8 3 7" xfId="37483"/>
    <cellStyle name="20% - Ênfase1 8 4" xfId="636"/>
    <cellStyle name="20% - Ênfase1 8 4 2" xfId="2694"/>
    <cellStyle name="20% - Ênfase1 8 4 2 2" xfId="8753"/>
    <cellStyle name="20% - Ênfase1 8 4 2 2 2" xfId="20873"/>
    <cellStyle name="20% - Ênfase1 8 4 2 2 3" xfId="32962"/>
    <cellStyle name="20% - Ênfase1 8 4 2 2 4" xfId="49320"/>
    <cellStyle name="20% - Ênfase1 8 4 2 3" xfId="14813"/>
    <cellStyle name="20% - Ênfase1 8 4 2 4" xfId="26903"/>
    <cellStyle name="20% - Ênfase1 8 4 2 5" xfId="41043"/>
    <cellStyle name="20% - Ênfase1 8 4 3" xfId="4719"/>
    <cellStyle name="20% - Ênfase1 8 4 3 2" xfId="10778"/>
    <cellStyle name="20% - Ênfase1 8 4 3 2 2" xfId="22898"/>
    <cellStyle name="20% - Ênfase1 8 4 3 2 3" xfId="34987"/>
    <cellStyle name="20% - Ênfase1 8 4 3 2 4" xfId="51345"/>
    <cellStyle name="20% - Ênfase1 8 4 3 3" xfId="16838"/>
    <cellStyle name="20% - Ênfase1 8 4 3 4" xfId="28928"/>
    <cellStyle name="20% - Ênfase1 8 4 3 5" xfId="43068"/>
    <cellStyle name="20% - Ênfase1 8 4 4" xfId="6723"/>
    <cellStyle name="20% - Ênfase1 8 4 4 2" xfId="18843"/>
    <cellStyle name="20% - Ênfase1 8 4 4 2 2" xfId="47275"/>
    <cellStyle name="20% - Ênfase1 8 4 4 3" xfId="30932"/>
    <cellStyle name="20% - Ênfase1 8 4 4 4" xfId="38998"/>
    <cellStyle name="20% - Ênfase1 8 4 5" xfId="12783"/>
    <cellStyle name="20% - Ênfase1 8 4 5 2" xfId="45227"/>
    <cellStyle name="20% - Ênfase1 8 4 6" xfId="24898"/>
    <cellStyle name="20% - Ênfase1 8 4 7" xfId="36988"/>
    <cellStyle name="20% - Ênfase1 8 5" xfId="1690"/>
    <cellStyle name="20% - Ênfase1 8 5 2" xfId="3727"/>
    <cellStyle name="20% - Ênfase1 8 5 2 2" xfId="9786"/>
    <cellStyle name="20% - Ênfase1 8 5 2 2 2" xfId="21906"/>
    <cellStyle name="20% - Ênfase1 8 5 2 2 3" xfId="33995"/>
    <cellStyle name="20% - Ênfase1 8 5 2 2 4" xfId="50353"/>
    <cellStyle name="20% - Ênfase1 8 5 2 3" xfId="15846"/>
    <cellStyle name="20% - Ênfase1 8 5 2 4" xfId="27936"/>
    <cellStyle name="20% - Ênfase1 8 5 2 5" xfId="42076"/>
    <cellStyle name="20% - Ênfase1 8 5 3" xfId="5727"/>
    <cellStyle name="20% - Ênfase1 8 5 3 2" xfId="11786"/>
    <cellStyle name="20% - Ênfase1 8 5 3 2 2" xfId="23906"/>
    <cellStyle name="20% - Ênfase1 8 5 3 2 3" xfId="35995"/>
    <cellStyle name="20% - Ênfase1 8 5 3 2 4" xfId="52353"/>
    <cellStyle name="20% - Ênfase1 8 5 3 3" xfId="17846"/>
    <cellStyle name="20% - Ênfase1 8 5 3 4" xfId="29936"/>
    <cellStyle name="20% - Ênfase1 8 5 3 5" xfId="44076"/>
    <cellStyle name="20% - Ênfase1 8 5 4" xfId="7756"/>
    <cellStyle name="20% - Ênfase1 8 5 4 2" xfId="19876"/>
    <cellStyle name="20% - Ênfase1 8 5 4 2 2" xfId="48319"/>
    <cellStyle name="20% - Ênfase1 8 5 4 3" xfId="31965"/>
    <cellStyle name="20% - Ênfase1 8 5 4 4" xfId="40042"/>
    <cellStyle name="20% - Ênfase1 8 5 5" xfId="13816"/>
    <cellStyle name="20% - Ênfase1 8 5 5 2" xfId="46270"/>
    <cellStyle name="20% - Ênfase1 8 5 6" xfId="25906"/>
    <cellStyle name="20% - Ênfase1 8 5 7" xfId="37996"/>
    <cellStyle name="20% - Ênfase1 8 6" xfId="2190"/>
    <cellStyle name="20% - Ênfase1 8 6 2" xfId="8250"/>
    <cellStyle name="20% - Ênfase1 8 6 2 2" xfId="20370"/>
    <cellStyle name="20% - Ênfase1 8 6 2 3" xfId="32459"/>
    <cellStyle name="20% - Ênfase1 8 6 2 4" xfId="48816"/>
    <cellStyle name="20% - Ênfase1 8 6 3" xfId="14310"/>
    <cellStyle name="20% - Ênfase1 8 6 4" xfId="26400"/>
    <cellStyle name="20% - Ênfase1 8 6 5" xfId="40539"/>
    <cellStyle name="20% - Ênfase1 8 7" xfId="4221"/>
    <cellStyle name="20% - Ênfase1 8 7 2" xfId="10280"/>
    <cellStyle name="20% - Ênfase1 8 7 2 2" xfId="22400"/>
    <cellStyle name="20% - Ênfase1 8 7 2 3" xfId="34489"/>
    <cellStyle name="20% - Ênfase1 8 7 2 4" xfId="50847"/>
    <cellStyle name="20% - Ênfase1 8 7 3" xfId="16340"/>
    <cellStyle name="20% - Ênfase1 8 7 4" xfId="28430"/>
    <cellStyle name="20% - Ênfase1 8 7 5" xfId="42570"/>
    <cellStyle name="20% - Ênfase1 8 8" xfId="6220"/>
    <cellStyle name="20% - Ênfase1 8 8 2" xfId="18340"/>
    <cellStyle name="20% - Ênfase1 8 8 2 2" xfId="46766"/>
    <cellStyle name="20% - Ênfase1 8 8 3" xfId="30429"/>
    <cellStyle name="20% - Ênfase1 8 8 4" xfId="38489"/>
    <cellStyle name="20% - Ênfase1 8 9" xfId="12280"/>
    <cellStyle name="20% - Ênfase1 8 9 2" xfId="44721"/>
    <cellStyle name="20% - Ênfase1 9" xfId="88"/>
    <cellStyle name="20% - Ênfase1 9 10" xfId="24440"/>
    <cellStyle name="20% - Ênfase1 9 11" xfId="36530"/>
    <cellStyle name="20% - Ênfase1 9 2" xfId="89"/>
    <cellStyle name="20% - Ênfase1 9 2 10" xfId="36531"/>
    <cellStyle name="20% - Ênfase1 9 2 2" xfId="1188"/>
    <cellStyle name="20% - Ênfase1 9 2 2 2" xfId="3231"/>
    <cellStyle name="20% - Ênfase1 9 2 2 2 2" xfId="9290"/>
    <cellStyle name="20% - Ênfase1 9 2 2 2 2 2" xfId="21410"/>
    <cellStyle name="20% - Ênfase1 9 2 2 2 2 3" xfId="33499"/>
    <cellStyle name="20% - Ênfase1 9 2 2 2 2 4" xfId="49857"/>
    <cellStyle name="20% - Ênfase1 9 2 2 2 3" xfId="15350"/>
    <cellStyle name="20% - Ênfase1 9 2 2 2 4" xfId="27440"/>
    <cellStyle name="20% - Ênfase1 9 2 2 2 5" xfId="41580"/>
    <cellStyle name="20% - Ênfase1 9 2 2 3" xfId="5256"/>
    <cellStyle name="20% - Ênfase1 9 2 2 3 2" xfId="11315"/>
    <cellStyle name="20% - Ênfase1 9 2 2 3 2 2" xfId="23435"/>
    <cellStyle name="20% - Ênfase1 9 2 2 3 2 3" xfId="35524"/>
    <cellStyle name="20% - Ênfase1 9 2 2 3 2 4" xfId="51882"/>
    <cellStyle name="20% - Ênfase1 9 2 2 3 3" xfId="17375"/>
    <cellStyle name="20% - Ênfase1 9 2 2 3 4" xfId="29465"/>
    <cellStyle name="20% - Ênfase1 9 2 2 3 5" xfId="43605"/>
    <cellStyle name="20% - Ênfase1 9 2 2 4" xfId="7260"/>
    <cellStyle name="20% - Ênfase1 9 2 2 4 2" xfId="19380"/>
    <cellStyle name="20% - Ênfase1 9 2 2 4 2 2" xfId="47822"/>
    <cellStyle name="20% - Ênfase1 9 2 2 4 3" xfId="31469"/>
    <cellStyle name="20% - Ênfase1 9 2 2 4 4" xfId="39545"/>
    <cellStyle name="20% - Ênfase1 9 2 2 5" xfId="13320"/>
    <cellStyle name="20% - Ênfase1 9 2 2 5 2" xfId="45773"/>
    <cellStyle name="20% - Ênfase1 9 2 2 6" xfId="25435"/>
    <cellStyle name="20% - Ênfase1 9 2 2 7" xfId="37525"/>
    <cellStyle name="20% - Ênfase1 9 2 3" xfId="678"/>
    <cellStyle name="20% - Ênfase1 9 2 3 2" xfId="2735"/>
    <cellStyle name="20% - Ênfase1 9 2 3 2 2" xfId="8794"/>
    <cellStyle name="20% - Ênfase1 9 2 3 2 2 2" xfId="20914"/>
    <cellStyle name="20% - Ênfase1 9 2 3 2 2 3" xfId="33003"/>
    <cellStyle name="20% - Ênfase1 9 2 3 2 2 4" xfId="49361"/>
    <cellStyle name="20% - Ênfase1 9 2 3 2 3" xfId="14854"/>
    <cellStyle name="20% - Ênfase1 9 2 3 2 4" xfId="26944"/>
    <cellStyle name="20% - Ênfase1 9 2 3 2 5" xfId="41084"/>
    <cellStyle name="20% - Ênfase1 9 2 3 3" xfId="4760"/>
    <cellStyle name="20% - Ênfase1 9 2 3 3 2" xfId="10819"/>
    <cellStyle name="20% - Ênfase1 9 2 3 3 2 2" xfId="22939"/>
    <cellStyle name="20% - Ênfase1 9 2 3 3 2 3" xfId="35028"/>
    <cellStyle name="20% - Ênfase1 9 2 3 3 2 4" xfId="51386"/>
    <cellStyle name="20% - Ênfase1 9 2 3 3 3" xfId="16879"/>
    <cellStyle name="20% - Ênfase1 9 2 3 3 4" xfId="28969"/>
    <cellStyle name="20% - Ênfase1 9 2 3 3 5" xfId="43109"/>
    <cellStyle name="20% - Ênfase1 9 2 3 4" xfId="6764"/>
    <cellStyle name="20% - Ênfase1 9 2 3 4 2" xfId="18884"/>
    <cellStyle name="20% - Ênfase1 9 2 3 4 2 2" xfId="47316"/>
    <cellStyle name="20% - Ênfase1 9 2 3 4 3" xfId="30973"/>
    <cellStyle name="20% - Ênfase1 9 2 3 4 4" xfId="39039"/>
    <cellStyle name="20% - Ênfase1 9 2 3 5" xfId="12824"/>
    <cellStyle name="20% - Ênfase1 9 2 3 5 2" xfId="45268"/>
    <cellStyle name="20% - Ênfase1 9 2 3 6" xfId="24939"/>
    <cellStyle name="20% - Ênfase1 9 2 3 7" xfId="37029"/>
    <cellStyle name="20% - Ênfase1 9 2 4" xfId="1731"/>
    <cellStyle name="20% - Ênfase1 9 2 4 2" xfId="3768"/>
    <cellStyle name="20% - Ênfase1 9 2 4 2 2" xfId="9827"/>
    <cellStyle name="20% - Ênfase1 9 2 4 2 2 2" xfId="21947"/>
    <cellStyle name="20% - Ênfase1 9 2 4 2 2 3" xfId="34036"/>
    <cellStyle name="20% - Ênfase1 9 2 4 2 2 4" xfId="50394"/>
    <cellStyle name="20% - Ênfase1 9 2 4 2 3" xfId="15887"/>
    <cellStyle name="20% - Ênfase1 9 2 4 2 4" xfId="27977"/>
    <cellStyle name="20% - Ênfase1 9 2 4 2 5" xfId="42117"/>
    <cellStyle name="20% - Ênfase1 9 2 4 3" xfId="5768"/>
    <cellStyle name="20% - Ênfase1 9 2 4 3 2" xfId="11827"/>
    <cellStyle name="20% - Ênfase1 9 2 4 3 2 2" xfId="23947"/>
    <cellStyle name="20% - Ênfase1 9 2 4 3 2 3" xfId="36036"/>
    <cellStyle name="20% - Ênfase1 9 2 4 3 2 4" xfId="52394"/>
    <cellStyle name="20% - Ênfase1 9 2 4 3 3" xfId="17887"/>
    <cellStyle name="20% - Ênfase1 9 2 4 3 4" xfId="29977"/>
    <cellStyle name="20% - Ênfase1 9 2 4 3 5" xfId="44117"/>
    <cellStyle name="20% - Ênfase1 9 2 4 4" xfId="7797"/>
    <cellStyle name="20% - Ênfase1 9 2 4 4 2" xfId="19917"/>
    <cellStyle name="20% - Ênfase1 9 2 4 4 2 2" xfId="48360"/>
    <cellStyle name="20% - Ênfase1 9 2 4 4 3" xfId="32006"/>
    <cellStyle name="20% - Ênfase1 9 2 4 4 4" xfId="40083"/>
    <cellStyle name="20% - Ênfase1 9 2 4 5" xfId="13857"/>
    <cellStyle name="20% - Ênfase1 9 2 4 5 2" xfId="46311"/>
    <cellStyle name="20% - Ênfase1 9 2 4 6" xfId="25947"/>
    <cellStyle name="20% - Ênfase1 9 2 4 7" xfId="38037"/>
    <cellStyle name="20% - Ênfase1 9 2 5" xfId="2231"/>
    <cellStyle name="20% - Ênfase1 9 2 5 2" xfId="8291"/>
    <cellStyle name="20% - Ênfase1 9 2 5 2 2" xfId="20411"/>
    <cellStyle name="20% - Ênfase1 9 2 5 2 3" xfId="32500"/>
    <cellStyle name="20% - Ênfase1 9 2 5 2 4" xfId="48857"/>
    <cellStyle name="20% - Ênfase1 9 2 5 3" xfId="14351"/>
    <cellStyle name="20% - Ênfase1 9 2 5 4" xfId="26441"/>
    <cellStyle name="20% - Ênfase1 9 2 5 5" xfId="40580"/>
    <cellStyle name="20% - Ênfase1 9 2 6" xfId="4262"/>
    <cellStyle name="20% - Ênfase1 9 2 6 2" xfId="10321"/>
    <cellStyle name="20% - Ênfase1 9 2 6 2 2" xfId="22441"/>
    <cellStyle name="20% - Ênfase1 9 2 6 2 3" xfId="34530"/>
    <cellStyle name="20% - Ênfase1 9 2 6 2 4" xfId="50888"/>
    <cellStyle name="20% - Ênfase1 9 2 6 3" xfId="16381"/>
    <cellStyle name="20% - Ênfase1 9 2 6 4" xfId="28471"/>
    <cellStyle name="20% - Ênfase1 9 2 6 5" xfId="42611"/>
    <cellStyle name="20% - Ênfase1 9 2 7" xfId="6261"/>
    <cellStyle name="20% - Ênfase1 9 2 7 2" xfId="18381"/>
    <cellStyle name="20% - Ênfase1 9 2 7 2 2" xfId="46808"/>
    <cellStyle name="20% - Ênfase1 9 2 7 3" xfId="30470"/>
    <cellStyle name="20% - Ênfase1 9 2 7 4" xfId="38531"/>
    <cellStyle name="20% - Ênfase1 9 2 8" xfId="12321"/>
    <cellStyle name="20% - Ênfase1 9 2 8 2" xfId="44762"/>
    <cellStyle name="20% - Ênfase1 9 2 9" xfId="24441"/>
    <cellStyle name="20% - Ênfase1 9 3" xfId="1187"/>
    <cellStyle name="20% - Ênfase1 9 3 2" xfId="3230"/>
    <cellStyle name="20% - Ênfase1 9 3 2 2" xfId="9289"/>
    <cellStyle name="20% - Ênfase1 9 3 2 2 2" xfId="21409"/>
    <cellStyle name="20% - Ênfase1 9 3 2 2 3" xfId="33498"/>
    <cellStyle name="20% - Ênfase1 9 3 2 2 4" xfId="49856"/>
    <cellStyle name="20% - Ênfase1 9 3 2 3" xfId="15349"/>
    <cellStyle name="20% - Ênfase1 9 3 2 4" xfId="27439"/>
    <cellStyle name="20% - Ênfase1 9 3 2 5" xfId="41579"/>
    <cellStyle name="20% - Ênfase1 9 3 3" xfId="5255"/>
    <cellStyle name="20% - Ênfase1 9 3 3 2" xfId="11314"/>
    <cellStyle name="20% - Ênfase1 9 3 3 2 2" xfId="23434"/>
    <cellStyle name="20% - Ênfase1 9 3 3 2 3" xfId="35523"/>
    <cellStyle name="20% - Ênfase1 9 3 3 2 4" xfId="51881"/>
    <cellStyle name="20% - Ênfase1 9 3 3 3" xfId="17374"/>
    <cellStyle name="20% - Ênfase1 9 3 3 4" xfId="29464"/>
    <cellStyle name="20% - Ênfase1 9 3 3 5" xfId="43604"/>
    <cellStyle name="20% - Ênfase1 9 3 4" xfId="7259"/>
    <cellStyle name="20% - Ênfase1 9 3 4 2" xfId="19379"/>
    <cellStyle name="20% - Ênfase1 9 3 4 2 2" xfId="47821"/>
    <cellStyle name="20% - Ênfase1 9 3 4 3" xfId="31468"/>
    <cellStyle name="20% - Ênfase1 9 3 4 4" xfId="39544"/>
    <cellStyle name="20% - Ênfase1 9 3 5" xfId="13319"/>
    <cellStyle name="20% - Ênfase1 9 3 5 2" xfId="45772"/>
    <cellStyle name="20% - Ênfase1 9 3 6" xfId="25434"/>
    <cellStyle name="20% - Ênfase1 9 3 7" xfId="37524"/>
    <cellStyle name="20% - Ênfase1 9 4" xfId="677"/>
    <cellStyle name="20% - Ênfase1 9 4 2" xfId="2734"/>
    <cellStyle name="20% - Ênfase1 9 4 2 2" xfId="8793"/>
    <cellStyle name="20% - Ênfase1 9 4 2 2 2" xfId="20913"/>
    <cellStyle name="20% - Ênfase1 9 4 2 2 3" xfId="33002"/>
    <cellStyle name="20% - Ênfase1 9 4 2 2 4" xfId="49360"/>
    <cellStyle name="20% - Ênfase1 9 4 2 3" xfId="14853"/>
    <cellStyle name="20% - Ênfase1 9 4 2 4" xfId="26943"/>
    <cellStyle name="20% - Ênfase1 9 4 2 5" xfId="41083"/>
    <cellStyle name="20% - Ênfase1 9 4 3" xfId="4759"/>
    <cellStyle name="20% - Ênfase1 9 4 3 2" xfId="10818"/>
    <cellStyle name="20% - Ênfase1 9 4 3 2 2" xfId="22938"/>
    <cellStyle name="20% - Ênfase1 9 4 3 2 3" xfId="35027"/>
    <cellStyle name="20% - Ênfase1 9 4 3 2 4" xfId="51385"/>
    <cellStyle name="20% - Ênfase1 9 4 3 3" xfId="16878"/>
    <cellStyle name="20% - Ênfase1 9 4 3 4" xfId="28968"/>
    <cellStyle name="20% - Ênfase1 9 4 3 5" xfId="43108"/>
    <cellStyle name="20% - Ênfase1 9 4 4" xfId="6763"/>
    <cellStyle name="20% - Ênfase1 9 4 4 2" xfId="18883"/>
    <cellStyle name="20% - Ênfase1 9 4 4 2 2" xfId="47315"/>
    <cellStyle name="20% - Ênfase1 9 4 4 3" xfId="30972"/>
    <cellStyle name="20% - Ênfase1 9 4 4 4" xfId="39038"/>
    <cellStyle name="20% - Ênfase1 9 4 5" xfId="12823"/>
    <cellStyle name="20% - Ênfase1 9 4 5 2" xfId="45267"/>
    <cellStyle name="20% - Ênfase1 9 4 6" xfId="24938"/>
    <cellStyle name="20% - Ênfase1 9 4 7" xfId="37028"/>
    <cellStyle name="20% - Ênfase1 9 5" xfId="1730"/>
    <cellStyle name="20% - Ênfase1 9 5 2" xfId="3767"/>
    <cellStyle name="20% - Ênfase1 9 5 2 2" xfId="9826"/>
    <cellStyle name="20% - Ênfase1 9 5 2 2 2" xfId="21946"/>
    <cellStyle name="20% - Ênfase1 9 5 2 2 3" xfId="34035"/>
    <cellStyle name="20% - Ênfase1 9 5 2 2 4" xfId="50393"/>
    <cellStyle name="20% - Ênfase1 9 5 2 3" xfId="15886"/>
    <cellStyle name="20% - Ênfase1 9 5 2 4" xfId="27976"/>
    <cellStyle name="20% - Ênfase1 9 5 2 5" xfId="42116"/>
    <cellStyle name="20% - Ênfase1 9 5 3" xfId="5767"/>
    <cellStyle name="20% - Ênfase1 9 5 3 2" xfId="11826"/>
    <cellStyle name="20% - Ênfase1 9 5 3 2 2" xfId="23946"/>
    <cellStyle name="20% - Ênfase1 9 5 3 2 3" xfId="36035"/>
    <cellStyle name="20% - Ênfase1 9 5 3 2 4" xfId="52393"/>
    <cellStyle name="20% - Ênfase1 9 5 3 3" xfId="17886"/>
    <cellStyle name="20% - Ênfase1 9 5 3 4" xfId="29976"/>
    <cellStyle name="20% - Ênfase1 9 5 3 5" xfId="44116"/>
    <cellStyle name="20% - Ênfase1 9 5 4" xfId="7796"/>
    <cellStyle name="20% - Ênfase1 9 5 4 2" xfId="19916"/>
    <cellStyle name="20% - Ênfase1 9 5 4 2 2" xfId="48359"/>
    <cellStyle name="20% - Ênfase1 9 5 4 3" xfId="32005"/>
    <cellStyle name="20% - Ênfase1 9 5 4 4" xfId="40082"/>
    <cellStyle name="20% - Ênfase1 9 5 5" xfId="13856"/>
    <cellStyle name="20% - Ênfase1 9 5 5 2" xfId="46310"/>
    <cellStyle name="20% - Ênfase1 9 5 6" xfId="25946"/>
    <cellStyle name="20% - Ênfase1 9 5 7" xfId="38036"/>
    <cellStyle name="20% - Ênfase1 9 6" xfId="2230"/>
    <cellStyle name="20% - Ênfase1 9 6 2" xfId="8290"/>
    <cellStyle name="20% - Ênfase1 9 6 2 2" xfId="20410"/>
    <cellStyle name="20% - Ênfase1 9 6 2 3" xfId="32499"/>
    <cellStyle name="20% - Ênfase1 9 6 2 4" xfId="48856"/>
    <cellStyle name="20% - Ênfase1 9 6 3" xfId="14350"/>
    <cellStyle name="20% - Ênfase1 9 6 4" xfId="26440"/>
    <cellStyle name="20% - Ênfase1 9 6 5" xfId="40579"/>
    <cellStyle name="20% - Ênfase1 9 7" xfId="4261"/>
    <cellStyle name="20% - Ênfase1 9 7 2" xfId="10320"/>
    <cellStyle name="20% - Ênfase1 9 7 2 2" xfId="22440"/>
    <cellStyle name="20% - Ênfase1 9 7 2 3" xfId="34529"/>
    <cellStyle name="20% - Ênfase1 9 7 2 4" xfId="50887"/>
    <cellStyle name="20% - Ênfase1 9 7 3" xfId="16380"/>
    <cellStyle name="20% - Ênfase1 9 7 4" xfId="28470"/>
    <cellStyle name="20% - Ênfase1 9 7 5" xfId="42610"/>
    <cellStyle name="20% - Ênfase1 9 8" xfId="6260"/>
    <cellStyle name="20% - Ênfase1 9 8 2" xfId="18380"/>
    <cellStyle name="20% - Ênfase1 9 8 2 2" xfId="46807"/>
    <cellStyle name="20% - Ênfase1 9 8 3" xfId="30469"/>
    <cellStyle name="20% - Ênfase1 9 8 4" xfId="38530"/>
    <cellStyle name="20% - Ênfase1 9 9" xfId="12320"/>
    <cellStyle name="20% - Ênfase1 9 9 2" xfId="44761"/>
    <cellStyle name="20% - Ênfase2 10" xfId="92"/>
    <cellStyle name="20% - Ênfase2 10 10" xfId="24444"/>
    <cellStyle name="20% - Ênfase2 10 11" xfId="36534"/>
    <cellStyle name="20% - Ênfase2 10 2" xfId="95"/>
    <cellStyle name="20% - Ênfase2 10 2 10" xfId="36537"/>
    <cellStyle name="20% - Ênfase2 10 2 2" xfId="1194"/>
    <cellStyle name="20% - Ênfase2 10 2 2 2" xfId="3237"/>
    <cellStyle name="20% - Ênfase2 10 2 2 2 2" xfId="9296"/>
    <cellStyle name="20% - Ênfase2 10 2 2 2 2 2" xfId="21416"/>
    <cellStyle name="20% - Ênfase2 10 2 2 2 2 3" xfId="33505"/>
    <cellStyle name="20% - Ênfase2 10 2 2 2 2 4" xfId="49863"/>
    <cellStyle name="20% - Ênfase2 10 2 2 2 3" xfId="15356"/>
    <cellStyle name="20% - Ênfase2 10 2 2 2 4" xfId="27446"/>
    <cellStyle name="20% - Ênfase2 10 2 2 2 5" xfId="41586"/>
    <cellStyle name="20% - Ênfase2 10 2 2 3" xfId="5262"/>
    <cellStyle name="20% - Ênfase2 10 2 2 3 2" xfId="11321"/>
    <cellStyle name="20% - Ênfase2 10 2 2 3 2 2" xfId="23441"/>
    <cellStyle name="20% - Ênfase2 10 2 2 3 2 3" xfId="35530"/>
    <cellStyle name="20% - Ênfase2 10 2 2 3 2 4" xfId="51888"/>
    <cellStyle name="20% - Ênfase2 10 2 2 3 3" xfId="17381"/>
    <cellStyle name="20% - Ênfase2 10 2 2 3 4" xfId="29471"/>
    <cellStyle name="20% - Ênfase2 10 2 2 3 5" xfId="43611"/>
    <cellStyle name="20% - Ênfase2 10 2 2 4" xfId="7266"/>
    <cellStyle name="20% - Ênfase2 10 2 2 4 2" xfId="19386"/>
    <cellStyle name="20% - Ênfase2 10 2 2 4 2 2" xfId="47828"/>
    <cellStyle name="20% - Ênfase2 10 2 2 4 3" xfId="31475"/>
    <cellStyle name="20% - Ênfase2 10 2 2 4 4" xfId="39551"/>
    <cellStyle name="20% - Ênfase2 10 2 2 5" xfId="13326"/>
    <cellStyle name="20% - Ênfase2 10 2 2 5 2" xfId="45779"/>
    <cellStyle name="20% - Ênfase2 10 2 2 6" xfId="25441"/>
    <cellStyle name="20% - Ênfase2 10 2 2 7" xfId="37531"/>
    <cellStyle name="20% - Ênfase2 10 2 3" xfId="684"/>
    <cellStyle name="20% - Ênfase2 10 2 3 2" xfId="2741"/>
    <cellStyle name="20% - Ênfase2 10 2 3 2 2" xfId="8800"/>
    <cellStyle name="20% - Ênfase2 10 2 3 2 2 2" xfId="20920"/>
    <cellStyle name="20% - Ênfase2 10 2 3 2 2 3" xfId="33009"/>
    <cellStyle name="20% - Ênfase2 10 2 3 2 2 4" xfId="49367"/>
    <cellStyle name="20% - Ênfase2 10 2 3 2 3" xfId="14860"/>
    <cellStyle name="20% - Ênfase2 10 2 3 2 4" xfId="26950"/>
    <cellStyle name="20% - Ênfase2 10 2 3 2 5" xfId="41090"/>
    <cellStyle name="20% - Ênfase2 10 2 3 3" xfId="4766"/>
    <cellStyle name="20% - Ênfase2 10 2 3 3 2" xfId="10825"/>
    <cellStyle name="20% - Ênfase2 10 2 3 3 2 2" xfId="22945"/>
    <cellStyle name="20% - Ênfase2 10 2 3 3 2 3" xfId="35034"/>
    <cellStyle name="20% - Ênfase2 10 2 3 3 2 4" xfId="51392"/>
    <cellStyle name="20% - Ênfase2 10 2 3 3 3" xfId="16885"/>
    <cellStyle name="20% - Ênfase2 10 2 3 3 4" xfId="28975"/>
    <cellStyle name="20% - Ênfase2 10 2 3 3 5" xfId="43115"/>
    <cellStyle name="20% - Ênfase2 10 2 3 4" xfId="6770"/>
    <cellStyle name="20% - Ênfase2 10 2 3 4 2" xfId="18890"/>
    <cellStyle name="20% - Ênfase2 10 2 3 4 2 2" xfId="47322"/>
    <cellStyle name="20% - Ênfase2 10 2 3 4 3" xfId="30979"/>
    <cellStyle name="20% - Ênfase2 10 2 3 4 4" xfId="39045"/>
    <cellStyle name="20% - Ênfase2 10 2 3 5" xfId="12830"/>
    <cellStyle name="20% - Ênfase2 10 2 3 5 2" xfId="45274"/>
    <cellStyle name="20% - Ênfase2 10 2 3 6" xfId="24945"/>
    <cellStyle name="20% - Ênfase2 10 2 3 7" xfId="37035"/>
    <cellStyle name="20% - Ênfase2 10 2 4" xfId="1737"/>
    <cellStyle name="20% - Ênfase2 10 2 4 2" xfId="3774"/>
    <cellStyle name="20% - Ênfase2 10 2 4 2 2" xfId="9833"/>
    <cellStyle name="20% - Ênfase2 10 2 4 2 2 2" xfId="21953"/>
    <cellStyle name="20% - Ênfase2 10 2 4 2 2 3" xfId="34042"/>
    <cellStyle name="20% - Ênfase2 10 2 4 2 2 4" xfId="50400"/>
    <cellStyle name="20% - Ênfase2 10 2 4 2 3" xfId="15893"/>
    <cellStyle name="20% - Ênfase2 10 2 4 2 4" xfId="27983"/>
    <cellStyle name="20% - Ênfase2 10 2 4 2 5" xfId="42123"/>
    <cellStyle name="20% - Ênfase2 10 2 4 3" xfId="5774"/>
    <cellStyle name="20% - Ênfase2 10 2 4 3 2" xfId="11833"/>
    <cellStyle name="20% - Ênfase2 10 2 4 3 2 2" xfId="23953"/>
    <cellStyle name="20% - Ênfase2 10 2 4 3 2 3" xfId="36042"/>
    <cellStyle name="20% - Ênfase2 10 2 4 3 2 4" xfId="52400"/>
    <cellStyle name="20% - Ênfase2 10 2 4 3 3" xfId="17893"/>
    <cellStyle name="20% - Ênfase2 10 2 4 3 4" xfId="29983"/>
    <cellStyle name="20% - Ênfase2 10 2 4 3 5" xfId="44123"/>
    <cellStyle name="20% - Ênfase2 10 2 4 4" xfId="7803"/>
    <cellStyle name="20% - Ênfase2 10 2 4 4 2" xfId="19923"/>
    <cellStyle name="20% - Ênfase2 10 2 4 4 2 2" xfId="48366"/>
    <cellStyle name="20% - Ênfase2 10 2 4 4 3" xfId="32012"/>
    <cellStyle name="20% - Ênfase2 10 2 4 4 4" xfId="40089"/>
    <cellStyle name="20% - Ênfase2 10 2 4 5" xfId="13863"/>
    <cellStyle name="20% - Ênfase2 10 2 4 5 2" xfId="46317"/>
    <cellStyle name="20% - Ênfase2 10 2 4 6" xfId="25953"/>
    <cellStyle name="20% - Ênfase2 10 2 4 7" xfId="38043"/>
    <cellStyle name="20% - Ênfase2 10 2 5" xfId="2237"/>
    <cellStyle name="20% - Ênfase2 10 2 5 2" xfId="8297"/>
    <cellStyle name="20% - Ênfase2 10 2 5 2 2" xfId="20417"/>
    <cellStyle name="20% - Ênfase2 10 2 5 2 3" xfId="32506"/>
    <cellStyle name="20% - Ênfase2 10 2 5 2 4" xfId="48863"/>
    <cellStyle name="20% - Ênfase2 10 2 5 3" xfId="14357"/>
    <cellStyle name="20% - Ênfase2 10 2 5 4" xfId="26447"/>
    <cellStyle name="20% - Ênfase2 10 2 5 5" xfId="40586"/>
    <cellStyle name="20% - Ênfase2 10 2 6" xfId="4268"/>
    <cellStyle name="20% - Ênfase2 10 2 6 2" xfId="10327"/>
    <cellStyle name="20% - Ênfase2 10 2 6 2 2" xfId="22447"/>
    <cellStyle name="20% - Ênfase2 10 2 6 2 3" xfId="34536"/>
    <cellStyle name="20% - Ênfase2 10 2 6 2 4" xfId="50894"/>
    <cellStyle name="20% - Ênfase2 10 2 6 3" xfId="16387"/>
    <cellStyle name="20% - Ênfase2 10 2 6 4" xfId="28477"/>
    <cellStyle name="20% - Ênfase2 10 2 6 5" xfId="42617"/>
    <cellStyle name="20% - Ênfase2 10 2 7" xfId="6267"/>
    <cellStyle name="20% - Ênfase2 10 2 7 2" xfId="18387"/>
    <cellStyle name="20% - Ênfase2 10 2 7 2 2" xfId="46814"/>
    <cellStyle name="20% - Ênfase2 10 2 7 3" xfId="30476"/>
    <cellStyle name="20% - Ênfase2 10 2 7 4" xfId="38537"/>
    <cellStyle name="20% - Ênfase2 10 2 8" xfId="12327"/>
    <cellStyle name="20% - Ênfase2 10 2 8 2" xfId="44768"/>
    <cellStyle name="20% - Ênfase2 10 2 9" xfId="24447"/>
    <cellStyle name="20% - Ênfase2 10 3" xfId="1191"/>
    <cellStyle name="20% - Ênfase2 10 3 2" xfId="3234"/>
    <cellStyle name="20% - Ênfase2 10 3 2 2" xfId="9293"/>
    <cellStyle name="20% - Ênfase2 10 3 2 2 2" xfId="21413"/>
    <cellStyle name="20% - Ênfase2 10 3 2 2 3" xfId="33502"/>
    <cellStyle name="20% - Ênfase2 10 3 2 2 4" xfId="49860"/>
    <cellStyle name="20% - Ênfase2 10 3 2 3" xfId="15353"/>
    <cellStyle name="20% - Ênfase2 10 3 2 4" xfId="27443"/>
    <cellStyle name="20% - Ênfase2 10 3 2 5" xfId="41583"/>
    <cellStyle name="20% - Ênfase2 10 3 3" xfId="5259"/>
    <cellStyle name="20% - Ênfase2 10 3 3 2" xfId="11318"/>
    <cellStyle name="20% - Ênfase2 10 3 3 2 2" xfId="23438"/>
    <cellStyle name="20% - Ênfase2 10 3 3 2 3" xfId="35527"/>
    <cellStyle name="20% - Ênfase2 10 3 3 2 4" xfId="51885"/>
    <cellStyle name="20% - Ênfase2 10 3 3 3" xfId="17378"/>
    <cellStyle name="20% - Ênfase2 10 3 3 4" xfId="29468"/>
    <cellStyle name="20% - Ênfase2 10 3 3 5" xfId="43608"/>
    <cellStyle name="20% - Ênfase2 10 3 4" xfId="7263"/>
    <cellStyle name="20% - Ênfase2 10 3 4 2" xfId="19383"/>
    <cellStyle name="20% - Ênfase2 10 3 4 2 2" xfId="47825"/>
    <cellStyle name="20% - Ênfase2 10 3 4 3" xfId="31472"/>
    <cellStyle name="20% - Ênfase2 10 3 4 4" xfId="39548"/>
    <cellStyle name="20% - Ênfase2 10 3 5" xfId="13323"/>
    <cellStyle name="20% - Ênfase2 10 3 5 2" xfId="45776"/>
    <cellStyle name="20% - Ênfase2 10 3 6" xfId="25438"/>
    <cellStyle name="20% - Ênfase2 10 3 7" xfId="37528"/>
    <cellStyle name="20% - Ênfase2 10 4" xfId="681"/>
    <cellStyle name="20% - Ênfase2 10 4 2" xfId="2738"/>
    <cellStyle name="20% - Ênfase2 10 4 2 2" xfId="8797"/>
    <cellStyle name="20% - Ênfase2 10 4 2 2 2" xfId="20917"/>
    <cellStyle name="20% - Ênfase2 10 4 2 2 3" xfId="33006"/>
    <cellStyle name="20% - Ênfase2 10 4 2 2 4" xfId="49364"/>
    <cellStyle name="20% - Ênfase2 10 4 2 3" xfId="14857"/>
    <cellStyle name="20% - Ênfase2 10 4 2 4" xfId="26947"/>
    <cellStyle name="20% - Ênfase2 10 4 2 5" xfId="41087"/>
    <cellStyle name="20% - Ênfase2 10 4 3" xfId="4763"/>
    <cellStyle name="20% - Ênfase2 10 4 3 2" xfId="10822"/>
    <cellStyle name="20% - Ênfase2 10 4 3 2 2" xfId="22942"/>
    <cellStyle name="20% - Ênfase2 10 4 3 2 3" xfId="35031"/>
    <cellStyle name="20% - Ênfase2 10 4 3 2 4" xfId="51389"/>
    <cellStyle name="20% - Ênfase2 10 4 3 3" xfId="16882"/>
    <cellStyle name="20% - Ênfase2 10 4 3 4" xfId="28972"/>
    <cellStyle name="20% - Ênfase2 10 4 3 5" xfId="43112"/>
    <cellStyle name="20% - Ênfase2 10 4 4" xfId="6767"/>
    <cellStyle name="20% - Ênfase2 10 4 4 2" xfId="18887"/>
    <cellStyle name="20% - Ênfase2 10 4 4 2 2" xfId="47319"/>
    <cellStyle name="20% - Ênfase2 10 4 4 3" xfId="30976"/>
    <cellStyle name="20% - Ênfase2 10 4 4 4" xfId="39042"/>
    <cellStyle name="20% - Ênfase2 10 4 5" xfId="12827"/>
    <cellStyle name="20% - Ênfase2 10 4 5 2" xfId="45271"/>
    <cellStyle name="20% - Ênfase2 10 4 6" xfId="24942"/>
    <cellStyle name="20% - Ênfase2 10 4 7" xfId="37032"/>
    <cellStyle name="20% - Ênfase2 10 5" xfId="1734"/>
    <cellStyle name="20% - Ênfase2 10 5 2" xfId="3771"/>
    <cellStyle name="20% - Ênfase2 10 5 2 2" xfId="9830"/>
    <cellStyle name="20% - Ênfase2 10 5 2 2 2" xfId="21950"/>
    <cellStyle name="20% - Ênfase2 10 5 2 2 3" xfId="34039"/>
    <cellStyle name="20% - Ênfase2 10 5 2 2 4" xfId="50397"/>
    <cellStyle name="20% - Ênfase2 10 5 2 3" xfId="15890"/>
    <cellStyle name="20% - Ênfase2 10 5 2 4" xfId="27980"/>
    <cellStyle name="20% - Ênfase2 10 5 2 5" xfId="42120"/>
    <cellStyle name="20% - Ênfase2 10 5 3" xfId="5771"/>
    <cellStyle name="20% - Ênfase2 10 5 3 2" xfId="11830"/>
    <cellStyle name="20% - Ênfase2 10 5 3 2 2" xfId="23950"/>
    <cellStyle name="20% - Ênfase2 10 5 3 2 3" xfId="36039"/>
    <cellStyle name="20% - Ênfase2 10 5 3 2 4" xfId="52397"/>
    <cellStyle name="20% - Ênfase2 10 5 3 3" xfId="17890"/>
    <cellStyle name="20% - Ênfase2 10 5 3 4" xfId="29980"/>
    <cellStyle name="20% - Ênfase2 10 5 3 5" xfId="44120"/>
    <cellStyle name="20% - Ênfase2 10 5 4" xfId="7800"/>
    <cellStyle name="20% - Ênfase2 10 5 4 2" xfId="19920"/>
    <cellStyle name="20% - Ênfase2 10 5 4 2 2" xfId="48363"/>
    <cellStyle name="20% - Ênfase2 10 5 4 3" xfId="32009"/>
    <cellStyle name="20% - Ênfase2 10 5 4 4" xfId="40086"/>
    <cellStyle name="20% - Ênfase2 10 5 5" xfId="13860"/>
    <cellStyle name="20% - Ênfase2 10 5 5 2" xfId="46314"/>
    <cellStyle name="20% - Ênfase2 10 5 6" xfId="25950"/>
    <cellStyle name="20% - Ênfase2 10 5 7" xfId="38040"/>
    <cellStyle name="20% - Ênfase2 10 6" xfId="2234"/>
    <cellStyle name="20% - Ênfase2 10 6 2" xfId="8294"/>
    <cellStyle name="20% - Ênfase2 10 6 2 2" xfId="20414"/>
    <cellStyle name="20% - Ênfase2 10 6 2 3" xfId="32503"/>
    <cellStyle name="20% - Ênfase2 10 6 2 4" xfId="48860"/>
    <cellStyle name="20% - Ênfase2 10 6 3" xfId="14354"/>
    <cellStyle name="20% - Ênfase2 10 6 4" xfId="26444"/>
    <cellStyle name="20% - Ênfase2 10 6 5" xfId="40583"/>
    <cellStyle name="20% - Ênfase2 10 7" xfId="4265"/>
    <cellStyle name="20% - Ênfase2 10 7 2" xfId="10324"/>
    <cellStyle name="20% - Ênfase2 10 7 2 2" xfId="22444"/>
    <cellStyle name="20% - Ênfase2 10 7 2 3" xfId="34533"/>
    <cellStyle name="20% - Ênfase2 10 7 2 4" xfId="50891"/>
    <cellStyle name="20% - Ênfase2 10 7 3" xfId="16384"/>
    <cellStyle name="20% - Ênfase2 10 7 4" xfId="28474"/>
    <cellStyle name="20% - Ênfase2 10 7 5" xfId="42614"/>
    <cellStyle name="20% - Ênfase2 10 8" xfId="6264"/>
    <cellStyle name="20% - Ênfase2 10 8 2" xfId="18384"/>
    <cellStyle name="20% - Ênfase2 10 8 2 2" xfId="46811"/>
    <cellStyle name="20% - Ênfase2 10 8 3" xfId="30473"/>
    <cellStyle name="20% - Ênfase2 10 8 4" xfId="38534"/>
    <cellStyle name="20% - Ênfase2 10 9" xfId="12324"/>
    <cellStyle name="20% - Ênfase2 10 9 2" xfId="44765"/>
    <cellStyle name="20% - Ênfase2 11" xfId="101"/>
    <cellStyle name="20% - Ênfase2 11 10" xfId="36542"/>
    <cellStyle name="20% - Ênfase2 11 2" xfId="1199"/>
    <cellStyle name="20% - Ênfase2 11 2 2" xfId="3242"/>
    <cellStyle name="20% - Ênfase2 11 2 2 2" xfId="9301"/>
    <cellStyle name="20% - Ênfase2 11 2 2 2 2" xfId="21421"/>
    <cellStyle name="20% - Ênfase2 11 2 2 2 3" xfId="33510"/>
    <cellStyle name="20% - Ênfase2 11 2 2 2 4" xfId="49868"/>
    <cellStyle name="20% - Ênfase2 11 2 2 3" xfId="15361"/>
    <cellStyle name="20% - Ênfase2 11 2 2 4" xfId="27451"/>
    <cellStyle name="20% - Ênfase2 11 2 2 5" xfId="41591"/>
    <cellStyle name="20% - Ênfase2 11 2 3" xfId="5267"/>
    <cellStyle name="20% - Ênfase2 11 2 3 2" xfId="11326"/>
    <cellStyle name="20% - Ênfase2 11 2 3 2 2" xfId="23446"/>
    <cellStyle name="20% - Ênfase2 11 2 3 2 3" xfId="35535"/>
    <cellStyle name="20% - Ênfase2 11 2 3 2 4" xfId="51893"/>
    <cellStyle name="20% - Ênfase2 11 2 3 3" xfId="17386"/>
    <cellStyle name="20% - Ênfase2 11 2 3 4" xfId="29476"/>
    <cellStyle name="20% - Ênfase2 11 2 3 5" xfId="43616"/>
    <cellStyle name="20% - Ênfase2 11 2 4" xfId="7271"/>
    <cellStyle name="20% - Ênfase2 11 2 4 2" xfId="19391"/>
    <cellStyle name="20% - Ênfase2 11 2 4 2 2" xfId="47833"/>
    <cellStyle name="20% - Ênfase2 11 2 4 3" xfId="31480"/>
    <cellStyle name="20% - Ênfase2 11 2 4 4" xfId="39556"/>
    <cellStyle name="20% - Ênfase2 11 2 5" xfId="13331"/>
    <cellStyle name="20% - Ênfase2 11 2 5 2" xfId="45784"/>
    <cellStyle name="20% - Ênfase2 11 2 6" xfId="25446"/>
    <cellStyle name="20% - Ênfase2 11 2 7" xfId="37536"/>
    <cellStyle name="20% - Ênfase2 11 3" xfId="689"/>
    <cellStyle name="20% - Ênfase2 11 3 2" xfId="2746"/>
    <cellStyle name="20% - Ênfase2 11 3 2 2" xfId="8805"/>
    <cellStyle name="20% - Ênfase2 11 3 2 2 2" xfId="20925"/>
    <cellStyle name="20% - Ênfase2 11 3 2 2 3" xfId="33014"/>
    <cellStyle name="20% - Ênfase2 11 3 2 2 4" xfId="49372"/>
    <cellStyle name="20% - Ênfase2 11 3 2 3" xfId="14865"/>
    <cellStyle name="20% - Ênfase2 11 3 2 4" xfId="26955"/>
    <cellStyle name="20% - Ênfase2 11 3 2 5" xfId="41095"/>
    <cellStyle name="20% - Ênfase2 11 3 3" xfId="4771"/>
    <cellStyle name="20% - Ênfase2 11 3 3 2" xfId="10830"/>
    <cellStyle name="20% - Ênfase2 11 3 3 2 2" xfId="22950"/>
    <cellStyle name="20% - Ênfase2 11 3 3 2 3" xfId="35039"/>
    <cellStyle name="20% - Ênfase2 11 3 3 2 4" xfId="51397"/>
    <cellStyle name="20% - Ênfase2 11 3 3 3" xfId="16890"/>
    <cellStyle name="20% - Ênfase2 11 3 3 4" xfId="28980"/>
    <cellStyle name="20% - Ênfase2 11 3 3 5" xfId="43120"/>
    <cellStyle name="20% - Ênfase2 11 3 4" xfId="6775"/>
    <cellStyle name="20% - Ênfase2 11 3 4 2" xfId="18895"/>
    <cellStyle name="20% - Ênfase2 11 3 4 2 2" xfId="47327"/>
    <cellStyle name="20% - Ênfase2 11 3 4 3" xfId="30984"/>
    <cellStyle name="20% - Ênfase2 11 3 4 4" xfId="39050"/>
    <cellStyle name="20% - Ênfase2 11 3 5" xfId="12835"/>
    <cellStyle name="20% - Ênfase2 11 3 5 2" xfId="45279"/>
    <cellStyle name="20% - Ênfase2 11 3 6" xfId="24950"/>
    <cellStyle name="20% - Ênfase2 11 3 7" xfId="37040"/>
    <cellStyle name="20% - Ênfase2 11 4" xfId="1742"/>
    <cellStyle name="20% - Ênfase2 11 4 2" xfId="3779"/>
    <cellStyle name="20% - Ênfase2 11 4 2 2" xfId="9838"/>
    <cellStyle name="20% - Ênfase2 11 4 2 2 2" xfId="21958"/>
    <cellStyle name="20% - Ênfase2 11 4 2 2 3" xfId="34047"/>
    <cellStyle name="20% - Ênfase2 11 4 2 2 4" xfId="50405"/>
    <cellStyle name="20% - Ênfase2 11 4 2 3" xfId="15898"/>
    <cellStyle name="20% - Ênfase2 11 4 2 4" xfId="27988"/>
    <cellStyle name="20% - Ênfase2 11 4 2 5" xfId="42128"/>
    <cellStyle name="20% - Ênfase2 11 4 3" xfId="5779"/>
    <cellStyle name="20% - Ênfase2 11 4 3 2" xfId="11838"/>
    <cellStyle name="20% - Ênfase2 11 4 3 2 2" xfId="23958"/>
    <cellStyle name="20% - Ênfase2 11 4 3 2 3" xfId="36047"/>
    <cellStyle name="20% - Ênfase2 11 4 3 2 4" xfId="52405"/>
    <cellStyle name="20% - Ênfase2 11 4 3 3" xfId="17898"/>
    <cellStyle name="20% - Ênfase2 11 4 3 4" xfId="29988"/>
    <cellStyle name="20% - Ênfase2 11 4 3 5" xfId="44128"/>
    <cellStyle name="20% - Ênfase2 11 4 4" xfId="7808"/>
    <cellStyle name="20% - Ênfase2 11 4 4 2" xfId="19928"/>
    <cellStyle name="20% - Ênfase2 11 4 4 2 2" xfId="48371"/>
    <cellStyle name="20% - Ênfase2 11 4 4 3" xfId="32017"/>
    <cellStyle name="20% - Ênfase2 11 4 4 4" xfId="40094"/>
    <cellStyle name="20% - Ênfase2 11 4 5" xfId="13868"/>
    <cellStyle name="20% - Ênfase2 11 4 5 2" xfId="46322"/>
    <cellStyle name="20% - Ênfase2 11 4 6" xfId="25958"/>
    <cellStyle name="20% - Ênfase2 11 4 7" xfId="38048"/>
    <cellStyle name="20% - Ênfase2 11 5" xfId="2242"/>
    <cellStyle name="20% - Ênfase2 11 5 2" xfId="8302"/>
    <cellStyle name="20% - Ênfase2 11 5 2 2" xfId="20422"/>
    <cellStyle name="20% - Ênfase2 11 5 2 3" xfId="32511"/>
    <cellStyle name="20% - Ênfase2 11 5 2 4" xfId="48868"/>
    <cellStyle name="20% - Ênfase2 11 5 3" xfId="14362"/>
    <cellStyle name="20% - Ênfase2 11 5 4" xfId="26452"/>
    <cellStyle name="20% - Ênfase2 11 5 5" xfId="40591"/>
    <cellStyle name="20% - Ênfase2 11 6" xfId="4273"/>
    <cellStyle name="20% - Ênfase2 11 6 2" xfId="10332"/>
    <cellStyle name="20% - Ênfase2 11 6 2 2" xfId="22452"/>
    <cellStyle name="20% - Ênfase2 11 6 2 3" xfId="34541"/>
    <cellStyle name="20% - Ênfase2 11 6 2 4" xfId="50899"/>
    <cellStyle name="20% - Ênfase2 11 6 3" xfId="16392"/>
    <cellStyle name="20% - Ênfase2 11 6 4" xfId="28482"/>
    <cellStyle name="20% - Ênfase2 11 6 5" xfId="42622"/>
    <cellStyle name="20% - Ênfase2 11 7" xfId="6272"/>
    <cellStyle name="20% - Ênfase2 11 7 2" xfId="18392"/>
    <cellStyle name="20% - Ênfase2 11 7 2 2" xfId="46819"/>
    <cellStyle name="20% - Ênfase2 11 7 3" xfId="30481"/>
    <cellStyle name="20% - Ênfase2 11 7 4" xfId="38542"/>
    <cellStyle name="20% - Ênfase2 11 8" xfId="12332"/>
    <cellStyle name="20% - Ênfase2 11 8 2" xfId="44773"/>
    <cellStyle name="20% - Ênfase2 11 9" xfId="24452"/>
    <cellStyle name="20% - Ênfase2 12" xfId="102"/>
    <cellStyle name="20% - Ênfase2 12 10" xfId="36543"/>
    <cellStyle name="20% - Ênfase2 12 2" xfId="1200"/>
    <cellStyle name="20% - Ênfase2 12 2 2" xfId="3243"/>
    <cellStyle name="20% - Ênfase2 12 2 2 2" xfId="9302"/>
    <cellStyle name="20% - Ênfase2 12 2 2 2 2" xfId="21422"/>
    <cellStyle name="20% - Ênfase2 12 2 2 2 3" xfId="33511"/>
    <cellStyle name="20% - Ênfase2 12 2 2 2 4" xfId="49869"/>
    <cellStyle name="20% - Ênfase2 12 2 2 3" xfId="15362"/>
    <cellStyle name="20% - Ênfase2 12 2 2 4" xfId="27452"/>
    <cellStyle name="20% - Ênfase2 12 2 2 5" xfId="41592"/>
    <cellStyle name="20% - Ênfase2 12 2 3" xfId="5268"/>
    <cellStyle name="20% - Ênfase2 12 2 3 2" xfId="11327"/>
    <cellStyle name="20% - Ênfase2 12 2 3 2 2" xfId="23447"/>
    <cellStyle name="20% - Ênfase2 12 2 3 2 3" xfId="35536"/>
    <cellStyle name="20% - Ênfase2 12 2 3 2 4" xfId="51894"/>
    <cellStyle name="20% - Ênfase2 12 2 3 3" xfId="17387"/>
    <cellStyle name="20% - Ênfase2 12 2 3 4" xfId="29477"/>
    <cellStyle name="20% - Ênfase2 12 2 3 5" xfId="43617"/>
    <cellStyle name="20% - Ênfase2 12 2 4" xfId="7272"/>
    <cellStyle name="20% - Ênfase2 12 2 4 2" xfId="19392"/>
    <cellStyle name="20% - Ênfase2 12 2 4 2 2" xfId="47834"/>
    <cellStyle name="20% - Ênfase2 12 2 4 3" xfId="31481"/>
    <cellStyle name="20% - Ênfase2 12 2 4 4" xfId="39557"/>
    <cellStyle name="20% - Ênfase2 12 2 5" xfId="13332"/>
    <cellStyle name="20% - Ênfase2 12 2 5 2" xfId="45785"/>
    <cellStyle name="20% - Ênfase2 12 2 6" xfId="25447"/>
    <cellStyle name="20% - Ênfase2 12 2 7" xfId="37537"/>
    <cellStyle name="20% - Ênfase2 12 3" xfId="690"/>
    <cellStyle name="20% - Ênfase2 12 3 2" xfId="2747"/>
    <cellStyle name="20% - Ênfase2 12 3 2 2" xfId="8806"/>
    <cellStyle name="20% - Ênfase2 12 3 2 2 2" xfId="20926"/>
    <cellStyle name="20% - Ênfase2 12 3 2 2 3" xfId="33015"/>
    <cellStyle name="20% - Ênfase2 12 3 2 2 4" xfId="49373"/>
    <cellStyle name="20% - Ênfase2 12 3 2 3" xfId="14866"/>
    <cellStyle name="20% - Ênfase2 12 3 2 4" xfId="26956"/>
    <cellStyle name="20% - Ênfase2 12 3 2 5" xfId="41096"/>
    <cellStyle name="20% - Ênfase2 12 3 3" xfId="4772"/>
    <cellStyle name="20% - Ênfase2 12 3 3 2" xfId="10831"/>
    <cellStyle name="20% - Ênfase2 12 3 3 2 2" xfId="22951"/>
    <cellStyle name="20% - Ênfase2 12 3 3 2 3" xfId="35040"/>
    <cellStyle name="20% - Ênfase2 12 3 3 2 4" xfId="51398"/>
    <cellStyle name="20% - Ênfase2 12 3 3 3" xfId="16891"/>
    <cellStyle name="20% - Ênfase2 12 3 3 4" xfId="28981"/>
    <cellStyle name="20% - Ênfase2 12 3 3 5" xfId="43121"/>
    <cellStyle name="20% - Ênfase2 12 3 4" xfId="6776"/>
    <cellStyle name="20% - Ênfase2 12 3 4 2" xfId="18896"/>
    <cellStyle name="20% - Ênfase2 12 3 4 2 2" xfId="47328"/>
    <cellStyle name="20% - Ênfase2 12 3 4 3" xfId="30985"/>
    <cellStyle name="20% - Ênfase2 12 3 4 4" xfId="39051"/>
    <cellStyle name="20% - Ênfase2 12 3 5" xfId="12836"/>
    <cellStyle name="20% - Ênfase2 12 3 5 2" xfId="45280"/>
    <cellStyle name="20% - Ênfase2 12 3 6" xfId="24951"/>
    <cellStyle name="20% - Ênfase2 12 3 7" xfId="37041"/>
    <cellStyle name="20% - Ênfase2 12 4" xfId="1743"/>
    <cellStyle name="20% - Ênfase2 12 4 2" xfId="3780"/>
    <cellStyle name="20% - Ênfase2 12 4 2 2" xfId="9839"/>
    <cellStyle name="20% - Ênfase2 12 4 2 2 2" xfId="21959"/>
    <cellStyle name="20% - Ênfase2 12 4 2 2 3" xfId="34048"/>
    <cellStyle name="20% - Ênfase2 12 4 2 2 4" xfId="50406"/>
    <cellStyle name="20% - Ênfase2 12 4 2 3" xfId="15899"/>
    <cellStyle name="20% - Ênfase2 12 4 2 4" xfId="27989"/>
    <cellStyle name="20% - Ênfase2 12 4 2 5" xfId="42129"/>
    <cellStyle name="20% - Ênfase2 12 4 3" xfId="5780"/>
    <cellStyle name="20% - Ênfase2 12 4 3 2" xfId="11839"/>
    <cellStyle name="20% - Ênfase2 12 4 3 2 2" xfId="23959"/>
    <cellStyle name="20% - Ênfase2 12 4 3 2 3" xfId="36048"/>
    <cellStyle name="20% - Ênfase2 12 4 3 2 4" xfId="52406"/>
    <cellStyle name="20% - Ênfase2 12 4 3 3" xfId="17899"/>
    <cellStyle name="20% - Ênfase2 12 4 3 4" xfId="29989"/>
    <cellStyle name="20% - Ênfase2 12 4 3 5" xfId="44129"/>
    <cellStyle name="20% - Ênfase2 12 4 4" xfId="7809"/>
    <cellStyle name="20% - Ênfase2 12 4 4 2" xfId="19929"/>
    <cellStyle name="20% - Ênfase2 12 4 4 2 2" xfId="48372"/>
    <cellStyle name="20% - Ênfase2 12 4 4 3" xfId="32018"/>
    <cellStyle name="20% - Ênfase2 12 4 4 4" xfId="40095"/>
    <cellStyle name="20% - Ênfase2 12 4 5" xfId="13869"/>
    <cellStyle name="20% - Ênfase2 12 4 5 2" xfId="46323"/>
    <cellStyle name="20% - Ênfase2 12 4 6" xfId="25959"/>
    <cellStyle name="20% - Ênfase2 12 4 7" xfId="38049"/>
    <cellStyle name="20% - Ênfase2 12 5" xfId="2243"/>
    <cellStyle name="20% - Ênfase2 12 5 2" xfId="8303"/>
    <cellStyle name="20% - Ênfase2 12 5 2 2" xfId="20423"/>
    <cellStyle name="20% - Ênfase2 12 5 2 3" xfId="32512"/>
    <cellStyle name="20% - Ênfase2 12 5 2 4" xfId="48869"/>
    <cellStyle name="20% - Ênfase2 12 5 3" xfId="14363"/>
    <cellStyle name="20% - Ênfase2 12 5 4" xfId="26453"/>
    <cellStyle name="20% - Ênfase2 12 5 5" xfId="40592"/>
    <cellStyle name="20% - Ênfase2 12 6" xfId="4274"/>
    <cellStyle name="20% - Ênfase2 12 6 2" xfId="10333"/>
    <cellStyle name="20% - Ênfase2 12 6 2 2" xfId="22453"/>
    <cellStyle name="20% - Ênfase2 12 6 2 3" xfId="34542"/>
    <cellStyle name="20% - Ênfase2 12 6 2 4" xfId="50900"/>
    <cellStyle name="20% - Ênfase2 12 6 3" xfId="16393"/>
    <cellStyle name="20% - Ênfase2 12 6 4" xfId="28483"/>
    <cellStyle name="20% - Ênfase2 12 6 5" xfId="42623"/>
    <cellStyle name="20% - Ênfase2 12 7" xfId="6273"/>
    <cellStyle name="20% - Ênfase2 12 7 2" xfId="18393"/>
    <cellStyle name="20% - Ênfase2 12 7 2 2" xfId="46820"/>
    <cellStyle name="20% - Ênfase2 12 7 3" xfId="30482"/>
    <cellStyle name="20% - Ênfase2 12 7 4" xfId="38543"/>
    <cellStyle name="20% - Ênfase2 12 8" xfId="12333"/>
    <cellStyle name="20% - Ênfase2 12 8 2" xfId="44774"/>
    <cellStyle name="20% - Ênfase2 12 9" xfId="24453"/>
    <cellStyle name="20% - Ênfase2 13" xfId="103"/>
    <cellStyle name="20% - Ênfase2 13 10" xfId="36544"/>
    <cellStyle name="20% - Ênfase2 13 2" xfId="1201"/>
    <cellStyle name="20% - Ênfase2 13 2 2" xfId="3244"/>
    <cellStyle name="20% - Ênfase2 13 2 2 2" xfId="9303"/>
    <cellStyle name="20% - Ênfase2 13 2 2 2 2" xfId="21423"/>
    <cellStyle name="20% - Ênfase2 13 2 2 2 3" xfId="33512"/>
    <cellStyle name="20% - Ênfase2 13 2 2 2 4" xfId="49870"/>
    <cellStyle name="20% - Ênfase2 13 2 2 3" xfId="15363"/>
    <cellStyle name="20% - Ênfase2 13 2 2 4" xfId="27453"/>
    <cellStyle name="20% - Ênfase2 13 2 2 5" xfId="41593"/>
    <cellStyle name="20% - Ênfase2 13 2 3" xfId="5269"/>
    <cellStyle name="20% - Ênfase2 13 2 3 2" xfId="11328"/>
    <cellStyle name="20% - Ênfase2 13 2 3 2 2" xfId="23448"/>
    <cellStyle name="20% - Ênfase2 13 2 3 2 3" xfId="35537"/>
    <cellStyle name="20% - Ênfase2 13 2 3 2 4" xfId="51895"/>
    <cellStyle name="20% - Ênfase2 13 2 3 3" xfId="17388"/>
    <cellStyle name="20% - Ênfase2 13 2 3 4" xfId="29478"/>
    <cellStyle name="20% - Ênfase2 13 2 3 5" xfId="43618"/>
    <cellStyle name="20% - Ênfase2 13 2 4" xfId="7273"/>
    <cellStyle name="20% - Ênfase2 13 2 4 2" xfId="19393"/>
    <cellStyle name="20% - Ênfase2 13 2 4 2 2" xfId="47835"/>
    <cellStyle name="20% - Ênfase2 13 2 4 3" xfId="31482"/>
    <cellStyle name="20% - Ênfase2 13 2 4 4" xfId="39558"/>
    <cellStyle name="20% - Ênfase2 13 2 5" xfId="13333"/>
    <cellStyle name="20% - Ênfase2 13 2 5 2" xfId="45786"/>
    <cellStyle name="20% - Ênfase2 13 2 6" xfId="25448"/>
    <cellStyle name="20% - Ênfase2 13 2 7" xfId="37538"/>
    <cellStyle name="20% - Ênfase2 13 3" xfId="691"/>
    <cellStyle name="20% - Ênfase2 13 3 2" xfId="2748"/>
    <cellStyle name="20% - Ênfase2 13 3 2 2" xfId="8807"/>
    <cellStyle name="20% - Ênfase2 13 3 2 2 2" xfId="20927"/>
    <cellStyle name="20% - Ênfase2 13 3 2 2 3" xfId="33016"/>
    <cellStyle name="20% - Ênfase2 13 3 2 2 4" xfId="49374"/>
    <cellStyle name="20% - Ênfase2 13 3 2 3" xfId="14867"/>
    <cellStyle name="20% - Ênfase2 13 3 2 4" xfId="26957"/>
    <cellStyle name="20% - Ênfase2 13 3 2 5" xfId="41097"/>
    <cellStyle name="20% - Ênfase2 13 3 3" xfId="4773"/>
    <cellStyle name="20% - Ênfase2 13 3 3 2" xfId="10832"/>
    <cellStyle name="20% - Ênfase2 13 3 3 2 2" xfId="22952"/>
    <cellStyle name="20% - Ênfase2 13 3 3 2 3" xfId="35041"/>
    <cellStyle name="20% - Ênfase2 13 3 3 2 4" xfId="51399"/>
    <cellStyle name="20% - Ênfase2 13 3 3 3" xfId="16892"/>
    <cellStyle name="20% - Ênfase2 13 3 3 4" xfId="28982"/>
    <cellStyle name="20% - Ênfase2 13 3 3 5" xfId="43122"/>
    <cellStyle name="20% - Ênfase2 13 3 4" xfId="6777"/>
    <cellStyle name="20% - Ênfase2 13 3 4 2" xfId="18897"/>
    <cellStyle name="20% - Ênfase2 13 3 4 2 2" xfId="47329"/>
    <cellStyle name="20% - Ênfase2 13 3 4 3" xfId="30986"/>
    <cellStyle name="20% - Ênfase2 13 3 4 4" xfId="39052"/>
    <cellStyle name="20% - Ênfase2 13 3 5" xfId="12837"/>
    <cellStyle name="20% - Ênfase2 13 3 5 2" xfId="45281"/>
    <cellStyle name="20% - Ênfase2 13 3 6" xfId="24952"/>
    <cellStyle name="20% - Ênfase2 13 3 7" xfId="37042"/>
    <cellStyle name="20% - Ênfase2 13 4" xfId="1744"/>
    <cellStyle name="20% - Ênfase2 13 4 2" xfId="3781"/>
    <cellStyle name="20% - Ênfase2 13 4 2 2" xfId="9840"/>
    <cellStyle name="20% - Ênfase2 13 4 2 2 2" xfId="21960"/>
    <cellStyle name="20% - Ênfase2 13 4 2 2 3" xfId="34049"/>
    <cellStyle name="20% - Ênfase2 13 4 2 2 4" xfId="50407"/>
    <cellStyle name="20% - Ênfase2 13 4 2 3" xfId="15900"/>
    <cellStyle name="20% - Ênfase2 13 4 2 4" xfId="27990"/>
    <cellStyle name="20% - Ênfase2 13 4 2 5" xfId="42130"/>
    <cellStyle name="20% - Ênfase2 13 4 3" xfId="5781"/>
    <cellStyle name="20% - Ênfase2 13 4 3 2" xfId="11840"/>
    <cellStyle name="20% - Ênfase2 13 4 3 2 2" xfId="23960"/>
    <cellStyle name="20% - Ênfase2 13 4 3 2 3" xfId="36049"/>
    <cellStyle name="20% - Ênfase2 13 4 3 2 4" xfId="52407"/>
    <cellStyle name="20% - Ênfase2 13 4 3 3" xfId="17900"/>
    <cellStyle name="20% - Ênfase2 13 4 3 4" xfId="29990"/>
    <cellStyle name="20% - Ênfase2 13 4 3 5" xfId="44130"/>
    <cellStyle name="20% - Ênfase2 13 4 4" xfId="7810"/>
    <cellStyle name="20% - Ênfase2 13 4 4 2" xfId="19930"/>
    <cellStyle name="20% - Ênfase2 13 4 4 2 2" xfId="48373"/>
    <cellStyle name="20% - Ênfase2 13 4 4 3" xfId="32019"/>
    <cellStyle name="20% - Ênfase2 13 4 4 4" xfId="40096"/>
    <cellStyle name="20% - Ênfase2 13 4 5" xfId="13870"/>
    <cellStyle name="20% - Ênfase2 13 4 5 2" xfId="46324"/>
    <cellStyle name="20% - Ênfase2 13 4 6" xfId="25960"/>
    <cellStyle name="20% - Ênfase2 13 4 7" xfId="38050"/>
    <cellStyle name="20% - Ênfase2 13 5" xfId="2244"/>
    <cellStyle name="20% - Ênfase2 13 5 2" xfId="8304"/>
    <cellStyle name="20% - Ênfase2 13 5 2 2" xfId="20424"/>
    <cellStyle name="20% - Ênfase2 13 5 2 3" xfId="32513"/>
    <cellStyle name="20% - Ênfase2 13 5 2 4" xfId="48870"/>
    <cellStyle name="20% - Ênfase2 13 5 3" xfId="14364"/>
    <cellStyle name="20% - Ênfase2 13 5 4" xfId="26454"/>
    <cellStyle name="20% - Ênfase2 13 5 5" xfId="40593"/>
    <cellStyle name="20% - Ênfase2 13 6" xfId="4275"/>
    <cellStyle name="20% - Ênfase2 13 6 2" xfId="10334"/>
    <cellStyle name="20% - Ênfase2 13 6 2 2" xfId="22454"/>
    <cellStyle name="20% - Ênfase2 13 6 2 3" xfId="34543"/>
    <cellStyle name="20% - Ênfase2 13 6 2 4" xfId="50901"/>
    <cellStyle name="20% - Ênfase2 13 6 3" xfId="16394"/>
    <cellStyle name="20% - Ênfase2 13 6 4" xfId="28484"/>
    <cellStyle name="20% - Ênfase2 13 6 5" xfId="42624"/>
    <cellStyle name="20% - Ênfase2 13 7" xfId="6274"/>
    <cellStyle name="20% - Ênfase2 13 7 2" xfId="18394"/>
    <cellStyle name="20% - Ênfase2 13 7 2 2" xfId="46821"/>
    <cellStyle name="20% - Ênfase2 13 7 3" xfId="30483"/>
    <cellStyle name="20% - Ênfase2 13 7 4" xfId="38544"/>
    <cellStyle name="20% - Ênfase2 13 8" xfId="12334"/>
    <cellStyle name="20% - Ênfase2 13 8 2" xfId="44775"/>
    <cellStyle name="20% - Ênfase2 13 9" xfId="24454"/>
    <cellStyle name="20% - Ênfase2 14" xfId="104"/>
    <cellStyle name="20% - Ênfase2 14 10" xfId="36545"/>
    <cellStyle name="20% - Ênfase2 14 2" xfId="1202"/>
    <cellStyle name="20% - Ênfase2 14 2 2" xfId="3245"/>
    <cellStyle name="20% - Ênfase2 14 2 2 2" xfId="9304"/>
    <cellStyle name="20% - Ênfase2 14 2 2 2 2" xfId="21424"/>
    <cellStyle name="20% - Ênfase2 14 2 2 2 3" xfId="33513"/>
    <cellStyle name="20% - Ênfase2 14 2 2 2 4" xfId="49871"/>
    <cellStyle name="20% - Ênfase2 14 2 2 3" xfId="15364"/>
    <cellStyle name="20% - Ênfase2 14 2 2 4" xfId="27454"/>
    <cellStyle name="20% - Ênfase2 14 2 2 5" xfId="41594"/>
    <cellStyle name="20% - Ênfase2 14 2 3" xfId="5270"/>
    <cellStyle name="20% - Ênfase2 14 2 3 2" xfId="11329"/>
    <cellStyle name="20% - Ênfase2 14 2 3 2 2" xfId="23449"/>
    <cellStyle name="20% - Ênfase2 14 2 3 2 3" xfId="35538"/>
    <cellStyle name="20% - Ênfase2 14 2 3 2 4" xfId="51896"/>
    <cellStyle name="20% - Ênfase2 14 2 3 3" xfId="17389"/>
    <cellStyle name="20% - Ênfase2 14 2 3 4" xfId="29479"/>
    <cellStyle name="20% - Ênfase2 14 2 3 5" xfId="43619"/>
    <cellStyle name="20% - Ênfase2 14 2 4" xfId="7274"/>
    <cellStyle name="20% - Ênfase2 14 2 4 2" xfId="19394"/>
    <cellStyle name="20% - Ênfase2 14 2 4 2 2" xfId="47836"/>
    <cellStyle name="20% - Ênfase2 14 2 4 3" xfId="31483"/>
    <cellStyle name="20% - Ênfase2 14 2 4 4" xfId="39559"/>
    <cellStyle name="20% - Ênfase2 14 2 5" xfId="13334"/>
    <cellStyle name="20% - Ênfase2 14 2 5 2" xfId="45787"/>
    <cellStyle name="20% - Ênfase2 14 2 6" xfId="25449"/>
    <cellStyle name="20% - Ênfase2 14 2 7" xfId="37539"/>
    <cellStyle name="20% - Ênfase2 14 3" xfId="692"/>
    <cellStyle name="20% - Ênfase2 14 3 2" xfId="2749"/>
    <cellStyle name="20% - Ênfase2 14 3 2 2" xfId="8808"/>
    <cellStyle name="20% - Ênfase2 14 3 2 2 2" xfId="20928"/>
    <cellStyle name="20% - Ênfase2 14 3 2 2 3" xfId="33017"/>
    <cellStyle name="20% - Ênfase2 14 3 2 2 4" xfId="49375"/>
    <cellStyle name="20% - Ênfase2 14 3 2 3" xfId="14868"/>
    <cellStyle name="20% - Ênfase2 14 3 2 4" xfId="26958"/>
    <cellStyle name="20% - Ênfase2 14 3 2 5" xfId="41098"/>
    <cellStyle name="20% - Ênfase2 14 3 3" xfId="4774"/>
    <cellStyle name="20% - Ênfase2 14 3 3 2" xfId="10833"/>
    <cellStyle name="20% - Ênfase2 14 3 3 2 2" xfId="22953"/>
    <cellStyle name="20% - Ênfase2 14 3 3 2 3" xfId="35042"/>
    <cellStyle name="20% - Ênfase2 14 3 3 2 4" xfId="51400"/>
    <cellStyle name="20% - Ênfase2 14 3 3 3" xfId="16893"/>
    <cellStyle name="20% - Ênfase2 14 3 3 4" xfId="28983"/>
    <cellStyle name="20% - Ênfase2 14 3 3 5" xfId="43123"/>
    <cellStyle name="20% - Ênfase2 14 3 4" xfId="6778"/>
    <cellStyle name="20% - Ênfase2 14 3 4 2" xfId="18898"/>
    <cellStyle name="20% - Ênfase2 14 3 4 2 2" xfId="47330"/>
    <cellStyle name="20% - Ênfase2 14 3 4 3" xfId="30987"/>
    <cellStyle name="20% - Ênfase2 14 3 4 4" xfId="39053"/>
    <cellStyle name="20% - Ênfase2 14 3 5" xfId="12838"/>
    <cellStyle name="20% - Ênfase2 14 3 5 2" xfId="45282"/>
    <cellStyle name="20% - Ênfase2 14 3 6" xfId="24953"/>
    <cellStyle name="20% - Ênfase2 14 3 7" xfId="37043"/>
    <cellStyle name="20% - Ênfase2 14 4" xfId="1745"/>
    <cellStyle name="20% - Ênfase2 14 4 2" xfId="3782"/>
    <cellStyle name="20% - Ênfase2 14 4 2 2" xfId="9841"/>
    <cellStyle name="20% - Ênfase2 14 4 2 2 2" xfId="21961"/>
    <cellStyle name="20% - Ênfase2 14 4 2 2 3" xfId="34050"/>
    <cellStyle name="20% - Ênfase2 14 4 2 2 4" xfId="50408"/>
    <cellStyle name="20% - Ênfase2 14 4 2 3" xfId="15901"/>
    <cellStyle name="20% - Ênfase2 14 4 2 4" xfId="27991"/>
    <cellStyle name="20% - Ênfase2 14 4 2 5" xfId="42131"/>
    <cellStyle name="20% - Ênfase2 14 4 3" xfId="5782"/>
    <cellStyle name="20% - Ênfase2 14 4 3 2" xfId="11841"/>
    <cellStyle name="20% - Ênfase2 14 4 3 2 2" xfId="23961"/>
    <cellStyle name="20% - Ênfase2 14 4 3 2 3" xfId="36050"/>
    <cellStyle name="20% - Ênfase2 14 4 3 2 4" xfId="52408"/>
    <cellStyle name="20% - Ênfase2 14 4 3 3" xfId="17901"/>
    <cellStyle name="20% - Ênfase2 14 4 3 4" xfId="29991"/>
    <cellStyle name="20% - Ênfase2 14 4 3 5" xfId="44131"/>
    <cellStyle name="20% - Ênfase2 14 4 4" xfId="7811"/>
    <cellStyle name="20% - Ênfase2 14 4 4 2" xfId="19931"/>
    <cellStyle name="20% - Ênfase2 14 4 4 2 2" xfId="48374"/>
    <cellStyle name="20% - Ênfase2 14 4 4 3" xfId="32020"/>
    <cellStyle name="20% - Ênfase2 14 4 4 4" xfId="40097"/>
    <cellStyle name="20% - Ênfase2 14 4 5" xfId="13871"/>
    <cellStyle name="20% - Ênfase2 14 4 5 2" xfId="46325"/>
    <cellStyle name="20% - Ênfase2 14 4 6" xfId="25961"/>
    <cellStyle name="20% - Ênfase2 14 4 7" xfId="38051"/>
    <cellStyle name="20% - Ênfase2 14 5" xfId="2245"/>
    <cellStyle name="20% - Ênfase2 14 5 2" xfId="8305"/>
    <cellStyle name="20% - Ênfase2 14 5 2 2" xfId="20425"/>
    <cellStyle name="20% - Ênfase2 14 5 2 3" xfId="32514"/>
    <cellStyle name="20% - Ênfase2 14 5 2 4" xfId="48871"/>
    <cellStyle name="20% - Ênfase2 14 5 3" xfId="14365"/>
    <cellStyle name="20% - Ênfase2 14 5 4" xfId="26455"/>
    <cellStyle name="20% - Ênfase2 14 5 5" xfId="40594"/>
    <cellStyle name="20% - Ênfase2 14 6" xfId="4276"/>
    <cellStyle name="20% - Ênfase2 14 6 2" xfId="10335"/>
    <cellStyle name="20% - Ênfase2 14 6 2 2" xfId="22455"/>
    <cellStyle name="20% - Ênfase2 14 6 2 3" xfId="34544"/>
    <cellStyle name="20% - Ênfase2 14 6 2 4" xfId="50902"/>
    <cellStyle name="20% - Ênfase2 14 6 3" xfId="16395"/>
    <cellStyle name="20% - Ênfase2 14 6 4" xfId="28485"/>
    <cellStyle name="20% - Ênfase2 14 6 5" xfId="42625"/>
    <cellStyle name="20% - Ênfase2 14 7" xfId="6275"/>
    <cellStyle name="20% - Ênfase2 14 7 2" xfId="18395"/>
    <cellStyle name="20% - Ênfase2 14 7 2 2" xfId="46822"/>
    <cellStyle name="20% - Ênfase2 14 7 3" xfId="30484"/>
    <cellStyle name="20% - Ênfase2 14 7 4" xfId="38545"/>
    <cellStyle name="20% - Ênfase2 14 8" xfId="12335"/>
    <cellStyle name="20% - Ênfase2 14 8 2" xfId="44776"/>
    <cellStyle name="20% - Ênfase2 14 9" xfId="24455"/>
    <cellStyle name="20% - Ênfase2 15" xfId="105"/>
    <cellStyle name="20% - Ênfase2 15 10" xfId="36546"/>
    <cellStyle name="20% - Ênfase2 15 2" xfId="1203"/>
    <cellStyle name="20% - Ênfase2 15 2 2" xfId="3246"/>
    <cellStyle name="20% - Ênfase2 15 2 2 2" xfId="9305"/>
    <cellStyle name="20% - Ênfase2 15 2 2 2 2" xfId="21425"/>
    <cellStyle name="20% - Ênfase2 15 2 2 2 3" xfId="33514"/>
    <cellStyle name="20% - Ênfase2 15 2 2 2 4" xfId="49872"/>
    <cellStyle name="20% - Ênfase2 15 2 2 3" xfId="15365"/>
    <cellStyle name="20% - Ênfase2 15 2 2 4" xfId="27455"/>
    <cellStyle name="20% - Ênfase2 15 2 2 5" xfId="41595"/>
    <cellStyle name="20% - Ênfase2 15 2 3" xfId="5271"/>
    <cellStyle name="20% - Ênfase2 15 2 3 2" xfId="11330"/>
    <cellStyle name="20% - Ênfase2 15 2 3 2 2" xfId="23450"/>
    <cellStyle name="20% - Ênfase2 15 2 3 2 3" xfId="35539"/>
    <cellStyle name="20% - Ênfase2 15 2 3 2 4" xfId="51897"/>
    <cellStyle name="20% - Ênfase2 15 2 3 3" xfId="17390"/>
    <cellStyle name="20% - Ênfase2 15 2 3 4" xfId="29480"/>
    <cellStyle name="20% - Ênfase2 15 2 3 5" xfId="43620"/>
    <cellStyle name="20% - Ênfase2 15 2 4" xfId="7275"/>
    <cellStyle name="20% - Ênfase2 15 2 4 2" xfId="19395"/>
    <cellStyle name="20% - Ênfase2 15 2 4 2 2" xfId="47837"/>
    <cellStyle name="20% - Ênfase2 15 2 4 3" xfId="31484"/>
    <cellStyle name="20% - Ênfase2 15 2 4 4" xfId="39560"/>
    <cellStyle name="20% - Ênfase2 15 2 5" xfId="13335"/>
    <cellStyle name="20% - Ênfase2 15 2 5 2" xfId="45788"/>
    <cellStyle name="20% - Ênfase2 15 2 6" xfId="25450"/>
    <cellStyle name="20% - Ênfase2 15 2 7" xfId="37540"/>
    <cellStyle name="20% - Ênfase2 15 3" xfId="693"/>
    <cellStyle name="20% - Ênfase2 15 3 2" xfId="2750"/>
    <cellStyle name="20% - Ênfase2 15 3 2 2" xfId="8809"/>
    <cellStyle name="20% - Ênfase2 15 3 2 2 2" xfId="20929"/>
    <cellStyle name="20% - Ênfase2 15 3 2 2 3" xfId="33018"/>
    <cellStyle name="20% - Ênfase2 15 3 2 2 4" xfId="49376"/>
    <cellStyle name="20% - Ênfase2 15 3 2 3" xfId="14869"/>
    <cellStyle name="20% - Ênfase2 15 3 2 4" xfId="26959"/>
    <cellStyle name="20% - Ênfase2 15 3 2 5" xfId="41099"/>
    <cellStyle name="20% - Ênfase2 15 3 3" xfId="4775"/>
    <cellStyle name="20% - Ênfase2 15 3 3 2" xfId="10834"/>
    <cellStyle name="20% - Ênfase2 15 3 3 2 2" xfId="22954"/>
    <cellStyle name="20% - Ênfase2 15 3 3 2 3" xfId="35043"/>
    <cellStyle name="20% - Ênfase2 15 3 3 2 4" xfId="51401"/>
    <cellStyle name="20% - Ênfase2 15 3 3 3" xfId="16894"/>
    <cellStyle name="20% - Ênfase2 15 3 3 4" xfId="28984"/>
    <cellStyle name="20% - Ênfase2 15 3 3 5" xfId="43124"/>
    <cellStyle name="20% - Ênfase2 15 3 4" xfId="6779"/>
    <cellStyle name="20% - Ênfase2 15 3 4 2" xfId="18899"/>
    <cellStyle name="20% - Ênfase2 15 3 4 2 2" xfId="47331"/>
    <cellStyle name="20% - Ênfase2 15 3 4 3" xfId="30988"/>
    <cellStyle name="20% - Ênfase2 15 3 4 4" xfId="39054"/>
    <cellStyle name="20% - Ênfase2 15 3 5" xfId="12839"/>
    <cellStyle name="20% - Ênfase2 15 3 5 2" xfId="45283"/>
    <cellStyle name="20% - Ênfase2 15 3 6" xfId="24954"/>
    <cellStyle name="20% - Ênfase2 15 3 7" xfId="37044"/>
    <cellStyle name="20% - Ênfase2 15 4" xfId="1746"/>
    <cellStyle name="20% - Ênfase2 15 4 2" xfId="3783"/>
    <cellStyle name="20% - Ênfase2 15 4 2 2" xfId="9842"/>
    <cellStyle name="20% - Ênfase2 15 4 2 2 2" xfId="21962"/>
    <cellStyle name="20% - Ênfase2 15 4 2 2 3" xfId="34051"/>
    <cellStyle name="20% - Ênfase2 15 4 2 2 4" xfId="50409"/>
    <cellStyle name="20% - Ênfase2 15 4 2 3" xfId="15902"/>
    <cellStyle name="20% - Ênfase2 15 4 2 4" xfId="27992"/>
    <cellStyle name="20% - Ênfase2 15 4 2 5" xfId="42132"/>
    <cellStyle name="20% - Ênfase2 15 4 3" xfId="5783"/>
    <cellStyle name="20% - Ênfase2 15 4 3 2" xfId="11842"/>
    <cellStyle name="20% - Ênfase2 15 4 3 2 2" xfId="23962"/>
    <cellStyle name="20% - Ênfase2 15 4 3 2 3" xfId="36051"/>
    <cellStyle name="20% - Ênfase2 15 4 3 2 4" xfId="52409"/>
    <cellStyle name="20% - Ênfase2 15 4 3 3" xfId="17902"/>
    <cellStyle name="20% - Ênfase2 15 4 3 4" xfId="29992"/>
    <cellStyle name="20% - Ênfase2 15 4 3 5" xfId="44132"/>
    <cellStyle name="20% - Ênfase2 15 4 4" xfId="7812"/>
    <cellStyle name="20% - Ênfase2 15 4 4 2" xfId="19932"/>
    <cellStyle name="20% - Ênfase2 15 4 4 2 2" xfId="48375"/>
    <cellStyle name="20% - Ênfase2 15 4 4 3" xfId="32021"/>
    <cellStyle name="20% - Ênfase2 15 4 4 4" xfId="40098"/>
    <cellStyle name="20% - Ênfase2 15 4 5" xfId="13872"/>
    <cellStyle name="20% - Ênfase2 15 4 5 2" xfId="46326"/>
    <cellStyle name="20% - Ênfase2 15 4 6" xfId="25962"/>
    <cellStyle name="20% - Ênfase2 15 4 7" xfId="38052"/>
    <cellStyle name="20% - Ênfase2 15 5" xfId="2246"/>
    <cellStyle name="20% - Ênfase2 15 5 2" xfId="8306"/>
    <cellStyle name="20% - Ênfase2 15 5 2 2" xfId="20426"/>
    <cellStyle name="20% - Ênfase2 15 5 2 3" xfId="32515"/>
    <cellStyle name="20% - Ênfase2 15 5 2 4" xfId="48872"/>
    <cellStyle name="20% - Ênfase2 15 5 3" xfId="14366"/>
    <cellStyle name="20% - Ênfase2 15 5 4" xfId="26456"/>
    <cellStyle name="20% - Ênfase2 15 5 5" xfId="40595"/>
    <cellStyle name="20% - Ênfase2 15 6" xfId="4277"/>
    <cellStyle name="20% - Ênfase2 15 6 2" xfId="10336"/>
    <cellStyle name="20% - Ênfase2 15 6 2 2" xfId="22456"/>
    <cellStyle name="20% - Ênfase2 15 6 2 3" xfId="34545"/>
    <cellStyle name="20% - Ênfase2 15 6 2 4" xfId="50903"/>
    <cellStyle name="20% - Ênfase2 15 6 3" xfId="16396"/>
    <cellStyle name="20% - Ênfase2 15 6 4" xfId="28486"/>
    <cellStyle name="20% - Ênfase2 15 6 5" xfId="42626"/>
    <cellStyle name="20% - Ênfase2 15 7" xfId="6276"/>
    <cellStyle name="20% - Ênfase2 15 7 2" xfId="18396"/>
    <cellStyle name="20% - Ênfase2 15 7 2 2" xfId="46823"/>
    <cellStyle name="20% - Ênfase2 15 7 3" xfId="30485"/>
    <cellStyle name="20% - Ênfase2 15 7 4" xfId="38546"/>
    <cellStyle name="20% - Ênfase2 15 8" xfId="12336"/>
    <cellStyle name="20% - Ênfase2 15 8 2" xfId="44777"/>
    <cellStyle name="20% - Ênfase2 15 9" xfId="24456"/>
    <cellStyle name="20% - Ênfase2 16" xfId="107"/>
    <cellStyle name="20% - Ênfase2 16 10" xfId="36548"/>
    <cellStyle name="20% - Ênfase2 16 2" xfId="1205"/>
    <cellStyle name="20% - Ênfase2 16 2 2" xfId="3248"/>
    <cellStyle name="20% - Ênfase2 16 2 2 2" xfId="9307"/>
    <cellStyle name="20% - Ênfase2 16 2 2 2 2" xfId="21427"/>
    <cellStyle name="20% - Ênfase2 16 2 2 2 3" xfId="33516"/>
    <cellStyle name="20% - Ênfase2 16 2 2 2 4" xfId="49874"/>
    <cellStyle name="20% - Ênfase2 16 2 2 3" xfId="15367"/>
    <cellStyle name="20% - Ênfase2 16 2 2 4" xfId="27457"/>
    <cellStyle name="20% - Ênfase2 16 2 2 5" xfId="41597"/>
    <cellStyle name="20% - Ênfase2 16 2 3" xfId="5273"/>
    <cellStyle name="20% - Ênfase2 16 2 3 2" xfId="11332"/>
    <cellStyle name="20% - Ênfase2 16 2 3 2 2" xfId="23452"/>
    <cellStyle name="20% - Ênfase2 16 2 3 2 3" xfId="35541"/>
    <cellStyle name="20% - Ênfase2 16 2 3 2 4" xfId="51899"/>
    <cellStyle name="20% - Ênfase2 16 2 3 3" xfId="17392"/>
    <cellStyle name="20% - Ênfase2 16 2 3 4" xfId="29482"/>
    <cellStyle name="20% - Ênfase2 16 2 3 5" xfId="43622"/>
    <cellStyle name="20% - Ênfase2 16 2 4" xfId="7277"/>
    <cellStyle name="20% - Ênfase2 16 2 4 2" xfId="19397"/>
    <cellStyle name="20% - Ênfase2 16 2 4 2 2" xfId="47839"/>
    <cellStyle name="20% - Ênfase2 16 2 4 3" xfId="31486"/>
    <cellStyle name="20% - Ênfase2 16 2 4 4" xfId="39562"/>
    <cellStyle name="20% - Ênfase2 16 2 5" xfId="13337"/>
    <cellStyle name="20% - Ênfase2 16 2 5 2" xfId="45790"/>
    <cellStyle name="20% - Ênfase2 16 2 6" xfId="25452"/>
    <cellStyle name="20% - Ênfase2 16 2 7" xfId="37542"/>
    <cellStyle name="20% - Ênfase2 16 3" xfId="695"/>
    <cellStyle name="20% - Ênfase2 16 3 2" xfId="2752"/>
    <cellStyle name="20% - Ênfase2 16 3 2 2" xfId="8811"/>
    <cellStyle name="20% - Ênfase2 16 3 2 2 2" xfId="20931"/>
    <cellStyle name="20% - Ênfase2 16 3 2 2 3" xfId="33020"/>
    <cellStyle name="20% - Ênfase2 16 3 2 2 4" xfId="49378"/>
    <cellStyle name="20% - Ênfase2 16 3 2 3" xfId="14871"/>
    <cellStyle name="20% - Ênfase2 16 3 2 4" xfId="26961"/>
    <cellStyle name="20% - Ênfase2 16 3 2 5" xfId="41101"/>
    <cellStyle name="20% - Ênfase2 16 3 3" xfId="4777"/>
    <cellStyle name="20% - Ênfase2 16 3 3 2" xfId="10836"/>
    <cellStyle name="20% - Ênfase2 16 3 3 2 2" xfId="22956"/>
    <cellStyle name="20% - Ênfase2 16 3 3 2 3" xfId="35045"/>
    <cellStyle name="20% - Ênfase2 16 3 3 2 4" xfId="51403"/>
    <cellStyle name="20% - Ênfase2 16 3 3 3" xfId="16896"/>
    <cellStyle name="20% - Ênfase2 16 3 3 4" xfId="28986"/>
    <cellStyle name="20% - Ênfase2 16 3 3 5" xfId="43126"/>
    <cellStyle name="20% - Ênfase2 16 3 4" xfId="6781"/>
    <cellStyle name="20% - Ênfase2 16 3 4 2" xfId="18901"/>
    <cellStyle name="20% - Ênfase2 16 3 4 2 2" xfId="47333"/>
    <cellStyle name="20% - Ênfase2 16 3 4 3" xfId="30990"/>
    <cellStyle name="20% - Ênfase2 16 3 4 4" xfId="39056"/>
    <cellStyle name="20% - Ênfase2 16 3 5" xfId="12841"/>
    <cellStyle name="20% - Ênfase2 16 3 5 2" xfId="45285"/>
    <cellStyle name="20% - Ênfase2 16 3 6" xfId="24956"/>
    <cellStyle name="20% - Ênfase2 16 3 7" xfId="37046"/>
    <cellStyle name="20% - Ênfase2 16 4" xfId="1748"/>
    <cellStyle name="20% - Ênfase2 16 4 2" xfId="3785"/>
    <cellStyle name="20% - Ênfase2 16 4 2 2" xfId="9844"/>
    <cellStyle name="20% - Ênfase2 16 4 2 2 2" xfId="21964"/>
    <cellStyle name="20% - Ênfase2 16 4 2 2 3" xfId="34053"/>
    <cellStyle name="20% - Ênfase2 16 4 2 2 4" xfId="50411"/>
    <cellStyle name="20% - Ênfase2 16 4 2 3" xfId="15904"/>
    <cellStyle name="20% - Ênfase2 16 4 2 4" xfId="27994"/>
    <cellStyle name="20% - Ênfase2 16 4 2 5" xfId="42134"/>
    <cellStyle name="20% - Ênfase2 16 4 3" xfId="5785"/>
    <cellStyle name="20% - Ênfase2 16 4 3 2" xfId="11844"/>
    <cellStyle name="20% - Ênfase2 16 4 3 2 2" xfId="23964"/>
    <cellStyle name="20% - Ênfase2 16 4 3 2 3" xfId="36053"/>
    <cellStyle name="20% - Ênfase2 16 4 3 2 4" xfId="52411"/>
    <cellStyle name="20% - Ênfase2 16 4 3 3" xfId="17904"/>
    <cellStyle name="20% - Ênfase2 16 4 3 4" xfId="29994"/>
    <cellStyle name="20% - Ênfase2 16 4 3 5" xfId="44134"/>
    <cellStyle name="20% - Ênfase2 16 4 4" xfId="7814"/>
    <cellStyle name="20% - Ênfase2 16 4 4 2" xfId="19934"/>
    <cellStyle name="20% - Ênfase2 16 4 4 2 2" xfId="48377"/>
    <cellStyle name="20% - Ênfase2 16 4 4 3" xfId="32023"/>
    <cellStyle name="20% - Ênfase2 16 4 4 4" xfId="40100"/>
    <cellStyle name="20% - Ênfase2 16 4 5" xfId="13874"/>
    <cellStyle name="20% - Ênfase2 16 4 5 2" xfId="46328"/>
    <cellStyle name="20% - Ênfase2 16 4 6" xfId="25964"/>
    <cellStyle name="20% - Ênfase2 16 4 7" xfId="38054"/>
    <cellStyle name="20% - Ênfase2 16 5" xfId="2248"/>
    <cellStyle name="20% - Ênfase2 16 5 2" xfId="8308"/>
    <cellStyle name="20% - Ênfase2 16 5 2 2" xfId="20428"/>
    <cellStyle name="20% - Ênfase2 16 5 2 3" xfId="32517"/>
    <cellStyle name="20% - Ênfase2 16 5 2 4" xfId="48874"/>
    <cellStyle name="20% - Ênfase2 16 5 3" xfId="14368"/>
    <cellStyle name="20% - Ênfase2 16 5 4" xfId="26458"/>
    <cellStyle name="20% - Ênfase2 16 5 5" xfId="40597"/>
    <cellStyle name="20% - Ênfase2 16 6" xfId="4279"/>
    <cellStyle name="20% - Ênfase2 16 6 2" xfId="10338"/>
    <cellStyle name="20% - Ênfase2 16 6 2 2" xfId="22458"/>
    <cellStyle name="20% - Ênfase2 16 6 2 3" xfId="34547"/>
    <cellStyle name="20% - Ênfase2 16 6 2 4" xfId="50905"/>
    <cellStyle name="20% - Ênfase2 16 6 3" xfId="16398"/>
    <cellStyle name="20% - Ênfase2 16 6 4" xfId="28488"/>
    <cellStyle name="20% - Ênfase2 16 6 5" xfId="42628"/>
    <cellStyle name="20% - Ênfase2 16 7" xfId="6278"/>
    <cellStyle name="20% - Ênfase2 16 7 2" xfId="18398"/>
    <cellStyle name="20% - Ênfase2 16 7 2 2" xfId="46825"/>
    <cellStyle name="20% - Ênfase2 16 7 3" xfId="30487"/>
    <cellStyle name="20% - Ênfase2 16 7 4" xfId="38548"/>
    <cellStyle name="20% - Ênfase2 16 8" xfId="12338"/>
    <cellStyle name="20% - Ênfase2 16 8 2" xfId="44779"/>
    <cellStyle name="20% - Ênfase2 16 9" xfId="24458"/>
    <cellStyle name="20% - Ênfase2 17" xfId="109"/>
    <cellStyle name="20% - Ênfase2 17 10" xfId="36550"/>
    <cellStyle name="20% - Ênfase2 17 2" xfId="1207"/>
    <cellStyle name="20% - Ênfase2 17 2 2" xfId="3250"/>
    <cellStyle name="20% - Ênfase2 17 2 2 2" xfId="9309"/>
    <cellStyle name="20% - Ênfase2 17 2 2 2 2" xfId="21429"/>
    <cellStyle name="20% - Ênfase2 17 2 2 2 3" xfId="33518"/>
    <cellStyle name="20% - Ênfase2 17 2 2 2 4" xfId="49876"/>
    <cellStyle name="20% - Ênfase2 17 2 2 3" xfId="15369"/>
    <cellStyle name="20% - Ênfase2 17 2 2 4" xfId="27459"/>
    <cellStyle name="20% - Ênfase2 17 2 2 5" xfId="41599"/>
    <cellStyle name="20% - Ênfase2 17 2 3" xfId="5275"/>
    <cellStyle name="20% - Ênfase2 17 2 3 2" xfId="11334"/>
    <cellStyle name="20% - Ênfase2 17 2 3 2 2" xfId="23454"/>
    <cellStyle name="20% - Ênfase2 17 2 3 2 3" xfId="35543"/>
    <cellStyle name="20% - Ênfase2 17 2 3 2 4" xfId="51901"/>
    <cellStyle name="20% - Ênfase2 17 2 3 3" xfId="17394"/>
    <cellStyle name="20% - Ênfase2 17 2 3 4" xfId="29484"/>
    <cellStyle name="20% - Ênfase2 17 2 3 5" xfId="43624"/>
    <cellStyle name="20% - Ênfase2 17 2 4" xfId="7279"/>
    <cellStyle name="20% - Ênfase2 17 2 4 2" xfId="19399"/>
    <cellStyle name="20% - Ênfase2 17 2 4 2 2" xfId="47841"/>
    <cellStyle name="20% - Ênfase2 17 2 4 3" xfId="31488"/>
    <cellStyle name="20% - Ênfase2 17 2 4 4" xfId="39564"/>
    <cellStyle name="20% - Ênfase2 17 2 5" xfId="13339"/>
    <cellStyle name="20% - Ênfase2 17 2 5 2" xfId="45792"/>
    <cellStyle name="20% - Ênfase2 17 2 6" xfId="25454"/>
    <cellStyle name="20% - Ênfase2 17 2 7" xfId="37544"/>
    <cellStyle name="20% - Ênfase2 17 3" xfId="697"/>
    <cellStyle name="20% - Ênfase2 17 3 2" xfId="2754"/>
    <cellStyle name="20% - Ênfase2 17 3 2 2" xfId="8813"/>
    <cellStyle name="20% - Ênfase2 17 3 2 2 2" xfId="20933"/>
    <cellStyle name="20% - Ênfase2 17 3 2 2 3" xfId="33022"/>
    <cellStyle name="20% - Ênfase2 17 3 2 2 4" xfId="49380"/>
    <cellStyle name="20% - Ênfase2 17 3 2 3" xfId="14873"/>
    <cellStyle name="20% - Ênfase2 17 3 2 4" xfId="26963"/>
    <cellStyle name="20% - Ênfase2 17 3 2 5" xfId="41103"/>
    <cellStyle name="20% - Ênfase2 17 3 3" xfId="4779"/>
    <cellStyle name="20% - Ênfase2 17 3 3 2" xfId="10838"/>
    <cellStyle name="20% - Ênfase2 17 3 3 2 2" xfId="22958"/>
    <cellStyle name="20% - Ênfase2 17 3 3 2 3" xfId="35047"/>
    <cellStyle name="20% - Ênfase2 17 3 3 2 4" xfId="51405"/>
    <cellStyle name="20% - Ênfase2 17 3 3 3" xfId="16898"/>
    <cellStyle name="20% - Ênfase2 17 3 3 4" xfId="28988"/>
    <cellStyle name="20% - Ênfase2 17 3 3 5" xfId="43128"/>
    <cellStyle name="20% - Ênfase2 17 3 4" xfId="6783"/>
    <cellStyle name="20% - Ênfase2 17 3 4 2" xfId="18903"/>
    <cellStyle name="20% - Ênfase2 17 3 4 2 2" xfId="47335"/>
    <cellStyle name="20% - Ênfase2 17 3 4 3" xfId="30992"/>
    <cellStyle name="20% - Ênfase2 17 3 4 4" xfId="39058"/>
    <cellStyle name="20% - Ênfase2 17 3 5" xfId="12843"/>
    <cellStyle name="20% - Ênfase2 17 3 5 2" xfId="45287"/>
    <cellStyle name="20% - Ênfase2 17 3 6" xfId="24958"/>
    <cellStyle name="20% - Ênfase2 17 3 7" xfId="37048"/>
    <cellStyle name="20% - Ênfase2 17 4" xfId="1750"/>
    <cellStyle name="20% - Ênfase2 17 4 2" xfId="3787"/>
    <cellStyle name="20% - Ênfase2 17 4 2 2" xfId="9846"/>
    <cellStyle name="20% - Ênfase2 17 4 2 2 2" xfId="21966"/>
    <cellStyle name="20% - Ênfase2 17 4 2 2 3" xfId="34055"/>
    <cellStyle name="20% - Ênfase2 17 4 2 2 4" xfId="50413"/>
    <cellStyle name="20% - Ênfase2 17 4 2 3" xfId="15906"/>
    <cellStyle name="20% - Ênfase2 17 4 2 4" xfId="27996"/>
    <cellStyle name="20% - Ênfase2 17 4 2 5" xfId="42136"/>
    <cellStyle name="20% - Ênfase2 17 4 3" xfId="5787"/>
    <cellStyle name="20% - Ênfase2 17 4 3 2" xfId="11846"/>
    <cellStyle name="20% - Ênfase2 17 4 3 2 2" xfId="23966"/>
    <cellStyle name="20% - Ênfase2 17 4 3 2 3" xfId="36055"/>
    <cellStyle name="20% - Ênfase2 17 4 3 2 4" xfId="52413"/>
    <cellStyle name="20% - Ênfase2 17 4 3 3" xfId="17906"/>
    <cellStyle name="20% - Ênfase2 17 4 3 4" xfId="29996"/>
    <cellStyle name="20% - Ênfase2 17 4 3 5" xfId="44136"/>
    <cellStyle name="20% - Ênfase2 17 4 4" xfId="7816"/>
    <cellStyle name="20% - Ênfase2 17 4 4 2" xfId="19936"/>
    <cellStyle name="20% - Ênfase2 17 4 4 2 2" xfId="48379"/>
    <cellStyle name="20% - Ênfase2 17 4 4 3" xfId="32025"/>
    <cellStyle name="20% - Ênfase2 17 4 4 4" xfId="40102"/>
    <cellStyle name="20% - Ênfase2 17 4 5" xfId="13876"/>
    <cellStyle name="20% - Ênfase2 17 4 5 2" xfId="46330"/>
    <cellStyle name="20% - Ênfase2 17 4 6" xfId="25966"/>
    <cellStyle name="20% - Ênfase2 17 4 7" xfId="38056"/>
    <cellStyle name="20% - Ênfase2 17 5" xfId="2250"/>
    <cellStyle name="20% - Ênfase2 17 5 2" xfId="8310"/>
    <cellStyle name="20% - Ênfase2 17 5 2 2" xfId="20430"/>
    <cellStyle name="20% - Ênfase2 17 5 2 3" xfId="32519"/>
    <cellStyle name="20% - Ênfase2 17 5 2 4" xfId="48876"/>
    <cellStyle name="20% - Ênfase2 17 5 3" xfId="14370"/>
    <cellStyle name="20% - Ênfase2 17 5 4" xfId="26460"/>
    <cellStyle name="20% - Ênfase2 17 5 5" xfId="40599"/>
    <cellStyle name="20% - Ênfase2 17 6" xfId="4281"/>
    <cellStyle name="20% - Ênfase2 17 6 2" xfId="10340"/>
    <cellStyle name="20% - Ênfase2 17 6 2 2" xfId="22460"/>
    <cellStyle name="20% - Ênfase2 17 6 2 3" xfId="34549"/>
    <cellStyle name="20% - Ênfase2 17 6 2 4" xfId="50907"/>
    <cellStyle name="20% - Ênfase2 17 6 3" xfId="16400"/>
    <cellStyle name="20% - Ênfase2 17 6 4" xfId="28490"/>
    <cellStyle name="20% - Ênfase2 17 6 5" xfId="42630"/>
    <cellStyle name="20% - Ênfase2 17 7" xfId="6280"/>
    <cellStyle name="20% - Ênfase2 17 7 2" xfId="18400"/>
    <cellStyle name="20% - Ênfase2 17 7 2 2" xfId="46827"/>
    <cellStyle name="20% - Ênfase2 17 7 3" xfId="30489"/>
    <cellStyle name="20% - Ênfase2 17 7 4" xfId="38550"/>
    <cellStyle name="20% - Ênfase2 17 8" xfId="12340"/>
    <cellStyle name="20% - Ênfase2 17 8 2" xfId="44781"/>
    <cellStyle name="20% - Ênfase2 17 9" xfId="24460"/>
    <cellStyle name="20% - Ênfase2 18" xfId="111"/>
    <cellStyle name="20% - Ênfase2 18 10" xfId="36551"/>
    <cellStyle name="20% - Ênfase2 18 2" xfId="1208"/>
    <cellStyle name="20% - Ênfase2 18 2 2" xfId="3251"/>
    <cellStyle name="20% - Ênfase2 18 2 2 2" xfId="9310"/>
    <cellStyle name="20% - Ênfase2 18 2 2 2 2" xfId="21430"/>
    <cellStyle name="20% - Ênfase2 18 2 2 2 3" xfId="33519"/>
    <cellStyle name="20% - Ênfase2 18 2 2 2 4" xfId="49877"/>
    <cellStyle name="20% - Ênfase2 18 2 2 3" xfId="15370"/>
    <cellStyle name="20% - Ênfase2 18 2 2 4" xfId="27460"/>
    <cellStyle name="20% - Ênfase2 18 2 2 5" xfId="41600"/>
    <cellStyle name="20% - Ênfase2 18 2 3" xfId="5276"/>
    <cellStyle name="20% - Ênfase2 18 2 3 2" xfId="11335"/>
    <cellStyle name="20% - Ênfase2 18 2 3 2 2" xfId="23455"/>
    <cellStyle name="20% - Ênfase2 18 2 3 2 3" xfId="35544"/>
    <cellStyle name="20% - Ênfase2 18 2 3 2 4" xfId="51902"/>
    <cellStyle name="20% - Ênfase2 18 2 3 3" xfId="17395"/>
    <cellStyle name="20% - Ênfase2 18 2 3 4" xfId="29485"/>
    <cellStyle name="20% - Ênfase2 18 2 3 5" xfId="43625"/>
    <cellStyle name="20% - Ênfase2 18 2 4" xfId="7280"/>
    <cellStyle name="20% - Ênfase2 18 2 4 2" xfId="19400"/>
    <cellStyle name="20% - Ênfase2 18 2 4 2 2" xfId="47842"/>
    <cellStyle name="20% - Ênfase2 18 2 4 3" xfId="31489"/>
    <cellStyle name="20% - Ênfase2 18 2 4 4" xfId="39565"/>
    <cellStyle name="20% - Ênfase2 18 2 5" xfId="13340"/>
    <cellStyle name="20% - Ênfase2 18 2 5 2" xfId="45793"/>
    <cellStyle name="20% - Ênfase2 18 2 6" xfId="25455"/>
    <cellStyle name="20% - Ênfase2 18 2 7" xfId="37545"/>
    <cellStyle name="20% - Ênfase2 18 3" xfId="698"/>
    <cellStyle name="20% - Ênfase2 18 3 2" xfId="2755"/>
    <cellStyle name="20% - Ênfase2 18 3 2 2" xfId="8814"/>
    <cellStyle name="20% - Ênfase2 18 3 2 2 2" xfId="20934"/>
    <cellStyle name="20% - Ênfase2 18 3 2 2 3" xfId="33023"/>
    <cellStyle name="20% - Ênfase2 18 3 2 2 4" xfId="49381"/>
    <cellStyle name="20% - Ênfase2 18 3 2 3" xfId="14874"/>
    <cellStyle name="20% - Ênfase2 18 3 2 4" xfId="26964"/>
    <cellStyle name="20% - Ênfase2 18 3 2 5" xfId="41104"/>
    <cellStyle name="20% - Ênfase2 18 3 3" xfId="4780"/>
    <cellStyle name="20% - Ênfase2 18 3 3 2" xfId="10839"/>
    <cellStyle name="20% - Ênfase2 18 3 3 2 2" xfId="22959"/>
    <cellStyle name="20% - Ênfase2 18 3 3 2 3" xfId="35048"/>
    <cellStyle name="20% - Ênfase2 18 3 3 2 4" xfId="51406"/>
    <cellStyle name="20% - Ênfase2 18 3 3 3" xfId="16899"/>
    <cellStyle name="20% - Ênfase2 18 3 3 4" xfId="28989"/>
    <cellStyle name="20% - Ênfase2 18 3 3 5" xfId="43129"/>
    <cellStyle name="20% - Ênfase2 18 3 4" xfId="6784"/>
    <cellStyle name="20% - Ênfase2 18 3 4 2" xfId="18904"/>
    <cellStyle name="20% - Ênfase2 18 3 4 2 2" xfId="47336"/>
    <cellStyle name="20% - Ênfase2 18 3 4 3" xfId="30993"/>
    <cellStyle name="20% - Ênfase2 18 3 4 4" xfId="39059"/>
    <cellStyle name="20% - Ênfase2 18 3 5" xfId="12844"/>
    <cellStyle name="20% - Ênfase2 18 3 5 2" xfId="45288"/>
    <cellStyle name="20% - Ênfase2 18 3 6" xfId="24959"/>
    <cellStyle name="20% - Ênfase2 18 3 7" xfId="37049"/>
    <cellStyle name="20% - Ênfase2 18 4" xfId="1751"/>
    <cellStyle name="20% - Ênfase2 18 4 2" xfId="3788"/>
    <cellStyle name="20% - Ênfase2 18 4 2 2" xfId="9847"/>
    <cellStyle name="20% - Ênfase2 18 4 2 2 2" xfId="21967"/>
    <cellStyle name="20% - Ênfase2 18 4 2 2 3" xfId="34056"/>
    <cellStyle name="20% - Ênfase2 18 4 2 2 4" xfId="50414"/>
    <cellStyle name="20% - Ênfase2 18 4 2 3" xfId="15907"/>
    <cellStyle name="20% - Ênfase2 18 4 2 4" xfId="27997"/>
    <cellStyle name="20% - Ênfase2 18 4 2 5" xfId="42137"/>
    <cellStyle name="20% - Ênfase2 18 4 3" xfId="5788"/>
    <cellStyle name="20% - Ênfase2 18 4 3 2" xfId="11847"/>
    <cellStyle name="20% - Ênfase2 18 4 3 2 2" xfId="23967"/>
    <cellStyle name="20% - Ênfase2 18 4 3 2 3" xfId="36056"/>
    <cellStyle name="20% - Ênfase2 18 4 3 2 4" xfId="52414"/>
    <cellStyle name="20% - Ênfase2 18 4 3 3" xfId="17907"/>
    <cellStyle name="20% - Ênfase2 18 4 3 4" xfId="29997"/>
    <cellStyle name="20% - Ênfase2 18 4 3 5" xfId="44137"/>
    <cellStyle name="20% - Ênfase2 18 4 4" xfId="7817"/>
    <cellStyle name="20% - Ênfase2 18 4 4 2" xfId="19937"/>
    <cellStyle name="20% - Ênfase2 18 4 4 2 2" xfId="48380"/>
    <cellStyle name="20% - Ênfase2 18 4 4 3" xfId="32026"/>
    <cellStyle name="20% - Ênfase2 18 4 4 4" xfId="40103"/>
    <cellStyle name="20% - Ênfase2 18 4 5" xfId="13877"/>
    <cellStyle name="20% - Ênfase2 18 4 5 2" xfId="46331"/>
    <cellStyle name="20% - Ênfase2 18 4 6" xfId="25967"/>
    <cellStyle name="20% - Ênfase2 18 4 7" xfId="38057"/>
    <cellStyle name="20% - Ênfase2 18 5" xfId="2251"/>
    <cellStyle name="20% - Ênfase2 18 5 2" xfId="8311"/>
    <cellStyle name="20% - Ênfase2 18 5 2 2" xfId="20431"/>
    <cellStyle name="20% - Ênfase2 18 5 2 3" xfId="32520"/>
    <cellStyle name="20% - Ênfase2 18 5 2 4" xfId="48877"/>
    <cellStyle name="20% - Ênfase2 18 5 3" xfId="14371"/>
    <cellStyle name="20% - Ênfase2 18 5 4" xfId="26461"/>
    <cellStyle name="20% - Ênfase2 18 5 5" xfId="40600"/>
    <cellStyle name="20% - Ênfase2 18 6" xfId="4282"/>
    <cellStyle name="20% - Ênfase2 18 6 2" xfId="10341"/>
    <cellStyle name="20% - Ênfase2 18 6 2 2" xfId="22461"/>
    <cellStyle name="20% - Ênfase2 18 6 2 3" xfId="34550"/>
    <cellStyle name="20% - Ênfase2 18 6 2 4" xfId="50908"/>
    <cellStyle name="20% - Ênfase2 18 6 3" xfId="16401"/>
    <cellStyle name="20% - Ênfase2 18 6 4" xfId="28491"/>
    <cellStyle name="20% - Ênfase2 18 6 5" xfId="42631"/>
    <cellStyle name="20% - Ênfase2 18 7" xfId="6281"/>
    <cellStyle name="20% - Ênfase2 18 7 2" xfId="18401"/>
    <cellStyle name="20% - Ênfase2 18 7 2 2" xfId="46828"/>
    <cellStyle name="20% - Ênfase2 18 7 3" xfId="30490"/>
    <cellStyle name="20% - Ênfase2 18 7 4" xfId="38551"/>
    <cellStyle name="20% - Ênfase2 18 8" xfId="12341"/>
    <cellStyle name="20% - Ênfase2 18 8 2" xfId="44782"/>
    <cellStyle name="20% - Ênfase2 18 9" xfId="24461"/>
    <cellStyle name="20% - Ênfase2 19" xfId="112"/>
    <cellStyle name="20% - Ênfase2 19 10" xfId="36552"/>
    <cellStyle name="20% - Ênfase2 19 2" xfId="1209"/>
    <cellStyle name="20% - Ênfase2 19 2 2" xfId="3252"/>
    <cellStyle name="20% - Ênfase2 19 2 2 2" xfId="9311"/>
    <cellStyle name="20% - Ênfase2 19 2 2 2 2" xfId="21431"/>
    <cellStyle name="20% - Ênfase2 19 2 2 2 3" xfId="33520"/>
    <cellStyle name="20% - Ênfase2 19 2 2 2 4" xfId="49878"/>
    <cellStyle name="20% - Ênfase2 19 2 2 3" xfId="15371"/>
    <cellStyle name="20% - Ênfase2 19 2 2 4" xfId="27461"/>
    <cellStyle name="20% - Ênfase2 19 2 2 5" xfId="41601"/>
    <cellStyle name="20% - Ênfase2 19 2 3" xfId="5277"/>
    <cellStyle name="20% - Ênfase2 19 2 3 2" xfId="11336"/>
    <cellStyle name="20% - Ênfase2 19 2 3 2 2" xfId="23456"/>
    <cellStyle name="20% - Ênfase2 19 2 3 2 3" xfId="35545"/>
    <cellStyle name="20% - Ênfase2 19 2 3 2 4" xfId="51903"/>
    <cellStyle name="20% - Ênfase2 19 2 3 3" xfId="17396"/>
    <cellStyle name="20% - Ênfase2 19 2 3 4" xfId="29486"/>
    <cellStyle name="20% - Ênfase2 19 2 3 5" xfId="43626"/>
    <cellStyle name="20% - Ênfase2 19 2 4" xfId="7281"/>
    <cellStyle name="20% - Ênfase2 19 2 4 2" xfId="19401"/>
    <cellStyle name="20% - Ênfase2 19 2 4 2 2" xfId="47843"/>
    <cellStyle name="20% - Ênfase2 19 2 4 3" xfId="31490"/>
    <cellStyle name="20% - Ênfase2 19 2 4 4" xfId="39566"/>
    <cellStyle name="20% - Ênfase2 19 2 5" xfId="13341"/>
    <cellStyle name="20% - Ênfase2 19 2 5 2" xfId="45794"/>
    <cellStyle name="20% - Ênfase2 19 2 6" xfId="25456"/>
    <cellStyle name="20% - Ênfase2 19 2 7" xfId="37546"/>
    <cellStyle name="20% - Ênfase2 19 3" xfId="699"/>
    <cellStyle name="20% - Ênfase2 19 3 2" xfId="2756"/>
    <cellStyle name="20% - Ênfase2 19 3 2 2" xfId="8815"/>
    <cellStyle name="20% - Ênfase2 19 3 2 2 2" xfId="20935"/>
    <cellStyle name="20% - Ênfase2 19 3 2 2 3" xfId="33024"/>
    <cellStyle name="20% - Ênfase2 19 3 2 2 4" xfId="49382"/>
    <cellStyle name="20% - Ênfase2 19 3 2 3" xfId="14875"/>
    <cellStyle name="20% - Ênfase2 19 3 2 4" xfId="26965"/>
    <cellStyle name="20% - Ênfase2 19 3 2 5" xfId="41105"/>
    <cellStyle name="20% - Ênfase2 19 3 3" xfId="4781"/>
    <cellStyle name="20% - Ênfase2 19 3 3 2" xfId="10840"/>
    <cellStyle name="20% - Ênfase2 19 3 3 2 2" xfId="22960"/>
    <cellStyle name="20% - Ênfase2 19 3 3 2 3" xfId="35049"/>
    <cellStyle name="20% - Ênfase2 19 3 3 2 4" xfId="51407"/>
    <cellStyle name="20% - Ênfase2 19 3 3 3" xfId="16900"/>
    <cellStyle name="20% - Ênfase2 19 3 3 4" xfId="28990"/>
    <cellStyle name="20% - Ênfase2 19 3 3 5" xfId="43130"/>
    <cellStyle name="20% - Ênfase2 19 3 4" xfId="6785"/>
    <cellStyle name="20% - Ênfase2 19 3 4 2" xfId="18905"/>
    <cellStyle name="20% - Ênfase2 19 3 4 2 2" xfId="47337"/>
    <cellStyle name="20% - Ênfase2 19 3 4 3" xfId="30994"/>
    <cellStyle name="20% - Ênfase2 19 3 4 4" xfId="39060"/>
    <cellStyle name="20% - Ênfase2 19 3 5" xfId="12845"/>
    <cellStyle name="20% - Ênfase2 19 3 5 2" xfId="45289"/>
    <cellStyle name="20% - Ênfase2 19 3 6" xfId="24960"/>
    <cellStyle name="20% - Ênfase2 19 3 7" xfId="37050"/>
    <cellStyle name="20% - Ênfase2 19 4" xfId="1752"/>
    <cellStyle name="20% - Ênfase2 19 4 2" xfId="3789"/>
    <cellStyle name="20% - Ênfase2 19 4 2 2" xfId="9848"/>
    <cellStyle name="20% - Ênfase2 19 4 2 2 2" xfId="21968"/>
    <cellStyle name="20% - Ênfase2 19 4 2 2 3" xfId="34057"/>
    <cellStyle name="20% - Ênfase2 19 4 2 2 4" xfId="50415"/>
    <cellStyle name="20% - Ênfase2 19 4 2 3" xfId="15908"/>
    <cellStyle name="20% - Ênfase2 19 4 2 4" xfId="27998"/>
    <cellStyle name="20% - Ênfase2 19 4 2 5" xfId="42138"/>
    <cellStyle name="20% - Ênfase2 19 4 3" xfId="5789"/>
    <cellStyle name="20% - Ênfase2 19 4 3 2" xfId="11848"/>
    <cellStyle name="20% - Ênfase2 19 4 3 2 2" xfId="23968"/>
    <cellStyle name="20% - Ênfase2 19 4 3 2 3" xfId="36057"/>
    <cellStyle name="20% - Ênfase2 19 4 3 2 4" xfId="52415"/>
    <cellStyle name="20% - Ênfase2 19 4 3 3" xfId="17908"/>
    <cellStyle name="20% - Ênfase2 19 4 3 4" xfId="29998"/>
    <cellStyle name="20% - Ênfase2 19 4 3 5" xfId="44138"/>
    <cellStyle name="20% - Ênfase2 19 4 4" xfId="7818"/>
    <cellStyle name="20% - Ênfase2 19 4 4 2" xfId="19938"/>
    <cellStyle name="20% - Ênfase2 19 4 4 2 2" xfId="48381"/>
    <cellStyle name="20% - Ênfase2 19 4 4 3" xfId="32027"/>
    <cellStyle name="20% - Ênfase2 19 4 4 4" xfId="40104"/>
    <cellStyle name="20% - Ênfase2 19 4 5" xfId="13878"/>
    <cellStyle name="20% - Ênfase2 19 4 5 2" xfId="46332"/>
    <cellStyle name="20% - Ênfase2 19 4 6" xfId="25968"/>
    <cellStyle name="20% - Ênfase2 19 4 7" xfId="38058"/>
    <cellStyle name="20% - Ênfase2 19 5" xfId="2252"/>
    <cellStyle name="20% - Ênfase2 19 5 2" xfId="8312"/>
    <cellStyle name="20% - Ênfase2 19 5 2 2" xfId="20432"/>
    <cellStyle name="20% - Ênfase2 19 5 2 3" xfId="32521"/>
    <cellStyle name="20% - Ênfase2 19 5 2 4" xfId="48878"/>
    <cellStyle name="20% - Ênfase2 19 5 3" xfId="14372"/>
    <cellStyle name="20% - Ênfase2 19 5 4" xfId="26462"/>
    <cellStyle name="20% - Ênfase2 19 5 5" xfId="40601"/>
    <cellStyle name="20% - Ênfase2 19 6" xfId="4283"/>
    <cellStyle name="20% - Ênfase2 19 6 2" xfId="10342"/>
    <cellStyle name="20% - Ênfase2 19 6 2 2" xfId="22462"/>
    <cellStyle name="20% - Ênfase2 19 6 2 3" xfId="34551"/>
    <cellStyle name="20% - Ênfase2 19 6 2 4" xfId="50909"/>
    <cellStyle name="20% - Ênfase2 19 6 3" xfId="16402"/>
    <cellStyle name="20% - Ênfase2 19 6 4" xfId="28492"/>
    <cellStyle name="20% - Ênfase2 19 6 5" xfId="42632"/>
    <cellStyle name="20% - Ênfase2 19 7" xfId="6282"/>
    <cellStyle name="20% - Ênfase2 19 7 2" xfId="18402"/>
    <cellStyle name="20% - Ênfase2 19 7 2 2" xfId="46829"/>
    <cellStyle name="20% - Ênfase2 19 7 3" xfId="30491"/>
    <cellStyle name="20% - Ênfase2 19 7 4" xfId="38552"/>
    <cellStyle name="20% - Ênfase2 19 8" xfId="12342"/>
    <cellStyle name="20% - Ênfase2 19 8 2" xfId="44783"/>
    <cellStyle name="20% - Ênfase2 19 9" xfId="24462"/>
    <cellStyle name="20% - Ênfase2 2" xfId="113"/>
    <cellStyle name="20% - Ênfase2 2 10" xfId="24463"/>
    <cellStyle name="20% - Ênfase2 2 11" xfId="36553"/>
    <cellStyle name="20% - Ênfase2 2 2" xfId="119"/>
    <cellStyle name="20% - Ênfase2 2 2 10" xfId="36559"/>
    <cellStyle name="20% - Ênfase2 2 2 2" xfId="1216"/>
    <cellStyle name="20% - Ênfase2 2 2 2 2" xfId="3259"/>
    <cellStyle name="20% - Ênfase2 2 2 2 2 2" xfId="9318"/>
    <cellStyle name="20% - Ênfase2 2 2 2 2 2 2" xfId="21438"/>
    <cellStyle name="20% - Ênfase2 2 2 2 2 2 3" xfId="33527"/>
    <cellStyle name="20% - Ênfase2 2 2 2 2 2 4" xfId="49885"/>
    <cellStyle name="20% - Ênfase2 2 2 2 2 3" xfId="15378"/>
    <cellStyle name="20% - Ênfase2 2 2 2 2 4" xfId="27468"/>
    <cellStyle name="20% - Ênfase2 2 2 2 2 5" xfId="41608"/>
    <cellStyle name="20% - Ênfase2 2 2 2 3" xfId="5284"/>
    <cellStyle name="20% - Ênfase2 2 2 2 3 2" xfId="11343"/>
    <cellStyle name="20% - Ênfase2 2 2 2 3 2 2" xfId="23463"/>
    <cellStyle name="20% - Ênfase2 2 2 2 3 2 3" xfId="35552"/>
    <cellStyle name="20% - Ênfase2 2 2 2 3 2 4" xfId="51910"/>
    <cellStyle name="20% - Ênfase2 2 2 2 3 3" xfId="17403"/>
    <cellStyle name="20% - Ênfase2 2 2 2 3 4" xfId="29493"/>
    <cellStyle name="20% - Ênfase2 2 2 2 3 5" xfId="43633"/>
    <cellStyle name="20% - Ênfase2 2 2 2 4" xfId="7288"/>
    <cellStyle name="20% - Ênfase2 2 2 2 4 2" xfId="19408"/>
    <cellStyle name="20% - Ênfase2 2 2 2 4 2 2" xfId="47850"/>
    <cellStyle name="20% - Ênfase2 2 2 2 4 3" xfId="31497"/>
    <cellStyle name="20% - Ênfase2 2 2 2 4 4" xfId="39573"/>
    <cellStyle name="20% - Ênfase2 2 2 2 5" xfId="13348"/>
    <cellStyle name="20% - Ênfase2 2 2 2 5 2" xfId="45801"/>
    <cellStyle name="20% - Ênfase2 2 2 2 6" xfId="25463"/>
    <cellStyle name="20% - Ênfase2 2 2 2 7" xfId="37553"/>
    <cellStyle name="20% - Ênfase2 2 2 3" xfId="706"/>
    <cellStyle name="20% - Ênfase2 2 2 3 2" xfId="2763"/>
    <cellStyle name="20% - Ênfase2 2 2 3 2 2" xfId="8822"/>
    <cellStyle name="20% - Ênfase2 2 2 3 2 2 2" xfId="20942"/>
    <cellStyle name="20% - Ênfase2 2 2 3 2 2 3" xfId="33031"/>
    <cellStyle name="20% - Ênfase2 2 2 3 2 2 4" xfId="49389"/>
    <cellStyle name="20% - Ênfase2 2 2 3 2 3" xfId="14882"/>
    <cellStyle name="20% - Ênfase2 2 2 3 2 4" xfId="26972"/>
    <cellStyle name="20% - Ênfase2 2 2 3 2 5" xfId="41112"/>
    <cellStyle name="20% - Ênfase2 2 2 3 3" xfId="4788"/>
    <cellStyle name="20% - Ênfase2 2 2 3 3 2" xfId="10847"/>
    <cellStyle name="20% - Ênfase2 2 2 3 3 2 2" xfId="22967"/>
    <cellStyle name="20% - Ênfase2 2 2 3 3 2 3" xfId="35056"/>
    <cellStyle name="20% - Ênfase2 2 2 3 3 2 4" xfId="51414"/>
    <cellStyle name="20% - Ênfase2 2 2 3 3 3" xfId="16907"/>
    <cellStyle name="20% - Ênfase2 2 2 3 3 4" xfId="28997"/>
    <cellStyle name="20% - Ênfase2 2 2 3 3 5" xfId="43137"/>
    <cellStyle name="20% - Ênfase2 2 2 3 4" xfId="6792"/>
    <cellStyle name="20% - Ênfase2 2 2 3 4 2" xfId="18912"/>
    <cellStyle name="20% - Ênfase2 2 2 3 4 2 2" xfId="47344"/>
    <cellStyle name="20% - Ênfase2 2 2 3 4 3" xfId="31001"/>
    <cellStyle name="20% - Ênfase2 2 2 3 4 4" xfId="39067"/>
    <cellStyle name="20% - Ênfase2 2 2 3 5" xfId="12852"/>
    <cellStyle name="20% - Ênfase2 2 2 3 5 2" xfId="45296"/>
    <cellStyle name="20% - Ênfase2 2 2 3 6" xfId="24967"/>
    <cellStyle name="20% - Ênfase2 2 2 3 7" xfId="37057"/>
    <cellStyle name="20% - Ênfase2 2 2 4" xfId="1759"/>
    <cellStyle name="20% - Ênfase2 2 2 4 2" xfId="3796"/>
    <cellStyle name="20% - Ênfase2 2 2 4 2 2" xfId="9855"/>
    <cellStyle name="20% - Ênfase2 2 2 4 2 2 2" xfId="21975"/>
    <cellStyle name="20% - Ênfase2 2 2 4 2 2 3" xfId="34064"/>
    <cellStyle name="20% - Ênfase2 2 2 4 2 2 4" xfId="50422"/>
    <cellStyle name="20% - Ênfase2 2 2 4 2 3" xfId="15915"/>
    <cellStyle name="20% - Ênfase2 2 2 4 2 4" xfId="28005"/>
    <cellStyle name="20% - Ênfase2 2 2 4 2 5" xfId="42145"/>
    <cellStyle name="20% - Ênfase2 2 2 4 3" xfId="5796"/>
    <cellStyle name="20% - Ênfase2 2 2 4 3 2" xfId="11855"/>
    <cellStyle name="20% - Ênfase2 2 2 4 3 2 2" xfId="23975"/>
    <cellStyle name="20% - Ênfase2 2 2 4 3 2 3" xfId="36064"/>
    <cellStyle name="20% - Ênfase2 2 2 4 3 2 4" xfId="52422"/>
    <cellStyle name="20% - Ênfase2 2 2 4 3 3" xfId="17915"/>
    <cellStyle name="20% - Ênfase2 2 2 4 3 4" xfId="30005"/>
    <cellStyle name="20% - Ênfase2 2 2 4 3 5" xfId="44145"/>
    <cellStyle name="20% - Ênfase2 2 2 4 4" xfId="7825"/>
    <cellStyle name="20% - Ênfase2 2 2 4 4 2" xfId="19945"/>
    <cellStyle name="20% - Ênfase2 2 2 4 4 2 2" xfId="48388"/>
    <cellStyle name="20% - Ênfase2 2 2 4 4 3" xfId="32034"/>
    <cellStyle name="20% - Ênfase2 2 2 4 4 4" xfId="40111"/>
    <cellStyle name="20% - Ênfase2 2 2 4 5" xfId="13885"/>
    <cellStyle name="20% - Ênfase2 2 2 4 5 2" xfId="46339"/>
    <cellStyle name="20% - Ênfase2 2 2 4 6" xfId="25975"/>
    <cellStyle name="20% - Ênfase2 2 2 4 7" xfId="38065"/>
    <cellStyle name="20% - Ênfase2 2 2 5" xfId="2259"/>
    <cellStyle name="20% - Ênfase2 2 2 5 2" xfId="8319"/>
    <cellStyle name="20% - Ênfase2 2 2 5 2 2" xfId="20439"/>
    <cellStyle name="20% - Ênfase2 2 2 5 2 3" xfId="32528"/>
    <cellStyle name="20% - Ênfase2 2 2 5 2 4" xfId="48885"/>
    <cellStyle name="20% - Ênfase2 2 2 5 3" xfId="14379"/>
    <cellStyle name="20% - Ênfase2 2 2 5 4" xfId="26469"/>
    <cellStyle name="20% - Ênfase2 2 2 5 5" xfId="40608"/>
    <cellStyle name="20% - Ênfase2 2 2 6" xfId="4290"/>
    <cellStyle name="20% - Ênfase2 2 2 6 2" xfId="10349"/>
    <cellStyle name="20% - Ênfase2 2 2 6 2 2" xfId="22469"/>
    <cellStyle name="20% - Ênfase2 2 2 6 2 3" xfId="34558"/>
    <cellStyle name="20% - Ênfase2 2 2 6 2 4" xfId="50916"/>
    <cellStyle name="20% - Ênfase2 2 2 6 3" xfId="16409"/>
    <cellStyle name="20% - Ênfase2 2 2 6 4" xfId="28499"/>
    <cellStyle name="20% - Ênfase2 2 2 6 5" xfId="42639"/>
    <cellStyle name="20% - Ênfase2 2 2 7" xfId="6289"/>
    <cellStyle name="20% - Ênfase2 2 2 7 2" xfId="18409"/>
    <cellStyle name="20% - Ênfase2 2 2 7 2 2" xfId="46836"/>
    <cellStyle name="20% - Ênfase2 2 2 7 3" xfId="30498"/>
    <cellStyle name="20% - Ênfase2 2 2 7 4" xfId="38559"/>
    <cellStyle name="20% - Ênfase2 2 2 8" xfId="12349"/>
    <cellStyle name="20% - Ênfase2 2 2 8 2" xfId="44790"/>
    <cellStyle name="20% - Ênfase2 2 2 9" xfId="24469"/>
    <cellStyle name="20% - Ênfase2 2 3" xfId="1210"/>
    <cellStyle name="20% - Ênfase2 2 3 2" xfId="3253"/>
    <cellStyle name="20% - Ênfase2 2 3 2 2" xfId="9312"/>
    <cellStyle name="20% - Ênfase2 2 3 2 2 2" xfId="21432"/>
    <cellStyle name="20% - Ênfase2 2 3 2 2 3" xfId="33521"/>
    <cellStyle name="20% - Ênfase2 2 3 2 2 4" xfId="49879"/>
    <cellStyle name="20% - Ênfase2 2 3 2 3" xfId="15372"/>
    <cellStyle name="20% - Ênfase2 2 3 2 4" xfId="27462"/>
    <cellStyle name="20% - Ênfase2 2 3 2 5" xfId="41602"/>
    <cellStyle name="20% - Ênfase2 2 3 3" xfId="5278"/>
    <cellStyle name="20% - Ênfase2 2 3 3 2" xfId="11337"/>
    <cellStyle name="20% - Ênfase2 2 3 3 2 2" xfId="23457"/>
    <cellStyle name="20% - Ênfase2 2 3 3 2 3" xfId="35546"/>
    <cellStyle name="20% - Ênfase2 2 3 3 2 4" xfId="51904"/>
    <cellStyle name="20% - Ênfase2 2 3 3 3" xfId="17397"/>
    <cellStyle name="20% - Ênfase2 2 3 3 4" xfId="29487"/>
    <cellStyle name="20% - Ênfase2 2 3 3 5" xfId="43627"/>
    <cellStyle name="20% - Ênfase2 2 3 4" xfId="7282"/>
    <cellStyle name="20% - Ênfase2 2 3 4 2" xfId="19402"/>
    <cellStyle name="20% - Ênfase2 2 3 4 2 2" xfId="47844"/>
    <cellStyle name="20% - Ênfase2 2 3 4 3" xfId="31491"/>
    <cellStyle name="20% - Ênfase2 2 3 4 4" xfId="39567"/>
    <cellStyle name="20% - Ênfase2 2 3 5" xfId="13342"/>
    <cellStyle name="20% - Ênfase2 2 3 5 2" xfId="45795"/>
    <cellStyle name="20% - Ênfase2 2 3 6" xfId="25457"/>
    <cellStyle name="20% - Ênfase2 2 3 7" xfId="37547"/>
    <cellStyle name="20% - Ênfase2 2 4" xfId="700"/>
    <cellStyle name="20% - Ênfase2 2 4 2" xfId="2757"/>
    <cellStyle name="20% - Ênfase2 2 4 2 2" xfId="8816"/>
    <cellStyle name="20% - Ênfase2 2 4 2 2 2" xfId="20936"/>
    <cellStyle name="20% - Ênfase2 2 4 2 2 3" xfId="33025"/>
    <cellStyle name="20% - Ênfase2 2 4 2 2 4" xfId="49383"/>
    <cellStyle name="20% - Ênfase2 2 4 2 3" xfId="14876"/>
    <cellStyle name="20% - Ênfase2 2 4 2 4" xfId="26966"/>
    <cellStyle name="20% - Ênfase2 2 4 2 5" xfId="41106"/>
    <cellStyle name="20% - Ênfase2 2 4 3" xfId="4782"/>
    <cellStyle name="20% - Ênfase2 2 4 3 2" xfId="10841"/>
    <cellStyle name="20% - Ênfase2 2 4 3 2 2" xfId="22961"/>
    <cellStyle name="20% - Ênfase2 2 4 3 2 3" xfId="35050"/>
    <cellStyle name="20% - Ênfase2 2 4 3 2 4" xfId="51408"/>
    <cellStyle name="20% - Ênfase2 2 4 3 3" xfId="16901"/>
    <cellStyle name="20% - Ênfase2 2 4 3 4" xfId="28991"/>
    <cellStyle name="20% - Ênfase2 2 4 3 5" xfId="43131"/>
    <cellStyle name="20% - Ênfase2 2 4 4" xfId="6786"/>
    <cellStyle name="20% - Ênfase2 2 4 4 2" xfId="18906"/>
    <cellStyle name="20% - Ênfase2 2 4 4 2 2" xfId="47338"/>
    <cellStyle name="20% - Ênfase2 2 4 4 3" xfId="30995"/>
    <cellStyle name="20% - Ênfase2 2 4 4 4" xfId="39061"/>
    <cellStyle name="20% - Ênfase2 2 4 5" xfId="12846"/>
    <cellStyle name="20% - Ênfase2 2 4 5 2" xfId="45290"/>
    <cellStyle name="20% - Ênfase2 2 4 6" xfId="24961"/>
    <cellStyle name="20% - Ênfase2 2 4 7" xfId="37051"/>
    <cellStyle name="20% - Ênfase2 2 5" xfId="1753"/>
    <cellStyle name="20% - Ênfase2 2 5 2" xfId="3790"/>
    <cellStyle name="20% - Ênfase2 2 5 2 2" xfId="9849"/>
    <cellStyle name="20% - Ênfase2 2 5 2 2 2" xfId="21969"/>
    <cellStyle name="20% - Ênfase2 2 5 2 2 3" xfId="34058"/>
    <cellStyle name="20% - Ênfase2 2 5 2 2 4" xfId="50416"/>
    <cellStyle name="20% - Ênfase2 2 5 2 3" xfId="15909"/>
    <cellStyle name="20% - Ênfase2 2 5 2 4" xfId="27999"/>
    <cellStyle name="20% - Ênfase2 2 5 2 5" xfId="42139"/>
    <cellStyle name="20% - Ênfase2 2 5 3" xfId="5790"/>
    <cellStyle name="20% - Ênfase2 2 5 3 2" xfId="11849"/>
    <cellStyle name="20% - Ênfase2 2 5 3 2 2" xfId="23969"/>
    <cellStyle name="20% - Ênfase2 2 5 3 2 3" xfId="36058"/>
    <cellStyle name="20% - Ênfase2 2 5 3 2 4" xfId="52416"/>
    <cellStyle name="20% - Ênfase2 2 5 3 3" xfId="17909"/>
    <cellStyle name="20% - Ênfase2 2 5 3 4" xfId="29999"/>
    <cellStyle name="20% - Ênfase2 2 5 3 5" xfId="44139"/>
    <cellStyle name="20% - Ênfase2 2 5 4" xfId="7819"/>
    <cellStyle name="20% - Ênfase2 2 5 4 2" xfId="19939"/>
    <cellStyle name="20% - Ênfase2 2 5 4 2 2" xfId="48382"/>
    <cellStyle name="20% - Ênfase2 2 5 4 3" xfId="32028"/>
    <cellStyle name="20% - Ênfase2 2 5 4 4" xfId="40105"/>
    <cellStyle name="20% - Ênfase2 2 5 5" xfId="13879"/>
    <cellStyle name="20% - Ênfase2 2 5 5 2" xfId="46333"/>
    <cellStyle name="20% - Ênfase2 2 5 6" xfId="25969"/>
    <cellStyle name="20% - Ênfase2 2 5 7" xfId="38059"/>
    <cellStyle name="20% - Ênfase2 2 6" xfId="2253"/>
    <cellStyle name="20% - Ênfase2 2 6 2" xfId="8313"/>
    <cellStyle name="20% - Ênfase2 2 6 2 2" xfId="20433"/>
    <cellStyle name="20% - Ênfase2 2 6 2 3" xfId="32522"/>
    <cellStyle name="20% - Ênfase2 2 6 2 4" xfId="48879"/>
    <cellStyle name="20% - Ênfase2 2 6 3" xfId="14373"/>
    <cellStyle name="20% - Ênfase2 2 6 4" xfId="26463"/>
    <cellStyle name="20% - Ênfase2 2 6 5" xfId="40602"/>
    <cellStyle name="20% - Ênfase2 2 7" xfId="4284"/>
    <cellStyle name="20% - Ênfase2 2 7 2" xfId="10343"/>
    <cellStyle name="20% - Ênfase2 2 7 2 2" xfId="22463"/>
    <cellStyle name="20% - Ênfase2 2 7 2 3" xfId="34552"/>
    <cellStyle name="20% - Ênfase2 2 7 2 4" xfId="50910"/>
    <cellStyle name="20% - Ênfase2 2 7 3" xfId="16403"/>
    <cellStyle name="20% - Ênfase2 2 7 4" xfId="28493"/>
    <cellStyle name="20% - Ênfase2 2 7 5" xfId="42633"/>
    <cellStyle name="20% - Ênfase2 2 8" xfId="6283"/>
    <cellStyle name="20% - Ênfase2 2 8 2" xfId="18403"/>
    <cellStyle name="20% - Ênfase2 2 8 2 2" xfId="46830"/>
    <cellStyle name="20% - Ênfase2 2 8 3" xfId="30492"/>
    <cellStyle name="20% - Ênfase2 2 8 4" xfId="38553"/>
    <cellStyle name="20% - Ênfase2 2 9" xfId="12343"/>
    <cellStyle name="20% - Ênfase2 2 9 2" xfId="44784"/>
    <cellStyle name="20% - Ênfase2 20" xfId="106"/>
    <cellStyle name="20% - Ênfase2 20 10" xfId="36547"/>
    <cellStyle name="20% - Ênfase2 20 2" xfId="1204"/>
    <cellStyle name="20% - Ênfase2 20 2 2" xfId="3247"/>
    <cellStyle name="20% - Ênfase2 20 2 2 2" xfId="9306"/>
    <cellStyle name="20% - Ênfase2 20 2 2 2 2" xfId="21426"/>
    <cellStyle name="20% - Ênfase2 20 2 2 2 3" xfId="33515"/>
    <cellStyle name="20% - Ênfase2 20 2 2 2 4" xfId="49873"/>
    <cellStyle name="20% - Ênfase2 20 2 2 3" xfId="15366"/>
    <cellStyle name="20% - Ênfase2 20 2 2 4" xfId="27456"/>
    <cellStyle name="20% - Ênfase2 20 2 2 5" xfId="41596"/>
    <cellStyle name="20% - Ênfase2 20 2 3" xfId="5272"/>
    <cellStyle name="20% - Ênfase2 20 2 3 2" xfId="11331"/>
    <cellStyle name="20% - Ênfase2 20 2 3 2 2" xfId="23451"/>
    <cellStyle name="20% - Ênfase2 20 2 3 2 3" xfId="35540"/>
    <cellStyle name="20% - Ênfase2 20 2 3 2 4" xfId="51898"/>
    <cellStyle name="20% - Ênfase2 20 2 3 3" xfId="17391"/>
    <cellStyle name="20% - Ênfase2 20 2 3 4" xfId="29481"/>
    <cellStyle name="20% - Ênfase2 20 2 3 5" xfId="43621"/>
    <cellStyle name="20% - Ênfase2 20 2 4" xfId="7276"/>
    <cellStyle name="20% - Ênfase2 20 2 4 2" xfId="19396"/>
    <cellStyle name="20% - Ênfase2 20 2 4 2 2" xfId="47838"/>
    <cellStyle name="20% - Ênfase2 20 2 4 3" xfId="31485"/>
    <cellStyle name="20% - Ênfase2 20 2 4 4" xfId="39561"/>
    <cellStyle name="20% - Ênfase2 20 2 5" xfId="13336"/>
    <cellStyle name="20% - Ênfase2 20 2 5 2" xfId="45789"/>
    <cellStyle name="20% - Ênfase2 20 2 6" xfId="25451"/>
    <cellStyle name="20% - Ênfase2 20 2 7" xfId="37541"/>
    <cellStyle name="20% - Ênfase2 20 3" xfId="694"/>
    <cellStyle name="20% - Ênfase2 20 3 2" xfId="2751"/>
    <cellStyle name="20% - Ênfase2 20 3 2 2" xfId="8810"/>
    <cellStyle name="20% - Ênfase2 20 3 2 2 2" xfId="20930"/>
    <cellStyle name="20% - Ênfase2 20 3 2 2 3" xfId="33019"/>
    <cellStyle name="20% - Ênfase2 20 3 2 2 4" xfId="49377"/>
    <cellStyle name="20% - Ênfase2 20 3 2 3" xfId="14870"/>
    <cellStyle name="20% - Ênfase2 20 3 2 4" xfId="26960"/>
    <cellStyle name="20% - Ênfase2 20 3 2 5" xfId="41100"/>
    <cellStyle name="20% - Ênfase2 20 3 3" xfId="4776"/>
    <cellStyle name="20% - Ênfase2 20 3 3 2" xfId="10835"/>
    <cellStyle name="20% - Ênfase2 20 3 3 2 2" xfId="22955"/>
    <cellStyle name="20% - Ênfase2 20 3 3 2 3" xfId="35044"/>
    <cellStyle name="20% - Ênfase2 20 3 3 2 4" xfId="51402"/>
    <cellStyle name="20% - Ênfase2 20 3 3 3" xfId="16895"/>
    <cellStyle name="20% - Ênfase2 20 3 3 4" xfId="28985"/>
    <cellStyle name="20% - Ênfase2 20 3 3 5" xfId="43125"/>
    <cellStyle name="20% - Ênfase2 20 3 4" xfId="6780"/>
    <cellStyle name="20% - Ênfase2 20 3 4 2" xfId="18900"/>
    <cellStyle name="20% - Ênfase2 20 3 4 2 2" xfId="47332"/>
    <cellStyle name="20% - Ênfase2 20 3 4 3" xfId="30989"/>
    <cellStyle name="20% - Ênfase2 20 3 4 4" xfId="39055"/>
    <cellStyle name="20% - Ênfase2 20 3 5" xfId="12840"/>
    <cellStyle name="20% - Ênfase2 20 3 5 2" xfId="45284"/>
    <cellStyle name="20% - Ênfase2 20 3 6" xfId="24955"/>
    <cellStyle name="20% - Ênfase2 20 3 7" xfId="37045"/>
    <cellStyle name="20% - Ênfase2 20 4" xfId="1747"/>
    <cellStyle name="20% - Ênfase2 20 4 2" xfId="3784"/>
    <cellStyle name="20% - Ênfase2 20 4 2 2" xfId="9843"/>
    <cellStyle name="20% - Ênfase2 20 4 2 2 2" xfId="21963"/>
    <cellStyle name="20% - Ênfase2 20 4 2 2 3" xfId="34052"/>
    <cellStyle name="20% - Ênfase2 20 4 2 2 4" xfId="50410"/>
    <cellStyle name="20% - Ênfase2 20 4 2 3" xfId="15903"/>
    <cellStyle name="20% - Ênfase2 20 4 2 4" xfId="27993"/>
    <cellStyle name="20% - Ênfase2 20 4 2 5" xfId="42133"/>
    <cellStyle name="20% - Ênfase2 20 4 3" xfId="5784"/>
    <cellStyle name="20% - Ênfase2 20 4 3 2" xfId="11843"/>
    <cellStyle name="20% - Ênfase2 20 4 3 2 2" xfId="23963"/>
    <cellStyle name="20% - Ênfase2 20 4 3 2 3" xfId="36052"/>
    <cellStyle name="20% - Ênfase2 20 4 3 2 4" xfId="52410"/>
    <cellStyle name="20% - Ênfase2 20 4 3 3" xfId="17903"/>
    <cellStyle name="20% - Ênfase2 20 4 3 4" xfId="29993"/>
    <cellStyle name="20% - Ênfase2 20 4 3 5" xfId="44133"/>
    <cellStyle name="20% - Ênfase2 20 4 4" xfId="7813"/>
    <cellStyle name="20% - Ênfase2 20 4 4 2" xfId="19933"/>
    <cellStyle name="20% - Ênfase2 20 4 4 2 2" xfId="48376"/>
    <cellStyle name="20% - Ênfase2 20 4 4 3" xfId="32022"/>
    <cellStyle name="20% - Ênfase2 20 4 4 4" xfId="40099"/>
    <cellStyle name="20% - Ênfase2 20 4 5" xfId="13873"/>
    <cellStyle name="20% - Ênfase2 20 4 5 2" xfId="46327"/>
    <cellStyle name="20% - Ênfase2 20 4 6" xfId="25963"/>
    <cellStyle name="20% - Ênfase2 20 4 7" xfId="38053"/>
    <cellStyle name="20% - Ênfase2 20 5" xfId="2247"/>
    <cellStyle name="20% - Ênfase2 20 5 2" xfId="8307"/>
    <cellStyle name="20% - Ênfase2 20 5 2 2" xfId="20427"/>
    <cellStyle name="20% - Ênfase2 20 5 2 3" xfId="32516"/>
    <cellStyle name="20% - Ênfase2 20 5 2 4" xfId="48873"/>
    <cellStyle name="20% - Ênfase2 20 5 3" xfId="14367"/>
    <cellStyle name="20% - Ênfase2 20 5 4" xfId="26457"/>
    <cellStyle name="20% - Ênfase2 20 5 5" xfId="40596"/>
    <cellStyle name="20% - Ênfase2 20 6" xfId="4278"/>
    <cellStyle name="20% - Ênfase2 20 6 2" xfId="10337"/>
    <cellStyle name="20% - Ênfase2 20 6 2 2" xfId="22457"/>
    <cellStyle name="20% - Ênfase2 20 6 2 3" xfId="34546"/>
    <cellStyle name="20% - Ênfase2 20 6 2 4" xfId="50904"/>
    <cellStyle name="20% - Ênfase2 20 6 3" xfId="16397"/>
    <cellStyle name="20% - Ênfase2 20 6 4" xfId="28487"/>
    <cellStyle name="20% - Ênfase2 20 6 5" xfId="42627"/>
    <cellStyle name="20% - Ênfase2 20 7" xfId="6277"/>
    <cellStyle name="20% - Ênfase2 20 7 2" xfId="18397"/>
    <cellStyle name="20% - Ênfase2 20 7 2 2" xfId="46824"/>
    <cellStyle name="20% - Ênfase2 20 7 3" xfId="30486"/>
    <cellStyle name="20% - Ênfase2 20 7 4" xfId="38547"/>
    <cellStyle name="20% - Ênfase2 20 8" xfId="12337"/>
    <cellStyle name="20% - Ênfase2 20 8 2" xfId="44778"/>
    <cellStyle name="20% - Ênfase2 20 9" xfId="24457"/>
    <cellStyle name="20% - Ênfase2 21" xfId="108"/>
    <cellStyle name="20% - Ênfase2 21 10" xfId="36549"/>
    <cellStyle name="20% - Ênfase2 21 2" xfId="1206"/>
    <cellStyle name="20% - Ênfase2 21 2 2" xfId="3249"/>
    <cellStyle name="20% - Ênfase2 21 2 2 2" xfId="9308"/>
    <cellStyle name="20% - Ênfase2 21 2 2 2 2" xfId="21428"/>
    <cellStyle name="20% - Ênfase2 21 2 2 2 3" xfId="33517"/>
    <cellStyle name="20% - Ênfase2 21 2 2 2 4" xfId="49875"/>
    <cellStyle name="20% - Ênfase2 21 2 2 3" xfId="15368"/>
    <cellStyle name="20% - Ênfase2 21 2 2 4" xfId="27458"/>
    <cellStyle name="20% - Ênfase2 21 2 2 5" xfId="41598"/>
    <cellStyle name="20% - Ênfase2 21 2 3" xfId="5274"/>
    <cellStyle name="20% - Ênfase2 21 2 3 2" xfId="11333"/>
    <cellStyle name="20% - Ênfase2 21 2 3 2 2" xfId="23453"/>
    <cellStyle name="20% - Ênfase2 21 2 3 2 3" xfId="35542"/>
    <cellStyle name="20% - Ênfase2 21 2 3 2 4" xfId="51900"/>
    <cellStyle name="20% - Ênfase2 21 2 3 3" xfId="17393"/>
    <cellStyle name="20% - Ênfase2 21 2 3 4" xfId="29483"/>
    <cellStyle name="20% - Ênfase2 21 2 3 5" xfId="43623"/>
    <cellStyle name="20% - Ênfase2 21 2 4" xfId="7278"/>
    <cellStyle name="20% - Ênfase2 21 2 4 2" xfId="19398"/>
    <cellStyle name="20% - Ênfase2 21 2 4 2 2" xfId="47840"/>
    <cellStyle name="20% - Ênfase2 21 2 4 3" xfId="31487"/>
    <cellStyle name="20% - Ênfase2 21 2 4 4" xfId="39563"/>
    <cellStyle name="20% - Ênfase2 21 2 5" xfId="13338"/>
    <cellStyle name="20% - Ênfase2 21 2 5 2" xfId="45791"/>
    <cellStyle name="20% - Ênfase2 21 2 6" xfId="25453"/>
    <cellStyle name="20% - Ênfase2 21 2 7" xfId="37543"/>
    <cellStyle name="20% - Ênfase2 21 3" xfId="696"/>
    <cellStyle name="20% - Ênfase2 21 3 2" xfId="2753"/>
    <cellStyle name="20% - Ênfase2 21 3 2 2" xfId="8812"/>
    <cellStyle name="20% - Ênfase2 21 3 2 2 2" xfId="20932"/>
    <cellStyle name="20% - Ênfase2 21 3 2 2 3" xfId="33021"/>
    <cellStyle name="20% - Ênfase2 21 3 2 2 4" xfId="49379"/>
    <cellStyle name="20% - Ênfase2 21 3 2 3" xfId="14872"/>
    <cellStyle name="20% - Ênfase2 21 3 2 4" xfId="26962"/>
    <cellStyle name="20% - Ênfase2 21 3 2 5" xfId="41102"/>
    <cellStyle name="20% - Ênfase2 21 3 3" xfId="4778"/>
    <cellStyle name="20% - Ênfase2 21 3 3 2" xfId="10837"/>
    <cellStyle name="20% - Ênfase2 21 3 3 2 2" xfId="22957"/>
    <cellStyle name="20% - Ênfase2 21 3 3 2 3" xfId="35046"/>
    <cellStyle name="20% - Ênfase2 21 3 3 2 4" xfId="51404"/>
    <cellStyle name="20% - Ênfase2 21 3 3 3" xfId="16897"/>
    <cellStyle name="20% - Ênfase2 21 3 3 4" xfId="28987"/>
    <cellStyle name="20% - Ênfase2 21 3 3 5" xfId="43127"/>
    <cellStyle name="20% - Ênfase2 21 3 4" xfId="6782"/>
    <cellStyle name="20% - Ênfase2 21 3 4 2" xfId="18902"/>
    <cellStyle name="20% - Ênfase2 21 3 4 2 2" xfId="47334"/>
    <cellStyle name="20% - Ênfase2 21 3 4 3" xfId="30991"/>
    <cellStyle name="20% - Ênfase2 21 3 4 4" xfId="39057"/>
    <cellStyle name="20% - Ênfase2 21 3 5" xfId="12842"/>
    <cellStyle name="20% - Ênfase2 21 3 5 2" xfId="45286"/>
    <cellStyle name="20% - Ênfase2 21 3 6" xfId="24957"/>
    <cellStyle name="20% - Ênfase2 21 3 7" xfId="37047"/>
    <cellStyle name="20% - Ênfase2 21 4" xfId="1749"/>
    <cellStyle name="20% - Ênfase2 21 4 2" xfId="3786"/>
    <cellStyle name="20% - Ênfase2 21 4 2 2" xfId="9845"/>
    <cellStyle name="20% - Ênfase2 21 4 2 2 2" xfId="21965"/>
    <cellStyle name="20% - Ênfase2 21 4 2 2 3" xfId="34054"/>
    <cellStyle name="20% - Ênfase2 21 4 2 2 4" xfId="50412"/>
    <cellStyle name="20% - Ênfase2 21 4 2 3" xfId="15905"/>
    <cellStyle name="20% - Ênfase2 21 4 2 4" xfId="27995"/>
    <cellStyle name="20% - Ênfase2 21 4 2 5" xfId="42135"/>
    <cellStyle name="20% - Ênfase2 21 4 3" xfId="5786"/>
    <cellStyle name="20% - Ênfase2 21 4 3 2" xfId="11845"/>
    <cellStyle name="20% - Ênfase2 21 4 3 2 2" xfId="23965"/>
    <cellStyle name="20% - Ênfase2 21 4 3 2 3" xfId="36054"/>
    <cellStyle name="20% - Ênfase2 21 4 3 2 4" xfId="52412"/>
    <cellStyle name="20% - Ênfase2 21 4 3 3" xfId="17905"/>
    <cellStyle name="20% - Ênfase2 21 4 3 4" xfId="29995"/>
    <cellStyle name="20% - Ênfase2 21 4 3 5" xfId="44135"/>
    <cellStyle name="20% - Ênfase2 21 4 4" xfId="7815"/>
    <cellStyle name="20% - Ênfase2 21 4 4 2" xfId="19935"/>
    <cellStyle name="20% - Ênfase2 21 4 4 2 2" xfId="48378"/>
    <cellStyle name="20% - Ênfase2 21 4 4 3" xfId="32024"/>
    <cellStyle name="20% - Ênfase2 21 4 4 4" xfId="40101"/>
    <cellStyle name="20% - Ênfase2 21 4 5" xfId="13875"/>
    <cellStyle name="20% - Ênfase2 21 4 5 2" xfId="46329"/>
    <cellStyle name="20% - Ênfase2 21 4 6" xfId="25965"/>
    <cellStyle name="20% - Ênfase2 21 4 7" xfId="38055"/>
    <cellStyle name="20% - Ênfase2 21 5" xfId="2249"/>
    <cellStyle name="20% - Ênfase2 21 5 2" xfId="8309"/>
    <cellStyle name="20% - Ênfase2 21 5 2 2" xfId="20429"/>
    <cellStyle name="20% - Ênfase2 21 5 2 3" xfId="32518"/>
    <cellStyle name="20% - Ênfase2 21 5 2 4" xfId="48875"/>
    <cellStyle name="20% - Ênfase2 21 5 3" xfId="14369"/>
    <cellStyle name="20% - Ênfase2 21 5 4" xfId="26459"/>
    <cellStyle name="20% - Ênfase2 21 5 5" xfId="40598"/>
    <cellStyle name="20% - Ênfase2 21 6" xfId="4280"/>
    <cellStyle name="20% - Ênfase2 21 6 2" xfId="10339"/>
    <cellStyle name="20% - Ênfase2 21 6 2 2" xfId="22459"/>
    <cellStyle name="20% - Ênfase2 21 6 2 3" xfId="34548"/>
    <cellStyle name="20% - Ênfase2 21 6 2 4" xfId="50906"/>
    <cellStyle name="20% - Ênfase2 21 6 3" xfId="16399"/>
    <cellStyle name="20% - Ênfase2 21 6 4" xfId="28489"/>
    <cellStyle name="20% - Ênfase2 21 6 5" xfId="42629"/>
    <cellStyle name="20% - Ênfase2 21 7" xfId="6279"/>
    <cellStyle name="20% - Ênfase2 21 7 2" xfId="18399"/>
    <cellStyle name="20% - Ênfase2 21 7 2 2" xfId="46826"/>
    <cellStyle name="20% - Ênfase2 21 7 3" xfId="30488"/>
    <cellStyle name="20% - Ênfase2 21 7 4" xfId="38549"/>
    <cellStyle name="20% - Ênfase2 21 8" xfId="12339"/>
    <cellStyle name="20% - Ênfase2 21 8 2" xfId="44780"/>
    <cellStyle name="20% - Ênfase2 21 9" xfId="24459"/>
    <cellStyle name="20% - Ênfase2 22" xfId="110"/>
    <cellStyle name="20% - Ênfase2 3" xfId="122"/>
    <cellStyle name="20% - Ênfase2 3 10" xfId="24471"/>
    <cellStyle name="20% - Ênfase2 3 11" xfId="36561"/>
    <cellStyle name="20% - Ênfase2 3 2" xfId="126"/>
    <cellStyle name="20% - Ênfase2 3 2 10" xfId="36565"/>
    <cellStyle name="20% - Ênfase2 3 2 2" xfId="1222"/>
    <cellStyle name="20% - Ênfase2 3 2 2 2" xfId="3265"/>
    <cellStyle name="20% - Ênfase2 3 2 2 2 2" xfId="9324"/>
    <cellStyle name="20% - Ênfase2 3 2 2 2 2 2" xfId="21444"/>
    <cellStyle name="20% - Ênfase2 3 2 2 2 2 3" xfId="33533"/>
    <cellStyle name="20% - Ênfase2 3 2 2 2 2 4" xfId="49891"/>
    <cellStyle name="20% - Ênfase2 3 2 2 2 3" xfId="15384"/>
    <cellStyle name="20% - Ênfase2 3 2 2 2 4" xfId="27474"/>
    <cellStyle name="20% - Ênfase2 3 2 2 2 5" xfId="41614"/>
    <cellStyle name="20% - Ênfase2 3 2 2 3" xfId="5290"/>
    <cellStyle name="20% - Ênfase2 3 2 2 3 2" xfId="11349"/>
    <cellStyle name="20% - Ênfase2 3 2 2 3 2 2" xfId="23469"/>
    <cellStyle name="20% - Ênfase2 3 2 2 3 2 3" xfId="35558"/>
    <cellStyle name="20% - Ênfase2 3 2 2 3 2 4" xfId="51916"/>
    <cellStyle name="20% - Ênfase2 3 2 2 3 3" xfId="17409"/>
    <cellStyle name="20% - Ênfase2 3 2 2 3 4" xfId="29499"/>
    <cellStyle name="20% - Ênfase2 3 2 2 3 5" xfId="43639"/>
    <cellStyle name="20% - Ênfase2 3 2 2 4" xfId="7294"/>
    <cellStyle name="20% - Ênfase2 3 2 2 4 2" xfId="19414"/>
    <cellStyle name="20% - Ênfase2 3 2 2 4 2 2" xfId="47856"/>
    <cellStyle name="20% - Ênfase2 3 2 2 4 3" xfId="31503"/>
    <cellStyle name="20% - Ênfase2 3 2 2 4 4" xfId="39579"/>
    <cellStyle name="20% - Ênfase2 3 2 2 5" xfId="13354"/>
    <cellStyle name="20% - Ênfase2 3 2 2 5 2" xfId="45807"/>
    <cellStyle name="20% - Ênfase2 3 2 2 6" xfId="25469"/>
    <cellStyle name="20% - Ênfase2 3 2 2 7" xfId="37559"/>
    <cellStyle name="20% - Ênfase2 3 2 3" xfId="713"/>
    <cellStyle name="20% - Ênfase2 3 2 3 2" xfId="2769"/>
    <cellStyle name="20% - Ênfase2 3 2 3 2 2" xfId="8828"/>
    <cellStyle name="20% - Ênfase2 3 2 3 2 2 2" xfId="20948"/>
    <cellStyle name="20% - Ênfase2 3 2 3 2 2 3" xfId="33037"/>
    <cellStyle name="20% - Ênfase2 3 2 3 2 2 4" xfId="49395"/>
    <cellStyle name="20% - Ênfase2 3 2 3 2 3" xfId="14888"/>
    <cellStyle name="20% - Ênfase2 3 2 3 2 4" xfId="26978"/>
    <cellStyle name="20% - Ênfase2 3 2 3 2 5" xfId="41118"/>
    <cellStyle name="20% - Ênfase2 3 2 3 3" xfId="4794"/>
    <cellStyle name="20% - Ênfase2 3 2 3 3 2" xfId="10853"/>
    <cellStyle name="20% - Ênfase2 3 2 3 3 2 2" xfId="22973"/>
    <cellStyle name="20% - Ênfase2 3 2 3 3 2 3" xfId="35062"/>
    <cellStyle name="20% - Ênfase2 3 2 3 3 2 4" xfId="51420"/>
    <cellStyle name="20% - Ênfase2 3 2 3 3 3" xfId="16913"/>
    <cellStyle name="20% - Ênfase2 3 2 3 3 4" xfId="29003"/>
    <cellStyle name="20% - Ênfase2 3 2 3 3 5" xfId="43143"/>
    <cellStyle name="20% - Ênfase2 3 2 3 4" xfId="6798"/>
    <cellStyle name="20% - Ênfase2 3 2 3 4 2" xfId="18918"/>
    <cellStyle name="20% - Ênfase2 3 2 3 4 2 2" xfId="47351"/>
    <cellStyle name="20% - Ênfase2 3 2 3 4 3" xfId="31007"/>
    <cellStyle name="20% - Ênfase2 3 2 3 4 4" xfId="39074"/>
    <cellStyle name="20% - Ênfase2 3 2 3 5" xfId="12858"/>
    <cellStyle name="20% - Ênfase2 3 2 3 5 2" xfId="45303"/>
    <cellStyle name="20% - Ênfase2 3 2 3 6" xfId="24973"/>
    <cellStyle name="20% - Ênfase2 3 2 3 7" xfId="37063"/>
    <cellStyle name="20% - Ênfase2 3 2 4" xfId="1765"/>
    <cellStyle name="20% - Ênfase2 3 2 4 2" xfId="3802"/>
    <cellStyle name="20% - Ênfase2 3 2 4 2 2" xfId="9861"/>
    <cellStyle name="20% - Ênfase2 3 2 4 2 2 2" xfId="21981"/>
    <cellStyle name="20% - Ênfase2 3 2 4 2 2 3" xfId="34070"/>
    <cellStyle name="20% - Ênfase2 3 2 4 2 2 4" xfId="50428"/>
    <cellStyle name="20% - Ênfase2 3 2 4 2 3" xfId="15921"/>
    <cellStyle name="20% - Ênfase2 3 2 4 2 4" xfId="28011"/>
    <cellStyle name="20% - Ênfase2 3 2 4 2 5" xfId="42151"/>
    <cellStyle name="20% - Ênfase2 3 2 4 3" xfId="5802"/>
    <cellStyle name="20% - Ênfase2 3 2 4 3 2" xfId="11861"/>
    <cellStyle name="20% - Ênfase2 3 2 4 3 2 2" xfId="23981"/>
    <cellStyle name="20% - Ênfase2 3 2 4 3 2 3" xfId="36070"/>
    <cellStyle name="20% - Ênfase2 3 2 4 3 2 4" xfId="52428"/>
    <cellStyle name="20% - Ênfase2 3 2 4 3 3" xfId="17921"/>
    <cellStyle name="20% - Ênfase2 3 2 4 3 4" xfId="30011"/>
    <cellStyle name="20% - Ênfase2 3 2 4 3 5" xfId="44151"/>
    <cellStyle name="20% - Ênfase2 3 2 4 4" xfId="7831"/>
    <cellStyle name="20% - Ênfase2 3 2 4 4 2" xfId="19951"/>
    <cellStyle name="20% - Ênfase2 3 2 4 4 2 2" xfId="48394"/>
    <cellStyle name="20% - Ênfase2 3 2 4 4 3" xfId="32040"/>
    <cellStyle name="20% - Ênfase2 3 2 4 4 4" xfId="40117"/>
    <cellStyle name="20% - Ênfase2 3 2 4 5" xfId="13891"/>
    <cellStyle name="20% - Ênfase2 3 2 4 5 2" xfId="46345"/>
    <cellStyle name="20% - Ênfase2 3 2 4 6" xfId="25981"/>
    <cellStyle name="20% - Ênfase2 3 2 4 7" xfId="38071"/>
    <cellStyle name="20% - Ênfase2 3 2 5" xfId="2265"/>
    <cellStyle name="20% - Ênfase2 3 2 5 2" xfId="8325"/>
    <cellStyle name="20% - Ênfase2 3 2 5 2 2" xfId="20445"/>
    <cellStyle name="20% - Ênfase2 3 2 5 2 3" xfId="32534"/>
    <cellStyle name="20% - Ênfase2 3 2 5 2 4" xfId="48891"/>
    <cellStyle name="20% - Ênfase2 3 2 5 3" xfId="14385"/>
    <cellStyle name="20% - Ênfase2 3 2 5 4" xfId="26475"/>
    <cellStyle name="20% - Ênfase2 3 2 5 5" xfId="40614"/>
    <cellStyle name="20% - Ênfase2 3 2 6" xfId="4296"/>
    <cellStyle name="20% - Ênfase2 3 2 6 2" xfId="10355"/>
    <cellStyle name="20% - Ênfase2 3 2 6 2 2" xfId="22475"/>
    <cellStyle name="20% - Ênfase2 3 2 6 2 3" xfId="34564"/>
    <cellStyle name="20% - Ênfase2 3 2 6 2 4" xfId="50922"/>
    <cellStyle name="20% - Ênfase2 3 2 6 3" xfId="16415"/>
    <cellStyle name="20% - Ênfase2 3 2 6 4" xfId="28505"/>
    <cellStyle name="20% - Ênfase2 3 2 6 5" xfId="42645"/>
    <cellStyle name="20% - Ênfase2 3 2 7" xfId="6295"/>
    <cellStyle name="20% - Ênfase2 3 2 7 2" xfId="18415"/>
    <cellStyle name="20% - Ênfase2 3 2 7 2 2" xfId="46842"/>
    <cellStyle name="20% - Ênfase2 3 2 7 3" xfId="30504"/>
    <cellStyle name="20% - Ênfase2 3 2 7 4" xfId="38565"/>
    <cellStyle name="20% - Ênfase2 3 2 8" xfId="12355"/>
    <cellStyle name="20% - Ênfase2 3 2 8 2" xfId="44796"/>
    <cellStyle name="20% - Ênfase2 3 2 9" xfId="24475"/>
    <cellStyle name="20% - Ênfase2 3 3" xfId="1218"/>
    <cellStyle name="20% - Ênfase2 3 3 2" xfId="3261"/>
    <cellStyle name="20% - Ênfase2 3 3 2 2" xfId="9320"/>
    <cellStyle name="20% - Ênfase2 3 3 2 2 2" xfId="21440"/>
    <cellStyle name="20% - Ênfase2 3 3 2 2 3" xfId="33529"/>
    <cellStyle name="20% - Ênfase2 3 3 2 2 4" xfId="49887"/>
    <cellStyle name="20% - Ênfase2 3 3 2 3" xfId="15380"/>
    <cellStyle name="20% - Ênfase2 3 3 2 4" xfId="27470"/>
    <cellStyle name="20% - Ênfase2 3 3 2 5" xfId="41610"/>
    <cellStyle name="20% - Ênfase2 3 3 3" xfId="5286"/>
    <cellStyle name="20% - Ênfase2 3 3 3 2" xfId="11345"/>
    <cellStyle name="20% - Ênfase2 3 3 3 2 2" xfId="23465"/>
    <cellStyle name="20% - Ênfase2 3 3 3 2 3" xfId="35554"/>
    <cellStyle name="20% - Ênfase2 3 3 3 2 4" xfId="51912"/>
    <cellStyle name="20% - Ênfase2 3 3 3 3" xfId="17405"/>
    <cellStyle name="20% - Ênfase2 3 3 3 4" xfId="29495"/>
    <cellStyle name="20% - Ênfase2 3 3 3 5" xfId="43635"/>
    <cellStyle name="20% - Ênfase2 3 3 4" xfId="7290"/>
    <cellStyle name="20% - Ênfase2 3 3 4 2" xfId="19410"/>
    <cellStyle name="20% - Ênfase2 3 3 4 2 2" xfId="47852"/>
    <cellStyle name="20% - Ênfase2 3 3 4 3" xfId="31499"/>
    <cellStyle name="20% - Ênfase2 3 3 4 4" xfId="39575"/>
    <cellStyle name="20% - Ênfase2 3 3 5" xfId="13350"/>
    <cellStyle name="20% - Ênfase2 3 3 5 2" xfId="45803"/>
    <cellStyle name="20% - Ênfase2 3 3 6" xfId="25465"/>
    <cellStyle name="20% - Ênfase2 3 3 7" xfId="37555"/>
    <cellStyle name="20% - Ênfase2 3 4" xfId="709"/>
    <cellStyle name="20% - Ênfase2 3 4 2" xfId="2765"/>
    <cellStyle name="20% - Ênfase2 3 4 2 2" xfId="8824"/>
    <cellStyle name="20% - Ênfase2 3 4 2 2 2" xfId="20944"/>
    <cellStyle name="20% - Ênfase2 3 4 2 2 3" xfId="33033"/>
    <cellStyle name="20% - Ênfase2 3 4 2 2 4" xfId="49391"/>
    <cellStyle name="20% - Ênfase2 3 4 2 3" xfId="14884"/>
    <cellStyle name="20% - Ênfase2 3 4 2 4" xfId="26974"/>
    <cellStyle name="20% - Ênfase2 3 4 2 5" xfId="41114"/>
    <cellStyle name="20% - Ênfase2 3 4 3" xfId="4790"/>
    <cellStyle name="20% - Ênfase2 3 4 3 2" xfId="10849"/>
    <cellStyle name="20% - Ênfase2 3 4 3 2 2" xfId="22969"/>
    <cellStyle name="20% - Ênfase2 3 4 3 2 3" xfId="35058"/>
    <cellStyle name="20% - Ênfase2 3 4 3 2 4" xfId="51416"/>
    <cellStyle name="20% - Ênfase2 3 4 3 3" xfId="16909"/>
    <cellStyle name="20% - Ênfase2 3 4 3 4" xfId="28999"/>
    <cellStyle name="20% - Ênfase2 3 4 3 5" xfId="43139"/>
    <cellStyle name="20% - Ênfase2 3 4 4" xfId="6794"/>
    <cellStyle name="20% - Ênfase2 3 4 4 2" xfId="18914"/>
    <cellStyle name="20% - Ênfase2 3 4 4 2 2" xfId="47347"/>
    <cellStyle name="20% - Ênfase2 3 4 4 3" xfId="31003"/>
    <cellStyle name="20% - Ênfase2 3 4 4 4" xfId="39070"/>
    <cellStyle name="20% - Ênfase2 3 4 5" xfId="12854"/>
    <cellStyle name="20% - Ênfase2 3 4 5 2" xfId="45299"/>
    <cellStyle name="20% - Ênfase2 3 4 6" xfId="24969"/>
    <cellStyle name="20% - Ênfase2 3 4 7" xfId="37059"/>
    <cellStyle name="20% - Ênfase2 3 5" xfId="1761"/>
    <cellStyle name="20% - Ênfase2 3 5 2" xfId="3798"/>
    <cellStyle name="20% - Ênfase2 3 5 2 2" xfId="9857"/>
    <cellStyle name="20% - Ênfase2 3 5 2 2 2" xfId="21977"/>
    <cellStyle name="20% - Ênfase2 3 5 2 2 3" xfId="34066"/>
    <cellStyle name="20% - Ênfase2 3 5 2 2 4" xfId="50424"/>
    <cellStyle name="20% - Ênfase2 3 5 2 3" xfId="15917"/>
    <cellStyle name="20% - Ênfase2 3 5 2 4" xfId="28007"/>
    <cellStyle name="20% - Ênfase2 3 5 2 5" xfId="42147"/>
    <cellStyle name="20% - Ênfase2 3 5 3" xfId="5798"/>
    <cellStyle name="20% - Ênfase2 3 5 3 2" xfId="11857"/>
    <cellStyle name="20% - Ênfase2 3 5 3 2 2" xfId="23977"/>
    <cellStyle name="20% - Ênfase2 3 5 3 2 3" xfId="36066"/>
    <cellStyle name="20% - Ênfase2 3 5 3 2 4" xfId="52424"/>
    <cellStyle name="20% - Ênfase2 3 5 3 3" xfId="17917"/>
    <cellStyle name="20% - Ênfase2 3 5 3 4" xfId="30007"/>
    <cellStyle name="20% - Ênfase2 3 5 3 5" xfId="44147"/>
    <cellStyle name="20% - Ênfase2 3 5 4" xfId="7827"/>
    <cellStyle name="20% - Ênfase2 3 5 4 2" xfId="19947"/>
    <cellStyle name="20% - Ênfase2 3 5 4 2 2" xfId="48390"/>
    <cellStyle name="20% - Ênfase2 3 5 4 3" xfId="32036"/>
    <cellStyle name="20% - Ênfase2 3 5 4 4" xfId="40113"/>
    <cellStyle name="20% - Ênfase2 3 5 5" xfId="13887"/>
    <cellStyle name="20% - Ênfase2 3 5 5 2" xfId="46341"/>
    <cellStyle name="20% - Ênfase2 3 5 6" xfId="25977"/>
    <cellStyle name="20% - Ênfase2 3 5 7" xfId="38067"/>
    <cellStyle name="20% - Ênfase2 3 6" xfId="2261"/>
    <cellStyle name="20% - Ênfase2 3 6 2" xfId="8321"/>
    <cellStyle name="20% - Ênfase2 3 6 2 2" xfId="20441"/>
    <cellStyle name="20% - Ênfase2 3 6 2 3" xfId="32530"/>
    <cellStyle name="20% - Ênfase2 3 6 2 4" xfId="48887"/>
    <cellStyle name="20% - Ênfase2 3 6 3" xfId="14381"/>
    <cellStyle name="20% - Ênfase2 3 6 4" xfId="26471"/>
    <cellStyle name="20% - Ênfase2 3 6 5" xfId="40610"/>
    <cellStyle name="20% - Ênfase2 3 7" xfId="4292"/>
    <cellStyle name="20% - Ênfase2 3 7 2" xfId="10351"/>
    <cellStyle name="20% - Ênfase2 3 7 2 2" xfId="22471"/>
    <cellStyle name="20% - Ênfase2 3 7 2 3" xfId="34560"/>
    <cellStyle name="20% - Ênfase2 3 7 2 4" xfId="50918"/>
    <cellStyle name="20% - Ênfase2 3 7 3" xfId="16411"/>
    <cellStyle name="20% - Ênfase2 3 7 4" xfId="28501"/>
    <cellStyle name="20% - Ênfase2 3 7 5" xfId="42641"/>
    <cellStyle name="20% - Ênfase2 3 8" xfId="6291"/>
    <cellStyle name="20% - Ênfase2 3 8 2" xfId="18411"/>
    <cellStyle name="20% - Ênfase2 3 8 2 2" xfId="46838"/>
    <cellStyle name="20% - Ênfase2 3 8 3" xfId="30500"/>
    <cellStyle name="20% - Ênfase2 3 8 4" xfId="38561"/>
    <cellStyle name="20% - Ênfase2 3 9" xfId="12351"/>
    <cellStyle name="20% - Ênfase2 3 9 2" xfId="44792"/>
    <cellStyle name="20% - Ênfase2 4" xfId="127"/>
    <cellStyle name="20% - Ênfase2 4 10" xfId="24476"/>
    <cellStyle name="20% - Ênfase2 4 11" xfId="36566"/>
    <cellStyle name="20% - Ênfase2 4 2" xfId="79"/>
    <cellStyle name="20% - Ênfase2 4 2 10" xfId="36521"/>
    <cellStyle name="20% - Ênfase2 4 2 2" xfId="1178"/>
    <cellStyle name="20% - Ênfase2 4 2 2 2" xfId="3221"/>
    <cellStyle name="20% - Ênfase2 4 2 2 2 2" xfId="9280"/>
    <cellStyle name="20% - Ênfase2 4 2 2 2 2 2" xfId="21400"/>
    <cellStyle name="20% - Ênfase2 4 2 2 2 2 3" xfId="33489"/>
    <cellStyle name="20% - Ênfase2 4 2 2 2 2 4" xfId="49847"/>
    <cellStyle name="20% - Ênfase2 4 2 2 2 3" xfId="15340"/>
    <cellStyle name="20% - Ênfase2 4 2 2 2 4" xfId="27430"/>
    <cellStyle name="20% - Ênfase2 4 2 2 2 5" xfId="41570"/>
    <cellStyle name="20% - Ênfase2 4 2 2 3" xfId="5246"/>
    <cellStyle name="20% - Ênfase2 4 2 2 3 2" xfId="11305"/>
    <cellStyle name="20% - Ênfase2 4 2 2 3 2 2" xfId="23425"/>
    <cellStyle name="20% - Ênfase2 4 2 2 3 2 3" xfId="35514"/>
    <cellStyle name="20% - Ênfase2 4 2 2 3 2 4" xfId="51872"/>
    <cellStyle name="20% - Ênfase2 4 2 2 3 3" xfId="17365"/>
    <cellStyle name="20% - Ênfase2 4 2 2 3 4" xfId="29455"/>
    <cellStyle name="20% - Ênfase2 4 2 2 3 5" xfId="43595"/>
    <cellStyle name="20% - Ênfase2 4 2 2 4" xfId="7250"/>
    <cellStyle name="20% - Ênfase2 4 2 2 4 2" xfId="19370"/>
    <cellStyle name="20% - Ênfase2 4 2 2 4 2 2" xfId="47812"/>
    <cellStyle name="20% - Ênfase2 4 2 2 4 3" xfId="31459"/>
    <cellStyle name="20% - Ênfase2 4 2 2 4 4" xfId="39535"/>
    <cellStyle name="20% - Ênfase2 4 2 2 5" xfId="13310"/>
    <cellStyle name="20% - Ênfase2 4 2 2 5 2" xfId="45763"/>
    <cellStyle name="20% - Ênfase2 4 2 2 6" xfId="25425"/>
    <cellStyle name="20% - Ênfase2 4 2 2 7" xfId="37515"/>
    <cellStyle name="20% - Ênfase2 4 2 3" xfId="668"/>
    <cellStyle name="20% - Ênfase2 4 2 3 2" xfId="2725"/>
    <cellStyle name="20% - Ênfase2 4 2 3 2 2" xfId="8784"/>
    <cellStyle name="20% - Ênfase2 4 2 3 2 2 2" xfId="20904"/>
    <cellStyle name="20% - Ênfase2 4 2 3 2 2 3" xfId="32993"/>
    <cellStyle name="20% - Ênfase2 4 2 3 2 2 4" xfId="49351"/>
    <cellStyle name="20% - Ênfase2 4 2 3 2 3" xfId="14844"/>
    <cellStyle name="20% - Ênfase2 4 2 3 2 4" xfId="26934"/>
    <cellStyle name="20% - Ênfase2 4 2 3 2 5" xfId="41074"/>
    <cellStyle name="20% - Ênfase2 4 2 3 3" xfId="4750"/>
    <cellStyle name="20% - Ênfase2 4 2 3 3 2" xfId="10809"/>
    <cellStyle name="20% - Ênfase2 4 2 3 3 2 2" xfId="22929"/>
    <cellStyle name="20% - Ênfase2 4 2 3 3 2 3" xfId="35018"/>
    <cellStyle name="20% - Ênfase2 4 2 3 3 2 4" xfId="51376"/>
    <cellStyle name="20% - Ênfase2 4 2 3 3 3" xfId="16869"/>
    <cellStyle name="20% - Ênfase2 4 2 3 3 4" xfId="28959"/>
    <cellStyle name="20% - Ênfase2 4 2 3 3 5" xfId="43099"/>
    <cellStyle name="20% - Ênfase2 4 2 3 4" xfId="6754"/>
    <cellStyle name="20% - Ênfase2 4 2 3 4 2" xfId="18874"/>
    <cellStyle name="20% - Ênfase2 4 2 3 4 2 2" xfId="47306"/>
    <cellStyle name="20% - Ênfase2 4 2 3 4 3" xfId="30963"/>
    <cellStyle name="20% - Ênfase2 4 2 3 4 4" xfId="39029"/>
    <cellStyle name="20% - Ênfase2 4 2 3 5" xfId="12814"/>
    <cellStyle name="20% - Ênfase2 4 2 3 5 2" xfId="45258"/>
    <cellStyle name="20% - Ênfase2 4 2 3 6" xfId="24929"/>
    <cellStyle name="20% - Ênfase2 4 2 3 7" xfId="37019"/>
    <cellStyle name="20% - Ênfase2 4 2 4" xfId="1721"/>
    <cellStyle name="20% - Ênfase2 4 2 4 2" xfId="3758"/>
    <cellStyle name="20% - Ênfase2 4 2 4 2 2" xfId="9817"/>
    <cellStyle name="20% - Ênfase2 4 2 4 2 2 2" xfId="21937"/>
    <cellStyle name="20% - Ênfase2 4 2 4 2 2 3" xfId="34026"/>
    <cellStyle name="20% - Ênfase2 4 2 4 2 2 4" xfId="50384"/>
    <cellStyle name="20% - Ênfase2 4 2 4 2 3" xfId="15877"/>
    <cellStyle name="20% - Ênfase2 4 2 4 2 4" xfId="27967"/>
    <cellStyle name="20% - Ênfase2 4 2 4 2 5" xfId="42107"/>
    <cellStyle name="20% - Ênfase2 4 2 4 3" xfId="5758"/>
    <cellStyle name="20% - Ênfase2 4 2 4 3 2" xfId="11817"/>
    <cellStyle name="20% - Ênfase2 4 2 4 3 2 2" xfId="23937"/>
    <cellStyle name="20% - Ênfase2 4 2 4 3 2 3" xfId="36026"/>
    <cellStyle name="20% - Ênfase2 4 2 4 3 2 4" xfId="52384"/>
    <cellStyle name="20% - Ênfase2 4 2 4 3 3" xfId="17877"/>
    <cellStyle name="20% - Ênfase2 4 2 4 3 4" xfId="29967"/>
    <cellStyle name="20% - Ênfase2 4 2 4 3 5" xfId="44107"/>
    <cellStyle name="20% - Ênfase2 4 2 4 4" xfId="7787"/>
    <cellStyle name="20% - Ênfase2 4 2 4 4 2" xfId="19907"/>
    <cellStyle name="20% - Ênfase2 4 2 4 4 2 2" xfId="48350"/>
    <cellStyle name="20% - Ênfase2 4 2 4 4 3" xfId="31996"/>
    <cellStyle name="20% - Ênfase2 4 2 4 4 4" xfId="40073"/>
    <cellStyle name="20% - Ênfase2 4 2 4 5" xfId="13847"/>
    <cellStyle name="20% - Ênfase2 4 2 4 5 2" xfId="46301"/>
    <cellStyle name="20% - Ênfase2 4 2 4 6" xfId="25937"/>
    <cellStyle name="20% - Ênfase2 4 2 4 7" xfId="38027"/>
    <cellStyle name="20% - Ênfase2 4 2 5" xfId="2221"/>
    <cellStyle name="20% - Ênfase2 4 2 5 2" xfId="8281"/>
    <cellStyle name="20% - Ênfase2 4 2 5 2 2" xfId="20401"/>
    <cellStyle name="20% - Ênfase2 4 2 5 2 3" xfId="32490"/>
    <cellStyle name="20% - Ênfase2 4 2 5 2 4" xfId="48847"/>
    <cellStyle name="20% - Ênfase2 4 2 5 3" xfId="14341"/>
    <cellStyle name="20% - Ênfase2 4 2 5 4" xfId="26431"/>
    <cellStyle name="20% - Ênfase2 4 2 5 5" xfId="40570"/>
    <cellStyle name="20% - Ênfase2 4 2 6" xfId="4252"/>
    <cellStyle name="20% - Ênfase2 4 2 6 2" xfId="10311"/>
    <cellStyle name="20% - Ênfase2 4 2 6 2 2" xfId="22431"/>
    <cellStyle name="20% - Ênfase2 4 2 6 2 3" xfId="34520"/>
    <cellStyle name="20% - Ênfase2 4 2 6 2 4" xfId="50878"/>
    <cellStyle name="20% - Ênfase2 4 2 6 3" xfId="16371"/>
    <cellStyle name="20% - Ênfase2 4 2 6 4" xfId="28461"/>
    <cellStyle name="20% - Ênfase2 4 2 6 5" xfId="42601"/>
    <cellStyle name="20% - Ênfase2 4 2 7" xfId="6251"/>
    <cellStyle name="20% - Ênfase2 4 2 7 2" xfId="18371"/>
    <cellStyle name="20% - Ênfase2 4 2 7 2 2" xfId="46798"/>
    <cellStyle name="20% - Ênfase2 4 2 7 3" xfId="30460"/>
    <cellStyle name="20% - Ênfase2 4 2 7 4" xfId="38521"/>
    <cellStyle name="20% - Ênfase2 4 2 8" xfId="12311"/>
    <cellStyle name="20% - Ênfase2 4 2 8 2" xfId="44752"/>
    <cellStyle name="20% - Ênfase2 4 2 9" xfId="24431"/>
    <cellStyle name="20% - Ênfase2 4 3" xfId="1223"/>
    <cellStyle name="20% - Ênfase2 4 3 2" xfId="3266"/>
    <cellStyle name="20% - Ênfase2 4 3 2 2" xfId="9325"/>
    <cellStyle name="20% - Ênfase2 4 3 2 2 2" xfId="21445"/>
    <cellStyle name="20% - Ênfase2 4 3 2 2 3" xfId="33534"/>
    <cellStyle name="20% - Ênfase2 4 3 2 2 4" xfId="49892"/>
    <cellStyle name="20% - Ênfase2 4 3 2 3" xfId="15385"/>
    <cellStyle name="20% - Ênfase2 4 3 2 4" xfId="27475"/>
    <cellStyle name="20% - Ênfase2 4 3 2 5" xfId="41615"/>
    <cellStyle name="20% - Ênfase2 4 3 3" xfId="5291"/>
    <cellStyle name="20% - Ênfase2 4 3 3 2" xfId="11350"/>
    <cellStyle name="20% - Ênfase2 4 3 3 2 2" xfId="23470"/>
    <cellStyle name="20% - Ênfase2 4 3 3 2 3" xfId="35559"/>
    <cellStyle name="20% - Ênfase2 4 3 3 2 4" xfId="51917"/>
    <cellStyle name="20% - Ênfase2 4 3 3 3" xfId="17410"/>
    <cellStyle name="20% - Ênfase2 4 3 3 4" xfId="29500"/>
    <cellStyle name="20% - Ênfase2 4 3 3 5" xfId="43640"/>
    <cellStyle name="20% - Ênfase2 4 3 4" xfId="7295"/>
    <cellStyle name="20% - Ênfase2 4 3 4 2" xfId="19415"/>
    <cellStyle name="20% - Ênfase2 4 3 4 2 2" xfId="47857"/>
    <cellStyle name="20% - Ênfase2 4 3 4 3" xfId="31504"/>
    <cellStyle name="20% - Ênfase2 4 3 4 4" xfId="39580"/>
    <cellStyle name="20% - Ênfase2 4 3 5" xfId="13355"/>
    <cellStyle name="20% - Ênfase2 4 3 5 2" xfId="45808"/>
    <cellStyle name="20% - Ênfase2 4 3 6" xfId="25470"/>
    <cellStyle name="20% - Ênfase2 4 3 7" xfId="37560"/>
    <cellStyle name="20% - Ênfase2 4 4" xfId="714"/>
    <cellStyle name="20% - Ênfase2 4 4 2" xfId="2770"/>
    <cellStyle name="20% - Ênfase2 4 4 2 2" xfId="8829"/>
    <cellStyle name="20% - Ênfase2 4 4 2 2 2" xfId="20949"/>
    <cellStyle name="20% - Ênfase2 4 4 2 2 3" xfId="33038"/>
    <cellStyle name="20% - Ênfase2 4 4 2 2 4" xfId="49396"/>
    <cellStyle name="20% - Ênfase2 4 4 2 3" xfId="14889"/>
    <cellStyle name="20% - Ênfase2 4 4 2 4" xfId="26979"/>
    <cellStyle name="20% - Ênfase2 4 4 2 5" xfId="41119"/>
    <cellStyle name="20% - Ênfase2 4 4 3" xfId="4795"/>
    <cellStyle name="20% - Ênfase2 4 4 3 2" xfId="10854"/>
    <cellStyle name="20% - Ênfase2 4 4 3 2 2" xfId="22974"/>
    <cellStyle name="20% - Ênfase2 4 4 3 2 3" xfId="35063"/>
    <cellStyle name="20% - Ênfase2 4 4 3 2 4" xfId="51421"/>
    <cellStyle name="20% - Ênfase2 4 4 3 3" xfId="16914"/>
    <cellStyle name="20% - Ênfase2 4 4 3 4" xfId="29004"/>
    <cellStyle name="20% - Ênfase2 4 4 3 5" xfId="43144"/>
    <cellStyle name="20% - Ênfase2 4 4 4" xfId="6799"/>
    <cellStyle name="20% - Ênfase2 4 4 4 2" xfId="18919"/>
    <cellStyle name="20% - Ênfase2 4 4 4 2 2" xfId="47352"/>
    <cellStyle name="20% - Ênfase2 4 4 4 3" xfId="31008"/>
    <cellStyle name="20% - Ênfase2 4 4 4 4" xfId="39075"/>
    <cellStyle name="20% - Ênfase2 4 4 5" xfId="12859"/>
    <cellStyle name="20% - Ênfase2 4 4 5 2" xfId="45304"/>
    <cellStyle name="20% - Ênfase2 4 4 6" xfId="24974"/>
    <cellStyle name="20% - Ênfase2 4 4 7" xfId="37064"/>
    <cellStyle name="20% - Ênfase2 4 5" xfId="1766"/>
    <cellStyle name="20% - Ênfase2 4 5 2" xfId="3803"/>
    <cellStyle name="20% - Ênfase2 4 5 2 2" xfId="9862"/>
    <cellStyle name="20% - Ênfase2 4 5 2 2 2" xfId="21982"/>
    <cellStyle name="20% - Ênfase2 4 5 2 2 3" xfId="34071"/>
    <cellStyle name="20% - Ênfase2 4 5 2 2 4" xfId="50429"/>
    <cellStyle name="20% - Ênfase2 4 5 2 3" xfId="15922"/>
    <cellStyle name="20% - Ênfase2 4 5 2 4" xfId="28012"/>
    <cellStyle name="20% - Ênfase2 4 5 2 5" xfId="42152"/>
    <cellStyle name="20% - Ênfase2 4 5 3" xfId="5803"/>
    <cellStyle name="20% - Ênfase2 4 5 3 2" xfId="11862"/>
    <cellStyle name="20% - Ênfase2 4 5 3 2 2" xfId="23982"/>
    <cellStyle name="20% - Ênfase2 4 5 3 2 3" xfId="36071"/>
    <cellStyle name="20% - Ênfase2 4 5 3 2 4" xfId="52429"/>
    <cellStyle name="20% - Ênfase2 4 5 3 3" xfId="17922"/>
    <cellStyle name="20% - Ênfase2 4 5 3 4" xfId="30012"/>
    <cellStyle name="20% - Ênfase2 4 5 3 5" xfId="44152"/>
    <cellStyle name="20% - Ênfase2 4 5 4" xfId="7832"/>
    <cellStyle name="20% - Ênfase2 4 5 4 2" xfId="19952"/>
    <cellStyle name="20% - Ênfase2 4 5 4 2 2" xfId="48395"/>
    <cellStyle name="20% - Ênfase2 4 5 4 3" xfId="32041"/>
    <cellStyle name="20% - Ênfase2 4 5 4 4" xfId="40118"/>
    <cellStyle name="20% - Ênfase2 4 5 5" xfId="13892"/>
    <cellStyle name="20% - Ênfase2 4 5 5 2" xfId="46346"/>
    <cellStyle name="20% - Ênfase2 4 5 6" xfId="25982"/>
    <cellStyle name="20% - Ênfase2 4 5 7" xfId="38072"/>
    <cellStyle name="20% - Ênfase2 4 6" xfId="2266"/>
    <cellStyle name="20% - Ênfase2 4 6 2" xfId="8326"/>
    <cellStyle name="20% - Ênfase2 4 6 2 2" xfId="20446"/>
    <cellStyle name="20% - Ênfase2 4 6 2 3" xfId="32535"/>
    <cellStyle name="20% - Ênfase2 4 6 2 4" xfId="48892"/>
    <cellStyle name="20% - Ênfase2 4 6 3" xfId="14386"/>
    <cellStyle name="20% - Ênfase2 4 6 4" xfId="26476"/>
    <cellStyle name="20% - Ênfase2 4 6 5" xfId="40615"/>
    <cellStyle name="20% - Ênfase2 4 7" xfId="4297"/>
    <cellStyle name="20% - Ênfase2 4 7 2" xfId="10356"/>
    <cellStyle name="20% - Ênfase2 4 7 2 2" xfId="22476"/>
    <cellStyle name="20% - Ênfase2 4 7 2 3" xfId="34565"/>
    <cellStyle name="20% - Ênfase2 4 7 2 4" xfId="50923"/>
    <cellStyle name="20% - Ênfase2 4 7 3" xfId="16416"/>
    <cellStyle name="20% - Ênfase2 4 7 4" xfId="28506"/>
    <cellStyle name="20% - Ênfase2 4 7 5" xfId="42646"/>
    <cellStyle name="20% - Ênfase2 4 8" xfId="6296"/>
    <cellStyle name="20% - Ênfase2 4 8 2" xfId="18416"/>
    <cellStyle name="20% - Ênfase2 4 8 2 2" xfId="46843"/>
    <cellStyle name="20% - Ênfase2 4 8 3" xfId="30505"/>
    <cellStyle name="20% - Ênfase2 4 8 4" xfId="38566"/>
    <cellStyle name="20% - Ênfase2 4 9" xfId="12356"/>
    <cellStyle name="20% - Ênfase2 4 9 2" xfId="44797"/>
    <cellStyle name="20% - Ênfase2 5" xfId="130"/>
    <cellStyle name="20% - Ênfase2 5 10" xfId="24479"/>
    <cellStyle name="20% - Ênfase2 5 11" xfId="36569"/>
    <cellStyle name="20% - Ênfase2 5 2" xfId="135"/>
    <cellStyle name="20% - Ênfase2 5 2 10" xfId="36574"/>
    <cellStyle name="20% - Ênfase2 5 2 2" xfId="1231"/>
    <cellStyle name="20% - Ênfase2 5 2 2 2" xfId="3274"/>
    <cellStyle name="20% - Ênfase2 5 2 2 2 2" xfId="9333"/>
    <cellStyle name="20% - Ênfase2 5 2 2 2 2 2" xfId="21453"/>
    <cellStyle name="20% - Ênfase2 5 2 2 2 2 3" xfId="33542"/>
    <cellStyle name="20% - Ênfase2 5 2 2 2 2 4" xfId="49900"/>
    <cellStyle name="20% - Ênfase2 5 2 2 2 3" xfId="15393"/>
    <cellStyle name="20% - Ênfase2 5 2 2 2 4" xfId="27483"/>
    <cellStyle name="20% - Ênfase2 5 2 2 2 5" xfId="41623"/>
    <cellStyle name="20% - Ênfase2 5 2 2 3" xfId="5299"/>
    <cellStyle name="20% - Ênfase2 5 2 2 3 2" xfId="11358"/>
    <cellStyle name="20% - Ênfase2 5 2 2 3 2 2" xfId="23478"/>
    <cellStyle name="20% - Ênfase2 5 2 2 3 2 3" xfId="35567"/>
    <cellStyle name="20% - Ênfase2 5 2 2 3 2 4" xfId="51925"/>
    <cellStyle name="20% - Ênfase2 5 2 2 3 3" xfId="17418"/>
    <cellStyle name="20% - Ênfase2 5 2 2 3 4" xfId="29508"/>
    <cellStyle name="20% - Ênfase2 5 2 2 3 5" xfId="43648"/>
    <cellStyle name="20% - Ênfase2 5 2 2 4" xfId="7303"/>
    <cellStyle name="20% - Ênfase2 5 2 2 4 2" xfId="19423"/>
    <cellStyle name="20% - Ênfase2 5 2 2 4 2 2" xfId="47865"/>
    <cellStyle name="20% - Ênfase2 5 2 2 4 3" xfId="31512"/>
    <cellStyle name="20% - Ênfase2 5 2 2 4 4" xfId="39588"/>
    <cellStyle name="20% - Ênfase2 5 2 2 5" xfId="13363"/>
    <cellStyle name="20% - Ênfase2 5 2 2 5 2" xfId="45816"/>
    <cellStyle name="20% - Ênfase2 5 2 2 6" xfId="25478"/>
    <cellStyle name="20% - Ênfase2 5 2 2 7" xfId="37568"/>
    <cellStyle name="20% - Ênfase2 5 2 3" xfId="722"/>
    <cellStyle name="20% - Ênfase2 5 2 3 2" xfId="2778"/>
    <cellStyle name="20% - Ênfase2 5 2 3 2 2" xfId="8837"/>
    <cellStyle name="20% - Ênfase2 5 2 3 2 2 2" xfId="20957"/>
    <cellStyle name="20% - Ênfase2 5 2 3 2 2 3" xfId="33046"/>
    <cellStyle name="20% - Ênfase2 5 2 3 2 2 4" xfId="49404"/>
    <cellStyle name="20% - Ênfase2 5 2 3 2 3" xfId="14897"/>
    <cellStyle name="20% - Ênfase2 5 2 3 2 4" xfId="26987"/>
    <cellStyle name="20% - Ênfase2 5 2 3 2 5" xfId="41127"/>
    <cellStyle name="20% - Ênfase2 5 2 3 3" xfId="4803"/>
    <cellStyle name="20% - Ênfase2 5 2 3 3 2" xfId="10862"/>
    <cellStyle name="20% - Ênfase2 5 2 3 3 2 2" xfId="22982"/>
    <cellStyle name="20% - Ênfase2 5 2 3 3 2 3" xfId="35071"/>
    <cellStyle name="20% - Ênfase2 5 2 3 3 2 4" xfId="51429"/>
    <cellStyle name="20% - Ênfase2 5 2 3 3 3" xfId="16922"/>
    <cellStyle name="20% - Ênfase2 5 2 3 3 4" xfId="29012"/>
    <cellStyle name="20% - Ênfase2 5 2 3 3 5" xfId="43152"/>
    <cellStyle name="20% - Ênfase2 5 2 3 4" xfId="6807"/>
    <cellStyle name="20% - Ênfase2 5 2 3 4 2" xfId="18927"/>
    <cellStyle name="20% - Ênfase2 5 2 3 4 2 2" xfId="47360"/>
    <cellStyle name="20% - Ênfase2 5 2 3 4 3" xfId="31016"/>
    <cellStyle name="20% - Ênfase2 5 2 3 4 4" xfId="39083"/>
    <cellStyle name="20% - Ênfase2 5 2 3 5" xfId="12867"/>
    <cellStyle name="20% - Ênfase2 5 2 3 5 2" xfId="45312"/>
    <cellStyle name="20% - Ênfase2 5 2 3 6" xfId="24982"/>
    <cellStyle name="20% - Ênfase2 5 2 3 7" xfId="37072"/>
    <cellStyle name="20% - Ênfase2 5 2 4" xfId="1774"/>
    <cellStyle name="20% - Ênfase2 5 2 4 2" xfId="3811"/>
    <cellStyle name="20% - Ênfase2 5 2 4 2 2" xfId="9870"/>
    <cellStyle name="20% - Ênfase2 5 2 4 2 2 2" xfId="21990"/>
    <cellStyle name="20% - Ênfase2 5 2 4 2 2 3" xfId="34079"/>
    <cellStyle name="20% - Ênfase2 5 2 4 2 2 4" xfId="50437"/>
    <cellStyle name="20% - Ênfase2 5 2 4 2 3" xfId="15930"/>
    <cellStyle name="20% - Ênfase2 5 2 4 2 4" xfId="28020"/>
    <cellStyle name="20% - Ênfase2 5 2 4 2 5" xfId="42160"/>
    <cellStyle name="20% - Ênfase2 5 2 4 3" xfId="5811"/>
    <cellStyle name="20% - Ênfase2 5 2 4 3 2" xfId="11870"/>
    <cellStyle name="20% - Ênfase2 5 2 4 3 2 2" xfId="23990"/>
    <cellStyle name="20% - Ênfase2 5 2 4 3 2 3" xfId="36079"/>
    <cellStyle name="20% - Ênfase2 5 2 4 3 2 4" xfId="52437"/>
    <cellStyle name="20% - Ênfase2 5 2 4 3 3" xfId="17930"/>
    <cellStyle name="20% - Ênfase2 5 2 4 3 4" xfId="30020"/>
    <cellStyle name="20% - Ênfase2 5 2 4 3 5" xfId="44160"/>
    <cellStyle name="20% - Ênfase2 5 2 4 4" xfId="7840"/>
    <cellStyle name="20% - Ênfase2 5 2 4 4 2" xfId="19960"/>
    <cellStyle name="20% - Ênfase2 5 2 4 4 2 2" xfId="48403"/>
    <cellStyle name="20% - Ênfase2 5 2 4 4 3" xfId="32049"/>
    <cellStyle name="20% - Ênfase2 5 2 4 4 4" xfId="40126"/>
    <cellStyle name="20% - Ênfase2 5 2 4 5" xfId="13900"/>
    <cellStyle name="20% - Ênfase2 5 2 4 5 2" xfId="46354"/>
    <cellStyle name="20% - Ênfase2 5 2 4 6" xfId="25990"/>
    <cellStyle name="20% - Ênfase2 5 2 4 7" xfId="38080"/>
    <cellStyle name="20% - Ênfase2 5 2 5" xfId="2274"/>
    <cellStyle name="20% - Ênfase2 5 2 5 2" xfId="8334"/>
    <cellStyle name="20% - Ênfase2 5 2 5 2 2" xfId="20454"/>
    <cellStyle name="20% - Ênfase2 5 2 5 2 3" xfId="32543"/>
    <cellStyle name="20% - Ênfase2 5 2 5 2 4" xfId="48900"/>
    <cellStyle name="20% - Ênfase2 5 2 5 3" xfId="14394"/>
    <cellStyle name="20% - Ênfase2 5 2 5 4" xfId="26484"/>
    <cellStyle name="20% - Ênfase2 5 2 5 5" xfId="40623"/>
    <cellStyle name="20% - Ênfase2 5 2 6" xfId="4305"/>
    <cellStyle name="20% - Ênfase2 5 2 6 2" xfId="10364"/>
    <cellStyle name="20% - Ênfase2 5 2 6 2 2" xfId="22484"/>
    <cellStyle name="20% - Ênfase2 5 2 6 2 3" xfId="34573"/>
    <cellStyle name="20% - Ênfase2 5 2 6 2 4" xfId="50931"/>
    <cellStyle name="20% - Ênfase2 5 2 6 3" xfId="16424"/>
    <cellStyle name="20% - Ênfase2 5 2 6 4" xfId="28514"/>
    <cellStyle name="20% - Ênfase2 5 2 6 5" xfId="42654"/>
    <cellStyle name="20% - Ênfase2 5 2 7" xfId="6304"/>
    <cellStyle name="20% - Ênfase2 5 2 7 2" xfId="18424"/>
    <cellStyle name="20% - Ênfase2 5 2 7 2 2" xfId="46851"/>
    <cellStyle name="20% - Ênfase2 5 2 7 3" xfId="30513"/>
    <cellStyle name="20% - Ênfase2 5 2 7 4" xfId="38574"/>
    <cellStyle name="20% - Ênfase2 5 2 8" xfId="12364"/>
    <cellStyle name="20% - Ênfase2 5 2 8 2" xfId="44805"/>
    <cellStyle name="20% - Ênfase2 5 2 9" xfId="24484"/>
    <cellStyle name="20% - Ênfase2 5 3" xfId="1226"/>
    <cellStyle name="20% - Ênfase2 5 3 2" xfId="3269"/>
    <cellStyle name="20% - Ênfase2 5 3 2 2" xfId="9328"/>
    <cellStyle name="20% - Ênfase2 5 3 2 2 2" xfId="21448"/>
    <cellStyle name="20% - Ênfase2 5 3 2 2 3" xfId="33537"/>
    <cellStyle name="20% - Ênfase2 5 3 2 2 4" xfId="49895"/>
    <cellStyle name="20% - Ênfase2 5 3 2 3" xfId="15388"/>
    <cellStyle name="20% - Ênfase2 5 3 2 4" xfId="27478"/>
    <cellStyle name="20% - Ênfase2 5 3 2 5" xfId="41618"/>
    <cellStyle name="20% - Ênfase2 5 3 3" xfId="5294"/>
    <cellStyle name="20% - Ênfase2 5 3 3 2" xfId="11353"/>
    <cellStyle name="20% - Ênfase2 5 3 3 2 2" xfId="23473"/>
    <cellStyle name="20% - Ênfase2 5 3 3 2 3" xfId="35562"/>
    <cellStyle name="20% - Ênfase2 5 3 3 2 4" xfId="51920"/>
    <cellStyle name="20% - Ênfase2 5 3 3 3" xfId="17413"/>
    <cellStyle name="20% - Ênfase2 5 3 3 4" xfId="29503"/>
    <cellStyle name="20% - Ênfase2 5 3 3 5" xfId="43643"/>
    <cellStyle name="20% - Ênfase2 5 3 4" xfId="7298"/>
    <cellStyle name="20% - Ênfase2 5 3 4 2" xfId="19418"/>
    <cellStyle name="20% - Ênfase2 5 3 4 2 2" xfId="47860"/>
    <cellStyle name="20% - Ênfase2 5 3 4 3" xfId="31507"/>
    <cellStyle name="20% - Ênfase2 5 3 4 4" xfId="39583"/>
    <cellStyle name="20% - Ênfase2 5 3 5" xfId="13358"/>
    <cellStyle name="20% - Ênfase2 5 3 5 2" xfId="45811"/>
    <cellStyle name="20% - Ênfase2 5 3 6" xfId="25473"/>
    <cellStyle name="20% - Ênfase2 5 3 7" xfId="37563"/>
    <cellStyle name="20% - Ênfase2 5 4" xfId="717"/>
    <cellStyle name="20% - Ênfase2 5 4 2" xfId="2773"/>
    <cellStyle name="20% - Ênfase2 5 4 2 2" xfId="8832"/>
    <cellStyle name="20% - Ênfase2 5 4 2 2 2" xfId="20952"/>
    <cellStyle name="20% - Ênfase2 5 4 2 2 3" xfId="33041"/>
    <cellStyle name="20% - Ênfase2 5 4 2 2 4" xfId="49399"/>
    <cellStyle name="20% - Ênfase2 5 4 2 3" xfId="14892"/>
    <cellStyle name="20% - Ênfase2 5 4 2 4" xfId="26982"/>
    <cellStyle name="20% - Ênfase2 5 4 2 5" xfId="41122"/>
    <cellStyle name="20% - Ênfase2 5 4 3" xfId="4798"/>
    <cellStyle name="20% - Ênfase2 5 4 3 2" xfId="10857"/>
    <cellStyle name="20% - Ênfase2 5 4 3 2 2" xfId="22977"/>
    <cellStyle name="20% - Ênfase2 5 4 3 2 3" xfId="35066"/>
    <cellStyle name="20% - Ênfase2 5 4 3 2 4" xfId="51424"/>
    <cellStyle name="20% - Ênfase2 5 4 3 3" xfId="16917"/>
    <cellStyle name="20% - Ênfase2 5 4 3 4" xfId="29007"/>
    <cellStyle name="20% - Ênfase2 5 4 3 5" xfId="43147"/>
    <cellStyle name="20% - Ênfase2 5 4 4" xfId="6802"/>
    <cellStyle name="20% - Ênfase2 5 4 4 2" xfId="18922"/>
    <cellStyle name="20% - Ênfase2 5 4 4 2 2" xfId="47355"/>
    <cellStyle name="20% - Ênfase2 5 4 4 3" xfId="31011"/>
    <cellStyle name="20% - Ênfase2 5 4 4 4" xfId="39078"/>
    <cellStyle name="20% - Ênfase2 5 4 5" xfId="12862"/>
    <cellStyle name="20% - Ênfase2 5 4 5 2" xfId="45307"/>
    <cellStyle name="20% - Ênfase2 5 4 6" xfId="24977"/>
    <cellStyle name="20% - Ênfase2 5 4 7" xfId="37067"/>
    <cellStyle name="20% - Ênfase2 5 5" xfId="1769"/>
    <cellStyle name="20% - Ênfase2 5 5 2" xfId="3806"/>
    <cellStyle name="20% - Ênfase2 5 5 2 2" xfId="9865"/>
    <cellStyle name="20% - Ênfase2 5 5 2 2 2" xfId="21985"/>
    <cellStyle name="20% - Ênfase2 5 5 2 2 3" xfId="34074"/>
    <cellStyle name="20% - Ênfase2 5 5 2 2 4" xfId="50432"/>
    <cellStyle name="20% - Ênfase2 5 5 2 3" xfId="15925"/>
    <cellStyle name="20% - Ênfase2 5 5 2 4" xfId="28015"/>
    <cellStyle name="20% - Ênfase2 5 5 2 5" xfId="42155"/>
    <cellStyle name="20% - Ênfase2 5 5 3" xfId="5806"/>
    <cellStyle name="20% - Ênfase2 5 5 3 2" xfId="11865"/>
    <cellStyle name="20% - Ênfase2 5 5 3 2 2" xfId="23985"/>
    <cellStyle name="20% - Ênfase2 5 5 3 2 3" xfId="36074"/>
    <cellStyle name="20% - Ênfase2 5 5 3 2 4" xfId="52432"/>
    <cellStyle name="20% - Ênfase2 5 5 3 3" xfId="17925"/>
    <cellStyle name="20% - Ênfase2 5 5 3 4" xfId="30015"/>
    <cellStyle name="20% - Ênfase2 5 5 3 5" xfId="44155"/>
    <cellStyle name="20% - Ênfase2 5 5 4" xfId="7835"/>
    <cellStyle name="20% - Ênfase2 5 5 4 2" xfId="19955"/>
    <cellStyle name="20% - Ênfase2 5 5 4 2 2" xfId="48398"/>
    <cellStyle name="20% - Ênfase2 5 5 4 3" xfId="32044"/>
    <cellStyle name="20% - Ênfase2 5 5 4 4" xfId="40121"/>
    <cellStyle name="20% - Ênfase2 5 5 5" xfId="13895"/>
    <cellStyle name="20% - Ênfase2 5 5 5 2" xfId="46349"/>
    <cellStyle name="20% - Ênfase2 5 5 6" xfId="25985"/>
    <cellStyle name="20% - Ênfase2 5 5 7" xfId="38075"/>
    <cellStyle name="20% - Ênfase2 5 6" xfId="2269"/>
    <cellStyle name="20% - Ênfase2 5 6 2" xfId="8329"/>
    <cellStyle name="20% - Ênfase2 5 6 2 2" xfId="20449"/>
    <cellStyle name="20% - Ênfase2 5 6 2 3" xfId="32538"/>
    <cellStyle name="20% - Ênfase2 5 6 2 4" xfId="48895"/>
    <cellStyle name="20% - Ênfase2 5 6 3" xfId="14389"/>
    <cellStyle name="20% - Ênfase2 5 6 4" xfId="26479"/>
    <cellStyle name="20% - Ênfase2 5 6 5" xfId="40618"/>
    <cellStyle name="20% - Ênfase2 5 7" xfId="4300"/>
    <cellStyle name="20% - Ênfase2 5 7 2" xfId="10359"/>
    <cellStyle name="20% - Ênfase2 5 7 2 2" xfId="22479"/>
    <cellStyle name="20% - Ênfase2 5 7 2 3" xfId="34568"/>
    <cellStyle name="20% - Ênfase2 5 7 2 4" xfId="50926"/>
    <cellStyle name="20% - Ênfase2 5 7 3" xfId="16419"/>
    <cellStyle name="20% - Ênfase2 5 7 4" xfId="28509"/>
    <cellStyle name="20% - Ênfase2 5 7 5" xfId="42649"/>
    <cellStyle name="20% - Ênfase2 5 8" xfId="6299"/>
    <cellStyle name="20% - Ênfase2 5 8 2" xfId="18419"/>
    <cellStyle name="20% - Ênfase2 5 8 2 2" xfId="46846"/>
    <cellStyle name="20% - Ênfase2 5 8 3" xfId="30508"/>
    <cellStyle name="20% - Ênfase2 5 8 4" xfId="38569"/>
    <cellStyle name="20% - Ênfase2 5 9" xfId="12359"/>
    <cellStyle name="20% - Ênfase2 5 9 2" xfId="44800"/>
    <cellStyle name="20% - Ênfase2 6" xfId="139"/>
    <cellStyle name="20% - Ênfase2 6 10" xfId="24488"/>
    <cellStyle name="20% - Ênfase2 6 11" xfId="36578"/>
    <cellStyle name="20% - Ênfase2 6 2" xfId="144"/>
    <cellStyle name="20% - Ênfase2 6 2 10" xfId="36583"/>
    <cellStyle name="20% - Ênfase2 6 2 2" xfId="1240"/>
    <cellStyle name="20% - Ênfase2 6 2 2 2" xfId="3283"/>
    <cellStyle name="20% - Ênfase2 6 2 2 2 2" xfId="9342"/>
    <cellStyle name="20% - Ênfase2 6 2 2 2 2 2" xfId="21462"/>
    <cellStyle name="20% - Ênfase2 6 2 2 2 2 3" xfId="33551"/>
    <cellStyle name="20% - Ênfase2 6 2 2 2 2 4" xfId="49909"/>
    <cellStyle name="20% - Ênfase2 6 2 2 2 3" xfId="15402"/>
    <cellStyle name="20% - Ênfase2 6 2 2 2 4" xfId="27492"/>
    <cellStyle name="20% - Ênfase2 6 2 2 2 5" xfId="41632"/>
    <cellStyle name="20% - Ênfase2 6 2 2 3" xfId="5308"/>
    <cellStyle name="20% - Ênfase2 6 2 2 3 2" xfId="11367"/>
    <cellStyle name="20% - Ênfase2 6 2 2 3 2 2" xfId="23487"/>
    <cellStyle name="20% - Ênfase2 6 2 2 3 2 3" xfId="35576"/>
    <cellStyle name="20% - Ênfase2 6 2 2 3 2 4" xfId="51934"/>
    <cellStyle name="20% - Ênfase2 6 2 2 3 3" xfId="17427"/>
    <cellStyle name="20% - Ênfase2 6 2 2 3 4" xfId="29517"/>
    <cellStyle name="20% - Ênfase2 6 2 2 3 5" xfId="43657"/>
    <cellStyle name="20% - Ênfase2 6 2 2 4" xfId="7312"/>
    <cellStyle name="20% - Ênfase2 6 2 2 4 2" xfId="19432"/>
    <cellStyle name="20% - Ênfase2 6 2 2 4 2 2" xfId="47874"/>
    <cellStyle name="20% - Ênfase2 6 2 2 4 3" xfId="31521"/>
    <cellStyle name="20% - Ênfase2 6 2 2 4 4" xfId="39597"/>
    <cellStyle name="20% - Ênfase2 6 2 2 5" xfId="13372"/>
    <cellStyle name="20% - Ênfase2 6 2 2 5 2" xfId="45825"/>
    <cellStyle name="20% - Ênfase2 6 2 2 6" xfId="25487"/>
    <cellStyle name="20% - Ênfase2 6 2 2 7" xfId="37577"/>
    <cellStyle name="20% - Ênfase2 6 2 3" xfId="731"/>
    <cellStyle name="20% - Ênfase2 6 2 3 2" xfId="2787"/>
    <cellStyle name="20% - Ênfase2 6 2 3 2 2" xfId="8846"/>
    <cellStyle name="20% - Ênfase2 6 2 3 2 2 2" xfId="20966"/>
    <cellStyle name="20% - Ênfase2 6 2 3 2 2 3" xfId="33055"/>
    <cellStyle name="20% - Ênfase2 6 2 3 2 2 4" xfId="49413"/>
    <cellStyle name="20% - Ênfase2 6 2 3 2 3" xfId="14906"/>
    <cellStyle name="20% - Ênfase2 6 2 3 2 4" xfId="26996"/>
    <cellStyle name="20% - Ênfase2 6 2 3 2 5" xfId="41136"/>
    <cellStyle name="20% - Ênfase2 6 2 3 3" xfId="4812"/>
    <cellStyle name="20% - Ênfase2 6 2 3 3 2" xfId="10871"/>
    <cellStyle name="20% - Ênfase2 6 2 3 3 2 2" xfId="22991"/>
    <cellStyle name="20% - Ênfase2 6 2 3 3 2 3" xfId="35080"/>
    <cellStyle name="20% - Ênfase2 6 2 3 3 2 4" xfId="51438"/>
    <cellStyle name="20% - Ênfase2 6 2 3 3 3" xfId="16931"/>
    <cellStyle name="20% - Ênfase2 6 2 3 3 4" xfId="29021"/>
    <cellStyle name="20% - Ênfase2 6 2 3 3 5" xfId="43161"/>
    <cellStyle name="20% - Ênfase2 6 2 3 4" xfId="6816"/>
    <cellStyle name="20% - Ênfase2 6 2 3 4 2" xfId="18936"/>
    <cellStyle name="20% - Ênfase2 6 2 3 4 2 2" xfId="47369"/>
    <cellStyle name="20% - Ênfase2 6 2 3 4 3" xfId="31025"/>
    <cellStyle name="20% - Ênfase2 6 2 3 4 4" xfId="39092"/>
    <cellStyle name="20% - Ênfase2 6 2 3 5" xfId="12876"/>
    <cellStyle name="20% - Ênfase2 6 2 3 5 2" xfId="45321"/>
    <cellStyle name="20% - Ênfase2 6 2 3 6" xfId="24991"/>
    <cellStyle name="20% - Ênfase2 6 2 3 7" xfId="37081"/>
    <cellStyle name="20% - Ênfase2 6 2 4" xfId="1783"/>
    <cellStyle name="20% - Ênfase2 6 2 4 2" xfId="3820"/>
    <cellStyle name="20% - Ênfase2 6 2 4 2 2" xfId="9879"/>
    <cellStyle name="20% - Ênfase2 6 2 4 2 2 2" xfId="21999"/>
    <cellStyle name="20% - Ênfase2 6 2 4 2 2 3" xfId="34088"/>
    <cellStyle name="20% - Ênfase2 6 2 4 2 2 4" xfId="50446"/>
    <cellStyle name="20% - Ênfase2 6 2 4 2 3" xfId="15939"/>
    <cellStyle name="20% - Ênfase2 6 2 4 2 4" xfId="28029"/>
    <cellStyle name="20% - Ênfase2 6 2 4 2 5" xfId="42169"/>
    <cellStyle name="20% - Ênfase2 6 2 4 3" xfId="5820"/>
    <cellStyle name="20% - Ênfase2 6 2 4 3 2" xfId="11879"/>
    <cellStyle name="20% - Ênfase2 6 2 4 3 2 2" xfId="23999"/>
    <cellStyle name="20% - Ênfase2 6 2 4 3 2 3" xfId="36088"/>
    <cellStyle name="20% - Ênfase2 6 2 4 3 2 4" xfId="52446"/>
    <cellStyle name="20% - Ênfase2 6 2 4 3 3" xfId="17939"/>
    <cellStyle name="20% - Ênfase2 6 2 4 3 4" xfId="30029"/>
    <cellStyle name="20% - Ênfase2 6 2 4 3 5" xfId="44169"/>
    <cellStyle name="20% - Ênfase2 6 2 4 4" xfId="7849"/>
    <cellStyle name="20% - Ênfase2 6 2 4 4 2" xfId="19969"/>
    <cellStyle name="20% - Ênfase2 6 2 4 4 2 2" xfId="48412"/>
    <cellStyle name="20% - Ênfase2 6 2 4 4 3" xfId="32058"/>
    <cellStyle name="20% - Ênfase2 6 2 4 4 4" xfId="40135"/>
    <cellStyle name="20% - Ênfase2 6 2 4 5" xfId="13909"/>
    <cellStyle name="20% - Ênfase2 6 2 4 5 2" xfId="46363"/>
    <cellStyle name="20% - Ênfase2 6 2 4 6" xfId="25999"/>
    <cellStyle name="20% - Ênfase2 6 2 4 7" xfId="38089"/>
    <cellStyle name="20% - Ênfase2 6 2 5" xfId="2283"/>
    <cellStyle name="20% - Ênfase2 6 2 5 2" xfId="8343"/>
    <cellStyle name="20% - Ênfase2 6 2 5 2 2" xfId="20463"/>
    <cellStyle name="20% - Ênfase2 6 2 5 2 3" xfId="32552"/>
    <cellStyle name="20% - Ênfase2 6 2 5 2 4" xfId="48909"/>
    <cellStyle name="20% - Ênfase2 6 2 5 3" xfId="14403"/>
    <cellStyle name="20% - Ênfase2 6 2 5 4" xfId="26493"/>
    <cellStyle name="20% - Ênfase2 6 2 5 5" xfId="40632"/>
    <cellStyle name="20% - Ênfase2 6 2 6" xfId="4314"/>
    <cellStyle name="20% - Ênfase2 6 2 6 2" xfId="10373"/>
    <cellStyle name="20% - Ênfase2 6 2 6 2 2" xfId="22493"/>
    <cellStyle name="20% - Ênfase2 6 2 6 2 3" xfId="34582"/>
    <cellStyle name="20% - Ênfase2 6 2 6 2 4" xfId="50940"/>
    <cellStyle name="20% - Ênfase2 6 2 6 3" xfId="16433"/>
    <cellStyle name="20% - Ênfase2 6 2 6 4" xfId="28523"/>
    <cellStyle name="20% - Ênfase2 6 2 6 5" xfId="42663"/>
    <cellStyle name="20% - Ênfase2 6 2 7" xfId="6313"/>
    <cellStyle name="20% - Ênfase2 6 2 7 2" xfId="18433"/>
    <cellStyle name="20% - Ênfase2 6 2 7 2 2" xfId="46860"/>
    <cellStyle name="20% - Ênfase2 6 2 7 3" xfId="30522"/>
    <cellStyle name="20% - Ênfase2 6 2 7 4" xfId="38583"/>
    <cellStyle name="20% - Ênfase2 6 2 8" xfId="12373"/>
    <cellStyle name="20% - Ênfase2 6 2 8 2" xfId="44814"/>
    <cellStyle name="20% - Ênfase2 6 2 9" xfId="24493"/>
    <cellStyle name="20% - Ênfase2 6 3" xfId="1235"/>
    <cellStyle name="20% - Ênfase2 6 3 2" xfId="3278"/>
    <cellStyle name="20% - Ênfase2 6 3 2 2" xfId="9337"/>
    <cellStyle name="20% - Ênfase2 6 3 2 2 2" xfId="21457"/>
    <cellStyle name="20% - Ênfase2 6 3 2 2 3" xfId="33546"/>
    <cellStyle name="20% - Ênfase2 6 3 2 2 4" xfId="49904"/>
    <cellStyle name="20% - Ênfase2 6 3 2 3" xfId="15397"/>
    <cellStyle name="20% - Ênfase2 6 3 2 4" xfId="27487"/>
    <cellStyle name="20% - Ênfase2 6 3 2 5" xfId="41627"/>
    <cellStyle name="20% - Ênfase2 6 3 3" xfId="5303"/>
    <cellStyle name="20% - Ênfase2 6 3 3 2" xfId="11362"/>
    <cellStyle name="20% - Ênfase2 6 3 3 2 2" xfId="23482"/>
    <cellStyle name="20% - Ênfase2 6 3 3 2 3" xfId="35571"/>
    <cellStyle name="20% - Ênfase2 6 3 3 2 4" xfId="51929"/>
    <cellStyle name="20% - Ênfase2 6 3 3 3" xfId="17422"/>
    <cellStyle name="20% - Ênfase2 6 3 3 4" xfId="29512"/>
    <cellStyle name="20% - Ênfase2 6 3 3 5" xfId="43652"/>
    <cellStyle name="20% - Ênfase2 6 3 4" xfId="7307"/>
    <cellStyle name="20% - Ênfase2 6 3 4 2" xfId="19427"/>
    <cellStyle name="20% - Ênfase2 6 3 4 2 2" xfId="47869"/>
    <cellStyle name="20% - Ênfase2 6 3 4 3" xfId="31516"/>
    <cellStyle name="20% - Ênfase2 6 3 4 4" xfId="39592"/>
    <cellStyle name="20% - Ênfase2 6 3 5" xfId="13367"/>
    <cellStyle name="20% - Ênfase2 6 3 5 2" xfId="45820"/>
    <cellStyle name="20% - Ênfase2 6 3 6" xfId="25482"/>
    <cellStyle name="20% - Ênfase2 6 3 7" xfId="37572"/>
    <cellStyle name="20% - Ênfase2 6 4" xfId="726"/>
    <cellStyle name="20% - Ênfase2 6 4 2" xfId="2782"/>
    <cellStyle name="20% - Ênfase2 6 4 2 2" xfId="8841"/>
    <cellStyle name="20% - Ênfase2 6 4 2 2 2" xfId="20961"/>
    <cellStyle name="20% - Ênfase2 6 4 2 2 3" xfId="33050"/>
    <cellStyle name="20% - Ênfase2 6 4 2 2 4" xfId="49408"/>
    <cellStyle name="20% - Ênfase2 6 4 2 3" xfId="14901"/>
    <cellStyle name="20% - Ênfase2 6 4 2 4" xfId="26991"/>
    <cellStyle name="20% - Ênfase2 6 4 2 5" xfId="41131"/>
    <cellStyle name="20% - Ênfase2 6 4 3" xfId="4807"/>
    <cellStyle name="20% - Ênfase2 6 4 3 2" xfId="10866"/>
    <cellStyle name="20% - Ênfase2 6 4 3 2 2" xfId="22986"/>
    <cellStyle name="20% - Ênfase2 6 4 3 2 3" xfId="35075"/>
    <cellStyle name="20% - Ênfase2 6 4 3 2 4" xfId="51433"/>
    <cellStyle name="20% - Ênfase2 6 4 3 3" xfId="16926"/>
    <cellStyle name="20% - Ênfase2 6 4 3 4" xfId="29016"/>
    <cellStyle name="20% - Ênfase2 6 4 3 5" xfId="43156"/>
    <cellStyle name="20% - Ênfase2 6 4 4" xfId="6811"/>
    <cellStyle name="20% - Ênfase2 6 4 4 2" xfId="18931"/>
    <cellStyle name="20% - Ênfase2 6 4 4 2 2" xfId="47364"/>
    <cellStyle name="20% - Ênfase2 6 4 4 3" xfId="31020"/>
    <cellStyle name="20% - Ênfase2 6 4 4 4" xfId="39087"/>
    <cellStyle name="20% - Ênfase2 6 4 5" xfId="12871"/>
    <cellStyle name="20% - Ênfase2 6 4 5 2" xfId="45316"/>
    <cellStyle name="20% - Ênfase2 6 4 6" xfId="24986"/>
    <cellStyle name="20% - Ênfase2 6 4 7" xfId="37076"/>
    <cellStyle name="20% - Ênfase2 6 5" xfId="1778"/>
    <cellStyle name="20% - Ênfase2 6 5 2" xfId="3815"/>
    <cellStyle name="20% - Ênfase2 6 5 2 2" xfId="9874"/>
    <cellStyle name="20% - Ênfase2 6 5 2 2 2" xfId="21994"/>
    <cellStyle name="20% - Ênfase2 6 5 2 2 3" xfId="34083"/>
    <cellStyle name="20% - Ênfase2 6 5 2 2 4" xfId="50441"/>
    <cellStyle name="20% - Ênfase2 6 5 2 3" xfId="15934"/>
    <cellStyle name="20% - Ênfase2 6 5 2 4" xfId="28024"/>
    <cellStyle name="20% - Ênfase2 6 5 2 5" xfId="42164"/>
    <cellStyle name="20% - Ênfase2 6 5 3" xfId="5815"/>
    <cellStyle name="20% - Ênfase2 6 5 3 2" xfId="11874"/>
    <cellStyle name="20% - Ênfase2 6 5 3 2 2" xfId="23994"/>
    <cellStyle name="20% - Ênfase2 6 5 3 2 3" xfId="36083"/>
    <cellStyle name="20% - Ênfase2 6 5 3 2 4" xfId="52441"/>
    <cellStyle name="20% - Ênfase2 6 5 3 3" xfId="17934"/>
    <cellStyle name="20% - Ênfase2 6 5 3 4" xfId="30024"/>
    <cellStyle name="20% - Ênfase2 6 5 3 5" xfId="44164"/>
    <cellStyle name="20% - Ênfase2 6 5 4" xfId="7844"/>
    <cellStyle name="20% - Ênfase2 6 5 4 2" xfId="19964"/>
    <cellStyle name="20% - Ênfase2 6 5 4 2 2" xfId="48407"/>
    <cellStyle name="20% - Ênfase2 6 5 4 3" xfId="32053"/>
    <cellStyle name="20% - Ênfase2 6 5 4 4" xfId="40130"/>
    <cellStyle name="20% - Ênfase2 6 5 5" xfId="13904"/>
    <cellStyle name="20% - Ênfase2 6 5 5 2" xfId="46358"/>
    <cellStyle name="20% - Ênfase2 6 5 6" xfId="25994"/>
    <cellStyle name="20% - Ênfase2 6 5 7" xfId="38084"/>
    <cellStyle name="20% - Ênfase2 6 6" xfId="2278"/>
    <cellStyle name="20% - Ênfase2 6 6 2" xfId="8338"/>
    <cellStyle name="20% - Ênfase2 6 6 2 2" xfId="20458"/>
    <cellStyle name="20% - Ênfase2 6 6 2 3" xfId="32547"/>
    <cellStyle name="20% - Ênfase2 6 6 2 4" xfId="48904"/>
    <cellStyle name="20% - Ênfase2 6 6 3" xfId="14398"/>
    <cellStyle name="20% - Ênfase2 6 6 4" xfId="26488"/>
    <cellStyle name="20% - Ênfase2 6 6 5" xfId="40627"/>
    <cellStyle name="20% - Ênfase2 6 7" xfId="4309"/>
    <cellStyle name="20% - Ênfase2 6 7 2" xfId="10368"/>
    <cellStyle name="20% - Ênfase2 6 7 2 2" xfId="22488"/>
    <cellStyle name="20% - Ênfase2 6 7 2 3" xfId="34577"/>
    <cellStyle name="20% - Ênfase2 6 7 2 4" xfId="50935"/>
    <cellStyle name="20% - Ênfase2 6 7 3" xfId="16428"/>
    <cellStyle name="20% - Ênfase2 6 7 4" xfId="28518"/>
    <cellStyle name="20% - Ênfase2 6 7 5" xfId="42658"/>
    <cellStyle name="20% - Ênfase2 6 8" xfId="6308"/>
    <cellStyle name="20% - Ênfase2 6 8 2" xfId="18428"/>
    <cellStyle name="20% - Ênfase2 6 8 2 2" xfId="46855"/>
    <cellStyle name="20% - Ênfase2 6 8 3" xfId="30517"/>
    <cellStyle name="20% - Ênfase2 6 8 4" xfId="38578"/>
    <cellStyle name="20% - Ênfase2 6 9" xfId="12368"/>
    <cellStyle name="20% - Ênfase2 6 9 2" xfId="44809"/>
    <cellStyle name="20% - Ênfase2 7" xfId="134"/>
    <cellStyle name="20% - Ênfase2 7 10" xfId="24483"/>
    <cellStyle name="20% - Ênfase2 7 11" xfId="36573"/>
    <cellStyle name="20% - Ênfase2 7 2" xfId="150"/>
    <cellStyle name="20% - Ênfase2 7 2 10" xfId="36589"/>
    <cellStyle name="20% - Ênfase2 7 2 2" xfId="1246"/>
    <cellStyle name="20% - Ênfase2 7 2 2 2" xfId="3289"/>
    <cellStyle name="20% - Ênfase2 7 2 2 2 2" xfId="9348"/>
    <cellStyle name="20% - Ênfase2 7 2 2 2 2 2" xfId="21468"/>
    <cellStyle name="20% - Ênfase2 7 2 2 2 2 3" xfId="33557"/>
    <cellStyle name="20% - Ênfase2 7 2 2 2 2 4" xfId="49915"/>
    <cellStyle name="20% - Ênfase2 7 2 2 2 3" xfId="15408"/>
    <cellStyle name="20% - Ênfase2 7 2 2 2 4" xfId="27498"/>
    <cellStyle name="20% - Ênfase2 7 2 2 2 5" xfId="41638"/>
    <cellStyle name="20% - Ênfase2 7 2 2 3" xfId="5314"/>
    <cellStyle name="20% - Ênfase2 7 2 2 3 2" xfId="11373"/>
    <cellStyle name="20% - Ênfase2 7 2 2 3 2 2" xfId="23493"/>
    <cellStyle name="20% - Ênfase2 7 2 2 3 2 3" xfId="35582"/>
    <cellStyle name="20% - Ênfase2 7 2 2 3 2 4" xfId="51940"/>
    <cellStyle name="20% - Ênfase2 7 2 2 3 3" xfId="17433"/>
    <cellStyle name="20% - Ênfase2 7 2 2 3 4" xfId="29523"/>
    <cellStyle name="20% - Ênfase2 7 2 2 3 5" xfId="43663"/>
    <cellStyle name="20% - Ênfase2 7 2 2 4" xfId="7318"/>
    <cellStyle name="20% - Ênfase2 7 2 2 4 2" xfId="19438"/>
    <cellStyle name="20% - Ênfase2 7 2 2 4 2 2" xfId="47880"/>
    <cellStyle name="20% - Ênfase2 7 2 2 4 3" xfId="31527"/>
    <cellStyle name="20% - Ênfase2 7 2 2 4 4" xfId="39603"/>
    <cellStyle name="20% - Ênfase2 7 2 2 5" xfId="13378"/>
    <cellStyle name="20% - Ênfase2 7 2 2 5 2" xfId="45831"/>
    <cellStyle name="20% - Ênfase2 7 2 2 6" xfId="25493"/>
    <cellStyle name="20% - Ênfase2 7 2 2 7" xfId="37583"/>
    <cellStyle name="20% - Ênfase2 7 2 3" xfId="737"/>
    <cellStyle name="20% - Ênfase2 7 2 3 2" xfId="2793"/>
    <cellStyle name="20% - Ênfase2 7 2 3 2 2" xfId="8852"/>
    <cellStyle name="20% - Ênfase2 7 2 3 2 2 2" xfId="20972"/>
    <cellStyle name="20% - Ênfase2 7 2 3 2 2 3" xfId="33061"/>
    <cellStyle name="20% - Ênfase2 7 2 3 2 2 4" xfId="49419"/>
    <cellStyle name="20% - Ênfase2 7 2 3 2 3" xfId="14912"/>
    <cellStyle name="20% - Ênfase2 7 2 3 2 4" xfId="27002"/>
    <cellStyle name="20% - Ênfase2 7 2 3 2 5" xfId="41142"/>
    <cellStyle name="20% - Ênfase2 7 2 3 3" xfId="4818"/>
    <cellStyle name="20% - Ênfase2 7 2 3 3 2" xfId="10877"/>
    <cellStyle name="20% - Ênfase2 7 2 3 3 2 2" xfId="22997"/>
    <cellStyle name="20% - Ênfase2 7 2 3 3 2 3" xfId="35086"/>
    <cellStyle name="20% - Ênfase2 7 2 3 3 2 4" xfId="51444"/>
    <cellStyle name="20% - Ênfase2 7 2 3 3 3" xfId="16937"/>
    <cellStyle name="20% - Ênfase2 7 2 3 3 4" xfId="29027"/>
    <cellStyle name="20% - Ênfase2 7 2 3 3 5" xfId="43167"/>
    <cellStyle name="20% - Ênfase2 7 2 3 4" xfId="6822"/>
    <cellStyle name="20% - Ênfase2 7 2 3 4 2" xfId="18942"/>
    <cellStyle name="20% - Ênfase2 7 2 3 4 2 2" xfId="47375"/>
    <cellStyle name="20% - Ênfase2 7 2 3 4 3" xfId="31031"/>
    <cellStyle name="20% - Ênfase2 7 2 3 4 4" xfId="39098"/>
    <cellStyle name="20% - Ênfase2 7 2 3 5" xfId="12882"/>
    <cellStyle name="20% - Ênfase2 7 2 3 5 2" xfId="45327"/>
    <cellStyle name="20% - Ênfase2 7 2 3 6" xfId="24997"/>
    <cellStyle name="20% - Ênfase2 7 2 3 7" xfId="37087"/>
    <cellStyle name="20% - Ênfase2 7 2 4" xfId="1789"/>
    <cellStyle name="20% - Ênfase2 7 2 4 2" xfId="3826"/>
    <cellStyle name="20% - Ênfase2 7 2 4 2 2" xfId="9885"/>
    <cellStyle name="20% - Ênfase2 7 2 4 2 2 2" xfId="22005"/>
    <cellStyle name="20% - Ênfase2 7 2 4 2 2 3" xfId="34094"/>
    <cellStyle name="20% - Ênfase2 7 2 4 2 2 4" xfId="50452"/>
    <cellStyle name="20% - Ênfase2 7 2 4 2 3" xfId="15945"/>
    <cellStyle name="20% - Ênfase2 7 2 4 2 4" xfId="28035"/>
    <cellStyle name="20% - Ênfase2 7 2 4 2 5" xfId="42175"/>
    <cellStyle name="20% - Ênfase2 7 2 4 3" xfId="5826"/>
    <cellStyle name="20% - Ênfase2 7 2 4 3 2" xfId="11885"/>
    <cellStyle name="20% - Ênfase2 7 2 4 3 2 2" xfId="24005"/>
    <cellStyle name="20% - Ênfase2 7 2 4 3 2 3" xfId="36094"/>
    <cellStyle name="20% - Ênfase2 7 2 4 3 2 4" xfId="52452"/>
    <cellStyle name="20% - Ênfase2 7 2 4 3 3" xfId="17945"/>
    <cellStyle name="20% - Ênfase2 7 2 4 3 4" xfId="30035"/>
    <cellStyle name="20% - Ênfase2 7 2 4 3 5" xfId="44175"/>
    <cellStyle name="20% - Ênfase2 7 2 4 4" xfId="7855"/>
    <cellStyle name="20% - Ênfase2 7 2 4 4 2" xfId="19975"/>
    <cellStyle name="20% - Ênfase2 7 2 4 4 2 2" xfId="48418"/>
    <cellStyle name="20% - Ênfase2 7 2 4 4 3" xfId="32064"/>
    <cellStyle name="20% - Ênfase2 7 2 4 4 4" xfId="40141"/>
    <cellStyle name="20% - Ênfase2 7 2 4 5" xfId="13915"/>
    <cellStyle name="20% - Ênfase2 7 2 4 5 2" xfId="46369"/>
    <cellStyle name="20% - Ênfase2 7 2 4 6" xfId="26005"/>
    <cellStyle name="20% - Ênfase2 7 2 4 7" xfId="38095"/>
    <cellStyle name="20% - Ênfase2 7 2 5" xfId="2289"/>
    <cellStyle name="20% - Ênfase2 7 2 5 2" xfId="8349"/>
    <cellStyle name="20% - Ênfase2 7 2 5 2 2" xfId="20469"/>
    <cellStyle name="20% - Ênfase2 7 2 5 2 3" xfId="32558"/>
    <cellStyle name="20% - Ênfase2 7 2 5 2 4" xfId="48915"/>
    <cellStyle name="20% - Ênfase2 7 2 5 3" xfId="14409"/>
    <cellStyle name="20% - Ênfase2 7 2 5 4" xfId="26499"/>
    <cellStyle name="20% - Ênfase2 7 2 5 5" xfId="40638"/>
    <cellStyle name="20% - Ênfase2 7 2 6" xfId="4320"/>
    <cellStyle name="20% - Ênfase2 7 2 6 2" xfId="10379"/>
    <cellStyle name="20% - Ênfase2 7 2 6 2 2" xfId="22499"/>
    <cellStyle name="20% - Ênfase2 7 2 6 2 3" xfId="34588"/>
    <cellStyle name="20% - Ênfase2 7 2 6 2 4" xfId="50946"/>
    <cellStyle name="20% - Ênfase2 7 2 6 3" xfId="16439"/>
    <cellStyle name="20% - Ênfase2 7 2 6 4" xfId="28529"/>
    <cellStyle name="20% - Ênfase2 7 2 6 5" xfId="42669"/>
    <cellStyle name="20% - Ênfase2 7 2 7" xfId="6319"/>
    <cellStyle name="20% - Ênfase2 7 2 7 2" xfId="18439"/>
    <cellStyle name="20% - Ênfase2 7 2 7 2 2" xfId="46866"/>
    <cellStyle name="20% - Ênfase2 7 2 7 3" xfId="30528"/>
    <cellStyle name="20% - Ênfase2 7 2 7 4" xfId="38589"/>
    <cellStyle name="20% - Ênfase2 7 2 8" xfId="12379"/>
    <cellStyle name="20% - Ênfase2 7 2 8 2" xfId="44820"/>
    <cellStyle name="20% - Ênfase2 7 2 9" xfId="24499"/>
    <cellStyle name="20% - Ênfase2 7 3" xfId="1230"/>
    <cellStyle name="20% - Ênfase2 7 3 2" xfId="3273"/>
    <cellStyle name="20% - Ênfase2 7 3 2 2" xfId="9332"/>
    <cellStyle name="20% - Ênfase2 7 3 2 2 2" xfId="21452"/>
    <cellStyle name="20% - Ênfase2 7 3 2 2 3" xfId="33541"/>
    <cellStyle name="20% - Ênfase2 7 3 2 2 4" xfId="49899"/>
    <cellStyle name="20% - Ênfase2 7 3 2 3" xfId="15392"/>
    <cellStyle name="20% - Ênfase2 7 3 2 4" xfId="27482"/>
    <cellStyle name="20% - Ênfase2 7 3 2 5" xfId="41622"/>
    <cellStyle name="20% - Ênfase2 7 3 3" xfId="5298"/>
    <cellStyle name="20% - Ênfase2 7 3 3 2" xfId="11357"/>
    <cellStyle name="20% - Ênfase2 7 3 3 2 2" xfId="23477"/>
    <cellStyle name="20% - Ênfase2 7 3 3 2 3" xfId="35566"/>
    <cellStyle name="20% - Ênfase2 7 3 3 2 4" xfId="51924"/>
    <cellStyle name="20% - Ênfase2 7 3 3 3" xfId="17417"/>
    <cellStyle name="20% - Ênfase2 7 3 3 4" xfId="29507"/>
    <cellStyle name="20% - Ênfase2 7 3 3 5" xfId="43647"/>
    <cellStyle name="20% - Ênfase2 7 3 4" xfId="7302"/>
    <cellStyle name="20% - Ênfase2 7 3 4 2" xfId="19422"/>
    <cellStyle name="20% - Ênfase2 7 3 4 2 2" xfId="47864"/>
    <cellStyle name="20% - Ênfase2 7 3 4 3" xfId="31511"/>
    <cellStyle name="20% - Ênfase2 7 3 4 4" xfId="39587"/>
    <cellStyle name="20% - Ênfase2 7 3 5" xfId="13362"/>
    <cellStyle name="20% - Ênfase2 7 3 5 2" xfId="45815"/>
    <cellStyle name="20% - Ênfase2 7 3 6" xfId="25477"/>
    <cellStyle name="20% - Ênfase2 7 3 7" xfId="37567"/>
    <cellStyle name="20% - Ênfase2 7 4" xfId="721"/>
    <cellStyle name="20% - Ênfase2 7 4 2" xfId="2777"/>
    <cellStyle name="20% - Ênfase2 7 4 2 2" xfId="8836"/>
    <cellStyle name="20% - Ênfase2 7 4 2 2 2" xfId="20956"/>
    <cellStyle name="20% - Ênfase2 7 4 2 2 3" xfId="33045"/>
    <cellStyle name="20% - Ênfase2 7 4 2 2 4" xfId="49403"/>
    <cellStyle name="20% - Ênfase2 7 4 2 3" xfId="14896"/>
    <cellStyle name="20% - Ênfase2 7 4 2 4" xfId="26986"/>
    <cellStyle name="20% - Ênfase2 7 4 2 5" xfId="41126"/>
    <cellStyle name="20% - Ênfase2 7 4 3" xfId="4802"/>
    <cellStyle name="20% - Ênfase2 7 4 3 2" xfId="10861"/>
    <cellStyle name="20% - Ênfase2 7 4 3 2 2" xfId="22981"/>
    <cellStyle name="20% - Ênfase2 7 4 3 2 3" xfId="35070"/>
    <cellStyle name="20% - Ênfase2 7 4 3 2 4" xfId="51428"/>
    <cellStyle name="20% - Ênfase2 7 4 3 3" xfId="16921"/>
    <cellStyle name="20% - Ênfase2 7 4 3 4" xfId="29011"/>
    <cellStyle name="20% - Ênfase2 7 4 3 5" xfId="43151"/>
    <cellStyle name="20% - Ênfase2 7 4 4" xfId="6806"/>
    <cellStyle name="20% - Ênfase2 7 4 4 2" xfId="18926"/>
    <cellStyle name="20% - Ênfase2 7 4 4 2 2" xfId="47359"/>
    <cellStyle name="20% - Ênfase2 7 4 4 3" xfId="31015"/>
    <cellStyle name="20% - Ênfase2 7 4 4 4" xfId="39082"/>
    <cellStyle name="20% - Ênfase2 7 4 5" xfId="12866"/>
    <cellStyle name="20% - Ênfase2 7 4 5 2" xfId="45311"/>
    <cellStyle name="20% - Ênfase2 7 4 6" xfId="24981"/>
    <cellStyle name="20% - Ênfase2 7 4 7" xfId="37071"/>
    <cellStyle name="20% - Ênfase2 7 5" xfId="1773"/>
    <cellStyle name="20% - Ênfase2 7 5 2" xfId="3810"/>
    <cellStyle name="20% - Ênfase2 7 5 2 2" xfId="9869"/>
    <cellStyle name="20% - Ênfase2 7 5 2 2 2" xfId="21989"/>
    <cellStyle name="20% - Ênfase2 7 5 2 2 3" xfId="34078"/>
    <cellStyle name="20% - Ênfase2 7 5 2 2 4" xfId="50436"/>
    <cellStyle name="20% - Ênfase2 7 5 2 3" xfId="15929"/>
    <cellStyle name="20% - Ênfase2 7 5 2 4" xfId="28019"/>
    <cellStyle name="20% - Ênfase2 7 5 2 5" xfId="42159"/>
    <cellStyle name="20% - Ênfase2 7 5 3" xfId="5810"/>
    <cellStyle name="20% - Ênfase2 7 5 3 2" xfId="11869"/>
    <cellStyle name="20% - Ênfase2 7 5 3 2 2" xfId="23989"/>
    <cellStyle name="20% - Ênfase2 7 5 3 2 3" xfId="36078"/>
    <cellStyle name="20% - Ênfase2 7 5 3 2 4" xfId="52436"/>
    <cellStyle name="20% - Ênfase2 7 5 3 3" xfId="17929"/>
    <cellStyle name="20% - Ênfase2 7 5 3 4" xfId="30019"/>
    <cellStyle name="20% - Ênfase2 7 5 3 5" xfId="44159"/>
    <cellStyle name="20% - Ênfase2 7 5 4" xfId="7839"/>
    <cellStyle name="20% - Ênfase2 7 5 4 2" xfId="19959"/>
    <cellStyle name="20% - Ênfase2 7 5 4 2 2" xfId="48402"/>
    <cellStyle name="20% - Ênfase2 7 5 4 3" xfId="32048"/>
    <cellStyle name="20% - Ênfase2 7 5 4 4" xfId="40125"/>
    <cellStyle name="20% - Ênfase2 7 5 5" xfId="13899"/>
    <cellStyle name="20% - Ênfase2 7 5 5 2" xfId="46353"/>
    <cellStyle name="20% - Ênfase2 7 5 6" xfId="25989"/>
    <cellStyle name="20% - Ênfase2 7 5 7" xfId="38079"/>
    <cellStyle name="20% - Ênfase2 7 6" xfId="2273"/>
    <cellStyle name="20% - Ênfase2 7 6 2" xfId="8333"/>
    <cellStyle name="20% - Ênfase2 7 6 2 2" xfId="20453"/>
    <cellStyle name="20% - Ênfase2 7 6 2 3" xfId="32542"/>
    <cellStyle name="20% - Ênfase2 7 6 2 4" xfId="48899"/>
    <cellStyle name="20% - Ênfase2 7 6 3" xfId="14393"/>
    <cellStyle name="20% - Ênfase2 7 6 4" xfId="26483"/>
    <cellStyle name="20% - Ênfase2 7 6 5" xfId="40622"/>
    <cellStyle name="20% - Ênfase2 7 7" xfId="4304"/>
    <cellStyle name="20% - Ênfase2 7 7 2" xfId="10363"/>
    <cellStyle name="20% - Ênfase2 7 7 2 2" xfId="22483"/>
    <cellStyle name="20% - Ênfase2 7 7 2 3" xfId="34572"/>
    <cellStyle name="20% - Ênfase2 7 7 2 4" xfId="50930"/>
    <cellStyle name="20% - Ênfase2 7 7 3" xfId="16423"/>
    <cellStyle name="20% - Ênfase2 7 7 4" xfId="28513"/>
    <cellStyle name="20% - Ênfase2 7 7 5" xfId="42653"/>
    <cellStyle name="20% - Ênfase2 7 8" xfId="6303"/>
    <cellStyle name="20% - Ênfase2 7 8 2" xfId="18423"/>
    <cellStyle name="20% - Ênfase2 7 8 2 2" xfId="46850"/>
    <cellStyle name="20% - Ênfase2 7 8 3" xfId="30512"/>
    <cellStyle name="20% - Ênfase2 7 8 4" xfId="38573"/>
    <cellStyle name="20% - Ênfase2 7 9" xfId="12363"/>
    <cellStyle name="20% - Ênfase2 7 9 2" xfId="44804"/>
    <cellStyle name="20% - Ênfase2 8" xfId="152"/>
    <cellStyle name="20% - Ênfase2 8 10" xfId="24501"/>
    <cellStyle name="20% - Ênfase2 8 11" xfId="36591"/>
    <cellStyle name="20% - Ênfase2 8 2" xfId="156"/>
    <cellStyle name="20% - Ênfase2 8 2 10" xfId="36595"/>
    <cellStyle name="20% - Ênfase2 8 2 2" xfId="1252"/>
    <cellStyle name="20% - Ênfase2 8 2 2 2" xfId="3295"/>
    <cellStyle name="20% - Ênfase2 8 2 2 2 2" xfId="9354"/>
    <cellStyle name="20% - Ênfase2 8 2 2 2 2 2" xfId="21474"/>
    <cellStyle name="20% - Ênfase2 8 2 2 2 2 3" xfId="33563"/>
    <cellStyle name="20% - Ênfase2 8 2 2 2 2 4" xfId="49921"/>
    <cellStyle name="20% - Ênfase2 8 2 2 2 3" xfId="15414"/>
    <cellStyle name="20% - Ênfase2 8 2 2 2 4" xfId="27504"/>
    <cellStyle name="20% - Ênfase2 8 2 2 2 5" xfId="41644"/>
    <cellStyle name="20% - Ênfase2 8 2 2 3" xfId="5320"/>
    <cellStyle name="20% - Ênfase2 8 2 2 3 2" xfId="11379"/>
    <cellStyle name="20% - Ênfase2 8 2 2 3 2 2" xfId="23499"/>
    <cellStyle name="20% - Ênfase2 8 2 2 3 2 3" xfId="35588"/>
    <cellStyle name="20% - Ênfase2 8 2 2 3 2 4" xfId="51946"/>
    <cellStyle name="20% - Ênfase2 8 2 2 3 3" xfId="17439"/>
    <cellStyle name="20% - Ênfase2 8 2 2 3 4" xfId="29529"/>
    <cellStyle name="20% - Ênfase2 8 2 2 3 5" xfId="43669"/>
    <cellStyle name="20% - Ênfase2 8 2 2 4" xfId="7324"/>
    <cellStyle name="20% - Ênfase2 8 2 2 4 2" xfId="19444"/>
    <cellStyle name="20% - Ênfase2 8 2 2 4 2 2" xfId="47886"/>
    <cellStyle name="20% - Ênfase2 8 2 2 4 3" xfId="31533"/>
    <cellStyle name="20% - Ênfase2 8 2 2 4 4" xfId="39609"/>
    <cellStyle name="20% - Ênfase2 8 2 2 5" xfId="13384"/>
    <cellStyle name="20% - Ênfase2 8 2 2 5 2" xfId="45837"/>
    <cellStyle name="20% - Ênfase2 8 2 2 6" xfId="25499"/>
    <cellStyle name="20% - Ênfase2 8 2 2 7" xfId="37589"/>
    <cellStyle name="20% - Ênfase2 8 2 3" xfId="743"/>
    <cellStyle name="20% - Ênfase2 8 2 3 2" xfId="2799"/>
    <cellStyle name="20% - Ênfase2 8 2 3 2 2" xfId="8858"/>
    <cellStyle name="20% - Ênfase2 8 2 3 2 2 2" xfId="20978"/>
    <cellStyle name="20% - Ênfase2 8 2 3 2 2 3" xfId="33067"/>
    <cellStyle name="20% - Ênfase2 8 2 3 2 2 4" xfId="49425"/>
    <cellStyle name="20% - Ênfase2 8 2 3 2 3" xfId="14918"/>
    <cellStyle name="20% - Ênfase2 8 2 3 2 4" xfId="27008"/>
    <cellStyle name="20% - Ênfase2 8 2 3 2 5" xfId="41148"/>
    <cellStyle name="20% - Ênfase2 8 2 3 3" xfId="4824"/>
    <cellStyle name="20% - Ênfase2 8 2 3 3 2" xfId="10883"/>
    <cellStyle name="20% - Ênfase2 8 2 3 3 2 2" xfId="23003"/>
    <cellStyle name="20% - Ênfase2 8 2 3 3 2 3" xfId="35092"/>
    <cellStyle name="20% - Ênfase2 8 2 3 3 2 4" xfId="51450"/>
    <cellStyle name="20% - Ênfase2 8 2 3 3 3" xfId="16943"/>
    <cellStyle name="20% - Ênfase2 8 2 3 3 4" xfId="29033"/>
    <cellStyle name="20% - Ênfase2 8 2 3 3 5" xfId="43173"/>
    <cellStyle name="20% - Ênfase2 8 2 3 4" xfId="6828"/>
    <cellStyle name="20% - Ênfase2 8 2 3 4 2" xfId="18948"/>
    <cellStyle name="20% - Ênfase2 8 2 3 4 2 2" xfId="47381"/>
    <cellStyle name="20% - Ênfase2 8 2 3 4 3" xfId="31037"/>
    <cellStyle name="20% - Ênfase2 8 2 3 4 4" xfId="39104"/>
    <cellStyle name="20% - Ênfase2 8 2 3 5" xfId="12888"/>
    <cellStyle name="20% - Ênfase2 8 2 3 5 2" xfId="45333"/>
    <cellStyle name="20% - Ênfase2 8 2 3 6" xfId="25003"/>
    <cellStyle name="20% - Ênfase2 8 2 3 7" xfId="37093"/>
    <cellStyle name="20% - Ênfase2 8 2 4" xfId="1795"/>
    <cellStyle name="20% - Ênfase2 8 2 4 2" xfId="3832"/>
    <cellStyle name="20% - Ênfase2 8 2 4 2 2" xfId="9891"/>
    <cellStyle name="20% - Ênfase2 8 2 4 2 2 2" xfId="22011"/>
    <cellStyle name="20% - Ênfase2 8 2 4 2 2 3" xfId="34100"/>
    <cellStyle name="20% - Ênfase2 8 2 4 2 2 4" xfId="50458"/>
    <cellStyle name="20% - Ênfase2 8 2 4 2 3" xfId="15951"/>
    <cellStyle name="20% - Ênfase2 8 2 4 2 4" xfId="28041"/>
    <cellStyle name="20% - Ênfase2 8 2 4 2 5" xfId="42181"/>
    <cellStyle name="20% - Ênfase2 8 2 4 3" xfId="5832"/>
    <cellStyle name="20% - Ênfase2 8 2 4 3 2" xfId="11891"/>
    <cellStyle name="20% - Ênfase2 8 2 4 3 2 2" xfId="24011"/>
    <cellStyle name="20% - Ênfase2 8 2 4 3 2 3" xfId="36100"/>
    <cellStyle name="20% - Ênfase2 8 2 4 3 2 4" xfId="52458"/>
    <cellStyle name="20% - Ênfase2 8 2 4 3 3" xfId="17951"/>
    <cellStyle name="20% - Ênfase2 8 2 4 3 4" xfId="30041"/>
    <cellStyle name="20% - Ênfase2 8 2 4 3 5" xfId="44181"/>
    <cellStyle name="20% - Ênfase2 8 2 4 4" xfId="7861"/>
    <cellStyle name="20% - Ênfase2 8 2 4 4 2" xfId="19981"/>
    <cellStyle name="20% - Ênfase2 8 2 4 4 2 2" xfId="48424"/>
    <cellStyle name="20% - Ênfase2 8 2 4 4 3" xfId="32070"/>
    <cellStyle name="20% - Ênfase2 8 2 4 4 4" xfId="40147"/>
    <cellStyle name="20% - Ênfase2 8 2 4 5" xfId="13921"/>
    <cellStyle name="20% - Ênfase2 8 2 4 5 2" xfId="46375"/>
    <cellStyle name="20% - Ênfase2 8 2 4 6" xfId="26011"/>
    <cellStyle name="20% - Ênfase2 8 2 4 7" xfId="38101"/>
    <cellStyle name="20% - Ênfase2 8 2 5" xfId="2295"/>
    <cellStyle name="20% - Ênfase2 8 2 5 2" xfId="8355"/>
    <cellStyle name="20% - Ênfase2 8 2 5 2 2" xfId="20475"/>
    <cellStyle name="20% - Ênfase2 8 2 5 2 3" xfId="32564"/>
    <cellStyle name="20% - Ênfase2 8 2 5 2 4" xfId="48921"/>
    <cellStyle name="20% - Ênfase2 8 2 5 3" xfId="14415"/>
    <cellStyle name="20% - Ênfase2 8 2 5 4" xfId="26505"/>
    <cellStyle name="20% - Ênfase2 8 2 5 5" xfId="40644"/>
    <cellStyle name="20% - Ênfase2 8 2 6" xfId="4326"/>
    <cellStyle name="20% - Ênfase2 8 2 6 2" xfId="10385"/>
    <cellStyle name="20% - Ênfase2 8 2 6 2 2" xfId="22505"/>
    <cellStyle name="20% - Ênfase2 8 2 6 2 3" xfId="34594"/>
    <cellStyle name="20% - Ênfase2 8 2 6 2 4" xfId="50952"/>
    <cellStyle name="20% - Ênfase2 8 2 6 3" xfId="16445"/>
    <cellStyle name="20% - Ênfase2 8 2 6 4" xfId="28535"/>
    <cellStyle name="20% - Ênfase2 8 2 6 5" xfId="42675"/>
    <cellStyle name="20% - Ênfase2 8 2 7" xfId="6325"/>
    <cellStyle name="20% - Ênfase2 8 2 7 2" xfId="18445"/>
    <cellStyle name="20% - Ênfase2 8 2 7 2 2" xfId="46872"/>
    <cellStyle name="20% - Ênfase2 8 2 7 3" xfId="30534"/>
    <cellStyle name="20% - Ênfase2 8 2 7 4" xfId="38595"/>
    <cellStyle name="20% - Ênfase2 8 2 8" xfId="12385"/>
    <cellStyle name="20% - Ênfase2 8 2 8 2" xfId="44826"/>
    <cellStyle name="20% - Ênfase2 8 2 9" xfId="24505"/>
    <cellStyle name="20% - Ênfase2 8 3" xfId="1248"/>
    <cellStyle name="20% - Ênfase2 8 3 2" xfId="3291"/>
    <cellStyle name="20% - Ênfase2 8 3 2 2" xfId="9350"/>
    <cellStyle name="20% - Ênfase2 8 3 2 2 2" xfId="21470"/>
    <cellStyle name="20% - Ênfase2 8 3 2 2 3" xfId="33559"/>
    <cellStyle name="20% - Ênfase2 8 3 2 2 4" xfId="49917"/>
    <cellStyle name="20% - Ênfase2 8 3 2 3" xfId="15410"/>
    <cellStyle name="20% - Ênfase2 8 3 2 4" xfId="27500"/>
    <cellStyle name="20% - Ênfase2 8 3 2 5" xfId="41640"/>
    <cellStyle name="20% - Ênfase2 8 3 3" xfId="5316"/>
    <cellStyle name="20% - Ênfase2 8 3 3 2" xfId="11375"/>
    <cellStyle name="20% - Ênfase2 8 3 3 2 2" xfId="23495"/>
    <cellStyle name="20% - Ênfase2 8 3 3 2 3" xfId="35584"/>
    <cellStyle name="20% - Ênfase2 8 3 3 2 4" xfId="51942"/>
    <cellStyle name="20% - Ênfase2 8 3 3 3" xfId="17435"/>
    <cellStyle name="20% - Ênfase2 8 3 3 4" xfId="29525"/>
    <cellStyle name="20% - Ênfase2 8 3 3 5" xfId="43665"/>
    <cellStyle name="20% - Ênfase2 8 3 4" xfId="7320"/>
    <cellStyle name="20% - Ênfase2 8 3 4 2" xfId="19440"/>
    <cellStyle name="20% - Ênfase2 8 3 4 2 2" xfId="47882"/>
    <cellStyle name="20% - Ênfase2 8 3 4 3" xfId="31529"/>
    <cellStyle name="20% - Ênfase2 8 3 4 4" xfId="39605"/>
    <cellStyle name="20% - Ênfase2 8 3 5" xfId="13380"/>
    <cellStyle name="20% - Ênfase2 8 3 5 2" xfId="45833"/>
    <cellStyle name="20% - Ênfase2 8 3 6" xfId="25495"/>
    <cellStyle name="20% - Ênfase2 8 3 7" xfId="37585"/>
    <cellStyle name="20% - Ênfase2 8 4" xfId="739"/>
    <cellStyle name="20% - Ênfase2 8 4 2" xfId="2795"/>
    <cellStyle name="20% - Ênfase2 8 4 2 2" xfId="8854"/>
    <cellStyle name="20% - Ênfase2 8 4 2 2 2" xfId="20974"/>
    <cellStyle name="20% - Ênfase2 8 4 2 2 3" xfId="33063"/>
    <cellStyle name="20% - Ênfase2 8 4 2 2 4" xfId="49421"/>
    <cellStyle name="20% - Ênfase2 8 4 2 3" xfId="14914"/>
    <cellStyle name="20% - Ênfase2 8 4 2 4" xfId="27004"/>
    <cellStyle name="20% - Ênfase2 8 4 2 5" xfId="41144"/>
    <cellStyle name="20% - Ênfase2 8 4 3" xfId="4820"/>
    <cellStyle name="20% - Ênfase2 8 4 3 2" xfId="10879"/>
    <cellStyle name="20% - Ênfase2 8 4 3 2 2" xfId="22999"/>
    <cellStyle name="20% - Ênfase2 8 4 3 2 3" xfId="35088"/>
    <cellStyle name="20% - Ênfase2 8 4 3 2 4" xfId="51446"/>
    <cellStyle name="20% - Ênfase2 8 4 3 3" xfId="16939"/>
    <cellStyle name="20% - Ênfase2 8 4 3 4" xfId="29029"/>
    <cellStyle name="20% - Ênfase2 8 4 3 5" xfId="43169"/>
    <cellStyle name="20% - Ênfase2 8 4 4" xfId="6824"/>
    <cellStyle name="20% - Ênfase2 8 4 4 2" xfId="18944"/>
    <cellStyle name="20% - Ênfase2 8 4 4 2 2" xfId="47377"/>
    <cellStyle name="20% - Ênfase2 8 4 4 3" xfId="31033"/>
    <cellStyle name="20% - Ênfase2 8 4 4 4" xfId="39100"/>
    <cellStyle name="20% - Ênfase2 8 4 5" xfId="12884"/>
    <cellStyle name="20% - Ênfase2 8 4 5 2" xfId="45329"/>
    <cellStyle name="20% - Ênfase2 8 4 6" xfId="24999"/>
    <cellStyle name="20% - Ênfase2 8 4 7" xfId="37089"/>
    <cellStyle name="20% - Ênfase2 8 5" xfId="1791"/>
    <cellStyle name="20% - Ênfase2 8 5 2" xfId="3828"/>
    <cellStyle name="20% - Ênfase2 8 5 2 2" xfId="9887"/>
    <cellStyle name="20% - Ênfase2 8 5 2 2 2" xfId="22007"/>
    <cellStyle name="20% - Ênfase2 8 5 2 2 3" xfId="34096"/>
    <cellStyle name="20% - Ênfase2 8 5 2 2 4" xfId="50454"/>
    <cellStyle name="20% - Ênfase2 8 5 2 3" xfId="15947"/>
    <cellStyle name="20% - Ênfase2 8 5 2 4" xfId="28037"/>
    <cellStyle name="20% - Ênfase2 8 5 2 5" xfId="42177"/>
    <cellStyle name="20% - Ênfase2 8 5 3" xfId="5828"/>
    <cellStyle name="20% - Ênfase2 8 5 3 2" xfId="11887"/>
    <cellStyle name="20% - Ênfase2 8 5 3 2 2" xfId="24007"/>
    <cellStyle name="20% - Ênfase2 8 5 3 2 3" xfId="36096"/>
    <cellStyle name="20% - Ênfase2 8 5 3 2 4" xfId="52454"/>
    <cellStyle name="20% - Ênfase2 8 5 3 3" xfId="17947"/>
    <cellStyle name="20% - Ênfase2 8 5 3 4" xfId="30037"/>
    <cellStyle name="20% - Ênfase2 8 5 3 5" xfId="44177"/>
    <cellStyle name="20% - Ênfase2 8 5 4" xfId="7857"/>
    <cellStyle name="20% - Ênfase2 8 5 4 2" xfId="19977"/>
    <cellStyle name="20% - Ênfase2 8 5 4 2 2" xfId="48420"/>
    <cellStyle name="20% - Ênfase2 8 5 4 3" xfId="32066"/>
    <cellStyle name="20% - Ênfase2 8 5 4 4" xfId="40143"/>
    <cellStyle name="20% - Ênfase2 8 5 5" xfId="13917"/>
    <cellStyle name="20% - Ênfase2 8 5 5 2" xfId="46371"/>
    <cellStyle name="20% - Ênfase2 8 5 6" xfId="26007"/>
    <cellStyle name="20% - Ênfase2 8 5 7" xfId="38097"/>
    <cellStyle name="20% - Ênfase2 8 6" xfId="2291"/>
    <cellStyle name="20% - Ênfase2 8 6 2" xfId="8351"/>
    <cellStyle name="20% - Ênfase2 8 6 2 2" xfId="20471"/>
    <cellStyle name="20% - Ênfase2 8 6 2 3" xfId="32560"/>
    <cellStyle name="20% - Ênfase2 8 6 2 4" xfId="48917"/>
    <cellStyle name="20% - Ênfase2 8 6 3" xfId="14411"/>
    <cellStyle name="20% - Ênfase2 8 6 4" xfId="26501"/>
    <cellStyle name="20% - Ênfase2 8 6 5" xfId="40640"/>
    <cellStyle name="20% - Ênfase2 8 7" xfId="4322"/>
    <cellStyle name="20% - Ênfase2 8 7 2" xfId="10381"/>
    <cellStyle name="20% - Ênfase2 8 7 2 2" xfId="22501"/>
    <cellStyle name="20% - Ênfase2 8 7 2 3" xfId="34590"/>
    <cellStyle name="20% - Ênfase2 8 7 2 4" xfId="50948"/>
    <cellStyle name="20% - Ênfase2 8 7 3" xfId="16441"/>
    <cellStyle name="20% - Ênfase2 8 7 4" xfId="28531"/>
    <cellStyle name="20% - Ênfase2 8 7 5" xfId="42671"/>
    <cellStyle name="20% - Ênfase2 8 8" xfId="6321"/>
    <cellStyle name="20% - Ênfase2 8 8 2" xfId="18441"/>
    <cellStyle name="20% - Ênfase2 8 8 2 2" xfId="46868"/>
    <cellStyle name="20% - Ênfase2 8 8 3" xfId="30530"/>
    <cellStyle name="20% - Ênfase2 8 8 4" xfId="38591"/>
    <cellStyle name="20% - Ênfase2 8 9" xfId="12381"/>
    <cellStyle name="20% - Ênfase2 8 9 2" xfId="44822"/>
    <cellStyle name="20% - Ênfase2 9" xfId="158"/>
    <cellStyle name="20% - Ênfase2 9 10" xfId="24507"/>
    <cellStyle name="20% - Ênfase2 9 11" xfId="36597"/>
    <cellStyle name="20% - Ênfase2 9 2" xfId="161"/>
    <cellStyle name="20% - Ênfase2 9 2 10" xfId="36600"/>
    <cellStyle name="20% - Ênfase2 9 2 2" xfId="1257"/>
    <cellStyle name="20% - Ênfase2 9 2 2 2" xfId="3300"/>
    <cellStyle name="20% - Ênfase2 9 2 2 2 2" xfId="9359"/>
    <cellStyle name="20% - Ênfase2 9 2 2 2 2 2" xfId="21479"/>
    <cellStyle name="20% - Ênfase2 9 2 2 2 2 3" xfId="33568"/>
    <cellStyle name="20% - Ênfase2 9 2 2 2 2 4" xfId="49926"/>
    <cellStyle name="20% - Ênfase2 9 2 2 2 3" xfId="15419"/>
    <cellStyle name="20% - Ênfase2 9 2 2 2 4" xfId="27509"/>
    <cellStyle name="20% - Ênfase2 9 2 2 2 5" xfId="41649"/>
    <cellStyle name="20% - Ênfase2 9 2 2 3" xfId="5325"/>
    <cellStyle name="20% - Ênfase2 9 2 2 3 2" xfId="11384"/>
    <cellStyle name="20% - Ênfase2 9 2 2 3 2 2" xfId="23504"/>
    <cellStyle name="20% - Ênfase2 9 2 2 3 2 3" xfId="35593"/>
    <cellStyle name="20% - Ênfase2 9 2 2 3 2 4" xfId="51951"/>
    <cellStyle name="20% - Ênfase2 9 2 2 3 3" xfId="17444"/>
    <cellStyle name="20% - Ênfase2 9 2 2 3 4" xfId="29534"/>
    <cellStyle name="20% - Ênfase2 9 2 2 3 5" xfId="43674"/>
    <cellStyle name="20% - Ênfase2 9 2 2 4" xfId="7329"/>
    <cellStyle name="20% - Ênfase2 9 2 2 4 2" xfId="19449"/>
    <cellStyle name="20% - Ênfase2 9 2 2 4 2 2" xfId="47891"/>
    <cellStyle name="20% - Ênfase2 9 2 2 4 3" xfId="31538"/>
    <cellStyle name="20% - Ênfase2 9 2 2 4 4" xfId="39614"/>
    <cellStyle name="20% - Ênfase2 9 2 2 5" xfId="13389"/>
    <cellStyle name="20% - Ênfase2 9 2 2 5 2" xfId="45842"/>
    <cellStyle name="20% - Ênfase2 9 2 2 6" xfId="25504"/>
    <cellStyle name="20% - Ênfase2 9 2 2 7" xfId="37594"/>
    <cellStyle name="20% - Ênfase2 9 2 3" xfId="748"/>
    <cellStyle name="20% - Ênfase2 9 2 3 2" xfId="2804"/>
    <cellStyle name="20% - Ênfase2 9 2 3 2 2" xfId="8863"/>
    <cellStyle name="20% - Ênfase2 9 2 3 2 2 2" xfId="20983"/>
    <cellStyle name="20% - Ênfase2 9 2 3 2 2 3" xfId="33072"/>
    <cellStyle name="20% - Ênfase2 9 2 3 2 2 4" xfId="49430"/>
    <cellStyle name="20% - Ênfase2 9 2 3 2 3" xfId="14923"/>
    <cellStyle name="20% - Ênfase2 9 2 3 2 4" xfId="27013"/>
    <cellStyle name="20% - Ênfase2 9 2 3 2 5" xfId="41153"/>
    <cellStyle name="20% - Ênfase2 9 2 3 3" xfId="4829"/>
    <cellStyle name="20% - Ênfase2 9 2 3 3 2" xfId="10888"/>
    <cellStyle name="20% - Ênfase2 9 2 3 3 2 2" xfId="23008"/>
    <cellStyle name="20% - Ênfase2 9 2 3 3 2 3" xfId="35097"/>
    <cellStyle name="20% - Ênfase2 9 2 3 3 2 4" xfId="51455"/>
    <cellStyle name="20% - Ênfase2 9 2 3 3 3" xfId="16948"/>
    <cellStyle name="20% - Ênfase2 9 2 3 3 4" xfId="29038"/>
    <cellStyle name="20% - Ênfase2 9 2 3 3 5" xfId="43178"/>
    <cellStyle name="20% - Ênfase2 9 2 3 4" xfId="6833"/>
    <cellStyle name="20% - Ênfase2 9 2 3 4 2" xfId="18953"/>
    <cellStyle name="20% - Ênfase2 9 2 3 4 2 2" xfId="47386"/>
    <cellStyle name="20% - Ênfase2 9 2 3 4 3" xfId="31042"/>
    <cellStyle name="20% - Ênfase2 9 2 3 4 4" xfId="39109"/>
    <cellStyle name="20% - Ênfase2 9 2 3 5" xfId="12893"/>
    <cellStyle name="20% - Ênfase2 9 2 3 5 2" xfId="45338"/>
    <cellStyle name="20% - Ênfase2 9 2 3 6" xfId="25008"/>
    <cellStyle name="20% - Ênfase2 9 2 3 7" xfId="37098"/>
    <cellStyle name="20% - Ênfase2 9 2 4" xfId="1800"/>
    <cellStyle name="20% - Ênfase2 9 2 4 2" xfId="3837"/>
    <cellStyle name="20% - Ênfase2 9 2 4 2 2" xfId="9896"/>
    <cellStyle name="20% - Ênfase2 9 2 4 2 2 2" xfId="22016"/>
    <cellStyle name="20% - Ênfase2 9 2 4 2 2 3" xfId="34105"/>
    <cellStyle name="20% - Ênfase2 9 2 4 2 2 4" xfId="50463"/>
    <cellStyle name="20% - Ênfase2 9 2 4 2 3" xfId="15956"/>
    <cellStyle name="20% - Ênfase2 9 2 4 2 4" xfId="28046"/>
    <cellStyle name="20% - Ênfase2 9 2 4 2 5" xfId="42186"/>
    <cellStyle name="20% - Ênfase2 9 2 4 3" xfId="5837"/>
    <cellStyle name="20% - Ênfase2 9 2 4 3 2" xfId="11896"/>
    <cellStyle name="20% - Ênfase2 9 2 4 3 2 2" xfId="24016"/>
    <cellStyle name="20% - Ênfase2 9 2 4 3 2 3" xfId="36105"/>
    <cellStyle name="20% - Ênfase2 9 2 4 3 2 4" xfId="52463"/>
    <cellStyle name="20% - Ênfase2 9 2 4 3 3" xfId="17956"/>
    <cellStyle name="20% - Ênfase2 9 2 4 3 4" xfId="30046"/>
    <cellStyle name="20% - Ênfase2 9 2 4 3 5" xfId="44186"/>
    <cellStyle name="20% - Ênfase2 9 2 4 4" xfId="7866"/>
    <cellStyle name="20% - Ênfase2 9 2 4 4 2" xfId="19986"/>
    <cellStyle name="20% - Ênfase2 9 2 4 4 2 2" xfId="48429"/>
    <cellStyle name="20% - Ênfase2 9 2 4 4 3" xfId="32075"/>
    <cellStyle name="20% - Ênfase2 9 2 4 4 4" xfId="40152"/>
    <cellStyle name="20% - Ênfase2 9 2 4 5" xfId="13926"/>
    <cellStyle name="20% - Ênfase2 9 2 4 5 2" xfId="46380"/>
    <cellStyle name="20% - Ênfase2 9 2 4 6" xfId="26016"/>
    <cellStyle name="20% - Ênfase2 9 2 4 7" xfId="38106"/>
    <cellStyle name="20% - Ênfase2 9 2 5" xfId="2300"/>
    <cellStyle name="20% - Ênfase2 9 2 5 2" xfId="8360"/>
    <cellStyle name="20% - Ênfase2 9 2 5 2 2" xfId="20480"/>
    <cellStyle name="20% - Ênfase2 9 2 5 2 3" xfId="32569"/>
    <cellStyle name="20% - Ênfase2 9 2 5 2 4" xfId="48926"/>
    <cellStyle name="20% - Ênfase2 9 2 5 3" xfId="14420"/>
    <cellStyle name="20% - Ênfase2 9 2 5 4" xfId="26510"/>
    <cellStyle name="20% - Ênfase2 9 2 5 5" xfId="40649"/>
    <cellStyle name="20% - Ênfase2 9 2 6" xfId="4331"/>
    <cellStyle name="20% - Ênfase2 9 2 6 2" xfId="10390"/>
    <cellStyle name="20% - Ênfase2 9 2 6 2 2" xfId="22510"/>
    <cellStyle name="20% - Ênfase2 9 2 6 2 3" xfId="34599"/>
    <cellStyle name="20% - Ênfase2 9 2 6 2 4" xfId="50957"/>
    <cellStyle name="20% - Ênfase2 9 2 6 3" xfId="16450"/>
    <cellStyle name="20% - Ênfase2 9 2 6 4" xfId="28540"/>
    <cellStyle name="20% - Ênfase2 9 2 6 5" xfId="42680"/>
    <cellStyle name="20% - Ênfase2 9 2 7" xfId="6330"/>
    <cellStyle name="20% - Ênfase2 9 2 7 2" xfId="18450"/>
    <cellStyle name="20% - Ênfase2 9 2 7 2 2" xfId="46877"/>
    <cellStyle name="20% - Ênfase2 9 2 7 3" xfId="30539"/>
    <cellStyle name="20% - Ênfase2 9 2 7 4" xfId="38600"/>
    <cellStyle name="20% - Ênfase2 9 2 8" xfId="12390"/>
    <cellStyle name="20% - Ênfase2 9 2 8 2" xfId="44831"/>
    <cellStyle name="20% - Ênfase2 9 2 9" xfId="24510"/>
    <cellStyle name="20% - Ênfase2 9 3" xfId="1254"/>
    <cellStyle name="20% - Ênfase2 9 3 2" xfId="3297"/>
    <cellStyle name="20% - Ênfase2 9 3 2 2" xfId="9356"/>
    <cellStyle name="20% - Ênfase2 9 3 2 2 2" xfId="21476"/>
    <cellStyle name="20% - Ênfase2 9 3 2 2 3" xfId="33565"/>
    <cellStyle name="20% - Ênfase2 9 3 2 2 4" xfId="49923"/>
    <cellStyle name="20% - Ênfase2 9 3 2 3" xfId="15416"/>
    <cellStyle name="20% - Ênfase2 9 3 2 4" xfId="27506"/>
    <cellStyle name="20% - Ênfase2 9 3 2 5" xfId="41646"/>
    <cellStyle name="20% - Ênfase2 9 3 3" xfId="5322"/>
    <cellStyle name="20% - Ênfase2 9 3 3 2" xfId="11381"/>
    <cellStyle name="20% - Ênfase2 9 3 3 2 2" xfId="23501"/>
    <cellStyle name="20% - Ênfase2 9 3 3 2 3" xfId="35590"/>
    <cellStyle name="20% - Ênfase2 9 3 3 2 4" xfId="51948"/>
    <cellStyle name="20% - Ênfase2 9 3 3 3" xfId="17441"/>
    <cellStyle name="20% - Ênfase2 9 3 3 4" xfId="29531"/>
    <cellStyle name="20% - Ênfase2 9 3 3 5" xfId="43671"/>
    <cellStyle name="20% - Ênfase2 9 3 4" xfId="7326"/>
    <cellStyle name="20% - Ênfase2 9 3 4 2" xfId="19446"/>
    <cellStyle name="20% - Ênfase2 9 3 4 2 2" xfId="47888"/>
    <cellStyle name="20% - Ênfase2 9 3 4 3" xfId="31535"/>
    <cellStyle name="20% - Ênfase2 9 3 4 4" xfId="39611"/>
    <cellStyle name="20% - Ênfase2 9 3 5" xfId="13386"/>
    <cellStyle name="20% - Ênfase2 9 3 5 2" xfId="45839"/>
    <cellStyle name="20% - Ênfase2 9 3 6" xfId="25501"/>
    <cellStyle name="20% - Ênfase2 9 3 7" xfId="37591"/>
    <cellStyle name="20% - Ênfase2 9 4" xfId="745"/>
    <cellStyle name="20% - Ênfase2 9 4 2" xfId="2801"/>
    <cellStyle name="20% - Ênfase2 9 4 2 2" xfId="8860"/>
    <cellStyle name="20% - Ênfase2 9 4 2 2 2" xfId="20980"/>
    <cellStyle name="20% - Ênfase2 9 4 2 2 3" xfId="33069"/>
    <cellStyle name="20% - Ênfase2 9 4 2 2 4" xfId="49427"/>
    <cellStyle name="20% - Ênfase2 9 4 2 3" xfId="14920"/>
    <cellStyle name="20% - Ênfase2 9 4 2 4" xfId="27010"/>
    <cellStyle name="20% - Ênfase2 9 4 2 5" xfId="41150"/>
    <cellStyle name="20% - Ênfase2 9 4 3" xfId="4826"/>
    <cellStyle name="20% - Ênfase2 9 4 3 2" xfId="10885"/>
    <cellStyle name="20% - Ênfase2 9 4 3 2 2" xfId="23005"/>
    <cellStyle name="20% - Ênfase2 9 4 3 2 3" xfId="35094"/>
    <cellStyle name="20% - Ênfase2 9 4 3 2 4" xfId="51452"/>
    <cellStyle name="20% - Ênfase2 9 4 3 3" xfId="16945"/>
    <cellStyle name="20% - Ênfase2 9 4 3 4" xfId="29035"/>
    <cellStyle name="20% - Ênfase2 9 4 3 5" xfId="43175"/>
    <cellStyle name="20% - Ênfase2 9 4 4" xfId="6830"/>
    <cellStyle name="20% - Ênfase2 9 4 4 2" xfId="18950"/>
    <cellStyle name="20% - Ênfase2 9 4 4 2 2" xfId="47383"/>
    <cellStyle name="20% - Ênfase2 9 4 4 3" xfId="31039"/>
    <cellStyle name="20% - Ênfase2 9 4 4 4" xfId="39106"/>
    <cellStyle name="20% - Ênfase2 9 4 5" xfId="12890"/>
    <cellStyle name="20% - Ênfase2 9 4 5 2" xfId="45335"/>
    <cellStyle name="20% - Ênfase2 9 4 6" xfId="25005"/>
    <cellStyle name="20% - Ênfase2 9 4 7" xfId="37095"/>
    <cellStyle name="20% - Ênfase2 9 5" xfId="1797"/>
    <cellStyle name="20% - Ênfase2 9 5 2" xfId="3834"/>
    <cellStyle name="20% - Ênfase2 9 5 2 2" xfId="9893"/>
    <cellStyle name="20% - Ênfase2 9 5 2 2 2" xfId="22013"/>
    <cellStyle name="20% - Ênfase2 9 5 2 2 3" xfId="34102"/>
    <cellStyle name="20% - Ênfase2 9 5 2 2 4" xfId="50460"/>
    <cellStyle name="20% - Ênfase2 9 5 2 3" xfId="15953"/>
    <cellStyle name="20% - Ênfase2 9 5 2 4" xfId="28043"/>
    <cellStyle name="20% - Ênfase2 9 5 2 5" xfId="42183"/>
    <cellStyle name="20% - Ênfase2 9 5 3" xfId="5834"/>
    <cellStyle name="20% - Ênfase2 9 5 3 2" xfId="11893"/>
    <cellStyle name="20% - Ênfase2 9 5 3 2 2" xfId="24013"/>
    <cellStyle name="20% - Ênfase2 9 5 3 2 3" xfId="36102"/>
    <cellStyle name="20% - Ênfase2 9 5 3 2 4" xfId="52460"/>
    <cellStyle name="20% - Ênfase2 9 5 3 3" xfId="17953"/>
    <cellStyle name="20% - Ênfase2 9 5 3 4" xfId="30043"/>
    <cellStyle name="20% - Ênfase2 9 5 3 5" xfId="44183"/>
    <cellStyle name="20% - Ênfase2 9 5 4" xfId="7863"/>
    <cellStyle name="20% - Ênfase2 9 5 4 2" xfId="19983"/>
    <cellStyle name="20% - Ênfase2 9 5 4 2 2" xfId="48426"/>
    <cellStyle name="20% - Ênfase2 9 5 4 3" xfId="32072"/>
    <cellStyle name="20% - Ênfase2 9 5 4 4" xfId="40149"/>
    <cellStyle name="20% - Ênfase2 9 5 5" xfId="13923"/>
    <cellStyle name="20% - Ênfase2 9 5 5 2" xfId="46377"/>
    <cellStyle name="20% - Ênfase2 9 5 6" xfId="26013"/>
    <cellStyle name="20% - Ênfase2 9 5 7" xfId="38103"/>
    <cellStyle name="20% - Ênfase2 9 6" xfId="2297"/>
    <cellStyle name="20% - Ênfase2 9 6 2" xfId="8357"/>
    <cellStyle name="20% - Ênfase2 9 6 2 2" xfId="20477"/>
    <cellStyle name="20% - Ênfase2 9 6 2 3" xfId="32566"/>
    <cellStyle name="20% - Ênfase2 9 6 2 4" xfId="48923"/>
    <cellStyle name="20% - Ênfase2 9 6 3" xfId="14417"/>
    <cellStyle name="20% - Ênfase2 9 6 4" xfId="26507"/>
    <cellStyle name="20% - Ênfase2 9 6 5" xfId="40646"/>
    <cellStyle name="20% - Ênfase2 9 7" xfId="4328"/>
    <cellStyle name="20% - Ênfase2 9 7 2" xfId="10387"/>
    <cellStyle name="20% - Ênfase2 9 7 2 2" xfId="22507"/>
    <cellStyle name="20% - Ênfase2 9 7 2 3" xfId="34596"/>
    <cellStyle name="20% - Ênfase2 9 7 2 4" xfId="50954"/>
    <cellStyle name="20% - Ênfase2 9 7 3" xfId="16447"/>
    <cellStyle name="20% - Ênfase2 9 7 4" xfId="28537"/>
    <cellStyle name="20% - Ênfase2 9 7 5" xfId="42677"/>
    <cellStyle name="20% - Ênfase2 9 8" xfId="6327"/>
    <cellStyle name="20% - Ênfase2 9 8 2" xfId="18447"/>
    <cellStyle name="20% - Ênfase2 9 8 2 2" xfId="46874"/>
    <cellStyle name="20% - Ênfase2 9 8 3" xfId="30536"/>
    <cellStyle name="20% - Ênfase2 9 8 4" xfId="38597"/>
    <cellStyle name="20% - Ênfase2 9 9" xfId="12387"/>
    <cellStyle name="20% - Ênfase2 9 9 2" xfId="44828"/>
    <cellStyle name="20% - Ênfase3 10" xfId="162"/>
    <cellStyle name="20% - Ênfase3 10 10" xfId="24511"/>
    <cellStyle name="20% - Ênfase3 10 11" xfId="36601"/>
    <cellStyle name="20% - Ênfase3 10 2" xfId="164"/>
    <cellStyle name="20% - Ênfase3 10 2 10" xfId="36603"/>
    <cellStyle name="20% - Ênfase3 10 2 2" xfId="1260"/>
    <cellStyle name="20% - Ênfase3 10 2 2 2" xfId="3303"/>
    <cellStyle name="20% - Ênfase3 10 2 2 2 2" xfId="9362"/>
    <cellStyle name="20% - Ênfase3 10 2 2 2 2 2" xfId="21482"/>
    <cellStyle name="20% - Ênfase3 10 2 2 2 2 3" xfId="33571"/>
    <cellStyle name="20% - Ênfase3 10 2 2 2 2 4" xfId="49929"/>
    <cellStyle name="20% - Ênfase3 10 2 2 2 3" xfId="15422"/>
    <cellStyle name="20% - Ênfase3 10 2 2 2 4" xfId="27512"/>
    <cellStyle name="20% - Ênfase3 10 2 2 2 5" xfId="41652"/>
    <cellStyle name="20% - Ênfase3 10 2 2 3" xfId="5328"/>
    <cellStyle name="20% - Ênfase3 10 2 2 3 2" xfId="11387"/>
    <cellStyle name="20% - Ênfase3 10 2 2 3 2 2" xfId="23507"/>
    <cellStyle name="20% - Ênfase3 10 2 2 3 2 3" xfId="35596"/>
    <cellStyle name="20% - Ênfase3 10 2 2 3 2 4" xfId="51954"/>
    <cellStyle name="20% - Ênfase3 10 2 2 3 3" xfId="17447"/>
    <cellStyle name="20% - Ênfase3 10 2 2 3 4" xfId="29537"/>
    <cellStyle name="20% - Ênfase3 10 2 2 3 5" xfId="43677"/>
    <cellStyle name="20% - Ênfase3 10 2 2 4" xfId="7332"/>
    <cellStyle name="20% - Ênfase3 10 2 2 4 2" xfId="19452"/>
    <cellStyle name="20% - Ênfase3 10 2 2 4 2 2" xfId="47894"/>
    <cellStyle name="20% - Ênfase3 10 2 2 4 3" xfId="31541"/>
    <cellStyle name="20% - Ênfase3 10 2 2 4 4" xfId="39617"/>
    <cellStyle name="20% - Ênfase3 10 2 2 5" xfId="13392"/>
    <cellStyle name="20% - Ênfase3 10 2 2 5 2" xfId="45845"/>
    <cellStyle name="20% - Ênfase3 10 2 2 6" xfId="25507"/>
    <cellStyle name="20% - Ênfase3 10 2 2 7" xfId="37597"/>
    <cellStyle name="20% - Ênfase3 10 2 3" xfId="751"/>
    <cellStyle name="20% - Ênfase3 10 2 3 2" xfId="2807"/>
    <cellStyle name="20% - Ênfase3 10 2 3 2 2" xfId="8866"/>
    <cellStyle name="20% - Ênfase3 10 2 3 2 2 2" xfId="20986"/>
    <cellStyle name="20% - Ênfase3 10 2 3 2 2 3" xfId="33075"/>
    <cellStyle name="20% - Ênfase3 10 2 3 2 2 4" xfId="49433"/>
    <cellStyle name="20% - Ênfase3 10 2 3 2 3" xfId="14926"/>
    <cellStyle name="20% - Ênfase3 10 2 3 2 4" xfId="27016"/>
    <cellStyle name="20% - Ênfase3 10 2 3 2 5" xfId="41156"/>
    <cellStyle name="20% - Ênfase3 10 2 3 3" xfId="4832"/>
    <cellStyle name="20% - Ênfase3 10 2 3 3 2" xfId="10891"/>
    <cellStyle name="20% - Ênfase3 10 2 3 3 2 2" xfId="23011"/>
    <cellStyle name="20% - Ênfase3 10 2 3 3 2 3" xfId="35100"/>
    <cellStyle name="20% - Ênfase3 10 2 3 3 2 4" xfId="51458"/>
    <cellStyle name="20% - Ênfase3 10 2 3 3 3" xfId="16951"/>
    <cellStyle name="20% - Ênfase3 10 2 3 3 4" xfId="29041"/>
    <cellStyle name="20% - Ênfase3 10 2 3 3 5" xfId="43181"/>
    <cellStyle name="20% - Ênfase3 10 2 3 4" xfId="6836"/>
    <cellStyle name="20% - Ênfase3 10 2 3 4 2" xfId="18956"/>
    <cellStyle name="20% - Ênfase3 10 2 3 4 2 2" xfId="47389"/>
    <cellStyle name="20% - Ênfase3 10 2 3 4 3" xfId="31045"/>
    <cellStyle name="20% - Ênfase3 10 2 3 4 4" xfId="39112"/>
    <cellStyle name="20% - Ênfase3 10 2 3 5" xfId="12896"/>
    <cellStyle name="20% - Ênfase3 10 2 3 5 2" xfId="45341"/>
    <cellStyle name="20% - Ênfase3 10 2 3 6" xfId="25011"/>
    <cellStyle name="20% - Ênfase3 10 2 3 7" xfId="37101"/>
    <cellStyle name="20% - Ênfase3 10 2 4" xfId="1803"/>
    <cellStyle name="20% - Ênfase3 10 2 4 2" xfId="3840"/>
    <cellStyle name="20% - Ênfase3 10 2 4 2 2" xfId="9899"/>
    <cellStyle name="20% - Ênfase3 10 2 4 2 2 2" xfId="22019"/>
    <cellStyle name="20% - Ênfase3 10 2 4 2 2 3" xfId="34108"/>
    <cellStyle name="20% - Ênfase3 10 2 4 2 2 4" xfId="50466"/>
    <cellStyle name="20% - Ênfase3 10 2 4 2 3" xfId="15959"/>
    <cellStyle name="20% - Ênfase3 10 2 4 2 4" xfId="28049"/>
    <cellStyle name="20% - Ênfase3 10 2 4 2 5" xfId="42189"/>
    <cellStyle name="20% - Ênfase3 10 2 4 3" xfId="5840"/>
    <cellStyle name="20% - Ênfase3 10 2 4 3 2" xfId="11899"/>
    <cellStyle name="20% - Ênfase3 10 2 4 3 2 2" xfId="24019"/>
    <cellStyle name="20% - Ênfase3 10 2 4 3 2 3" xfId="36108"/>
    <cellStyle name="20% - Ênfase3 10 2 4 3 2 4" xfId="52466"/>
    <cellStyle name="20% - Ênfase3 10 2 4 3 3" xfId="17959"/>
    <cellStyle name="20% - Ênfase3 10 2 4 3 4" xfId="30049"/>
    <cellStyle name="20% - Ênfase3 10 2 4 3 5" xfId="44189"/>
    <cellStyle name="20% - Ênfase3 10 2 4 4" xfId="7869"/>
    <cellStyle name="20% - Ênfase3 10 2 4 4 2" xfId="19989"/>
    <cellStyle name="20% - Ênfase3 10 2 4 4 2 2" xfId="48432"/>
    <cellStyle name="20% - Ênfase3 10 2 4 4 3" xfId="32078"/>
    <cellStyle name="20% - Ênfase3 10 2 4 4 4" xfId="40155"/>
    <cellStyle name="20% - Ênfase3 10 2 4 5" xfId="13929"/>
    <cellStyle name="20% - Ênfase3 10 2 4 5 2" xfId="46383"/>
    <cellStyle name="20% - Ênfase3 10 2 4 6" xfId="26019"/>
    <cellStyle name="20% - Ênfase3 10 2 4 7" xfId="38109"/>
    <cellStyle name="20% - Ênfase3 10 2 5" xfId="2303"/>
    <cellStyle name="20% - Ênfase3 10 2 5 2" xfId="8363"/>
    <cellStyle name="20% - Ênfase3 10 2 5 2 2" xfId="20483"/>
    <cellStyle name="20% - Ênfase3 10 2 5 2 3" xfId="32572"/>
    <cellStyle name="20% - Ênfase3 10 2 5 2 4" xfId="48929"/>
    <cellStyle name="20% - Ênfase3 10 2 5 3" xfId="14423"/>
    <cellStyle name="20% - Ênfase3 10 2 5 4" xfId="26513"/>
    <cellStyle name="20% - Ênfase3 10 2 5 5" xfId="40652"/>
    <cellStyle name="20% - Ênfase3 10 2 6" xfId="4334"/>
    <cellStyle name="20% - Ênfase3 10 2 6 2" xfId="10393"/>
    <cellStyle name="20% - Ênfase3 10 2 6 2 2" xfId="22513"/>
    <cellStyle name="20% - Ênfase3 10 2 6 2 3" xfId="34602"/>
    <cellStyle name="20% - Ênfase3 10 2 6 2 4" xfId="50960"/>
    <cellStyle name="20% - Ênfase3 10 2 6 3" xfId="16453"/>
    <cellStyle name="20% - Ênfase3 10 2 6 4" xfId="28543"/>
    <cellStyle name="20% - Ênfase3 10 2 6 5" xfId="42683"/>
    <cellStyle name="20% - Ênfase3 10 2 7" xfId="6333"/>
    <cellStyle name="20% - Ênfase3 10 2 7 2" xfId="18453"/>
    <cellStyle name="20% - Ênfase3 10 2 7 2 2" xfId="46880"/>
    <cellStyle name="20% - Ênfase3 10 2 7 3" xfId="30542"/>
    <cellStyle name="20% - Ênfase3 10 2 7 4" xfId="38603"/>
    <cellStyle name="20% - Ênfase3 10 2 8" xfId="12393"/>
    <cellStyle name="20% - Ênfase3 10 2 8 2" xfId="44834"/>
    <cellStyle name="20% - Ênfase3 10 2 9" xfId="24513"/>
    <cellStyle name="20% - Ênfase3 10 3" xfId="1258"/>
    <cellStyle name="20% - Ênfase3 10 3 2" xfId="3301"/>
    <cellStyle name="20% - Ênfase3 10 3 2 2" xfId="9360"/>
    <cellStyle name="20% - Ênfase3 10 3 2 2 2" xfId="21480"/>
    <cellStyle name="20% - Ênfase3 10 3 2 2 3" xfId="33569"/>
    <cellStyle name="20% - Ênfase3 10 3 2 2 4" xfId="49927"/>
    <cellStyle name="20% - Ênfase3 10 3 2 3" xfId="15420"/>
    <cellStyle name="20% - Ênfase3 10 3 2 4" xfId="27510"/>
    <cellStyle name="20% - Ênfase3 10 3 2 5" xfId="41650"/>
    <cellStyle name="20% - Ênfase3 10 3 3" xfId="5326"/>
    <cellStyle name="20% - Ênfase3 10 3 3 2" xfId="11385"/>
    <cellStyle name="20% - Ênfase3 10 3 3 2 2" xfId="23505"/>
    <cellStyle name="20% - Ênfase3 10 3 3 2 3" xfId="35594"/>
    <cellStyle name="20% - Ênfase3 10 3 3 2 4" xfId="51952"/>
    <cellStyle name="20% - Ênfase3 10 3 3 3" xfId="17445"/>
    <cellStyle name="20% - Ênfase3 10 3 3 4" xfId="29535"/>
    <cellStyle name="20% - Ênfase3 10 3 3 5" xfId="43675"/>
    <cellStyle name="20% - Ênfase3 10 3 4" xfId="7330"/>
    <cellStyle name="20% - Ênfase3 10 3 4 2" xfId="19450"/>
    <cellStyle name="20% - Ênfase3 10 3 4 2 2" xfId="47892"/>
    <cellStyle name="20% - Ênfase3 10 3 4 3" xfId="31539"/>
    <cellStyle name="20% - Ênfase3 10 3 4 4" xfId="39615"/>
    <cellStyle name="20% - Ênfase3 10 3 5" xfId="13390"/>
    <cellStyle name="20% - Ênfase3 10 3 5 2" xfId="45843"/>
    <cellStyle name="20% - Ênfase3 10 3 6" xfId="25505"/>
    <cellStyle name="20% - Ênfase3 10 3 7" xfId="37595"/>
    <cellStyle name="20% - Ênfase3 10 4" xfId="749"/>
    <cellStyle name="20% - Ênfase3 10 4 2" xfId="2805"/>
    <cellStyle name="20% - Ênfase3 10 4 2 2" xfId="8864"/>
    <cellStyle name="20% - Ênfase3 10 4 2 2 2" xfId="20984"/>
    <cellStyle name="20% - Ênfase3 10 4 2 2 3" xfId="33073"/>
    <cellStyle name="20% - Ênfase3 10 4 2 2 4" xfId="49431"/>
    <cellStyle name="20% - Ênfase3 10 4 2 3" xfId="14924"/>
    <cellStyle name="20% - Ênfase3 10 4 2 4" xfId="27014"/>
    <cellStyle name="20% - Ênfase3 10 4 2 5" xfId="41154"/>
    <cellStyle name="20% - Ênfase3 10 4 3" xfId="4830"/>
    <cellStyle name="20% - Ênfase3 10 4 3 2" xfId="10889"/>
    <cellStyle name="20% - Ênfase3 10 4 3 2 2" xfId="23009"/>
    <cellStyle name="20% - Ênfase3 10 4 3 2 3" xfId="35098"/>
    <cellStyle name="20% - Ênfase3 10 4 3 2 4" xfId="51456"/>
    <cellStyle name="20% - Ênfase3 10 4 3 3" xfId="16949"/>
    <cellStyle name="20% - Ênfase3 10 4 3 4" xfId="29039"/>
    <cellStyle name="20% - Ênfase3 10 4 3 5" xfId="43179"/>
    <cellStyle name="20% - Ênfase3 10 4 4" xfId="6834"/>
    <cellStyle name="20% - Ênfase3 10 4 4 2" xfId="18954"/>
    <cellStyle name="20% - Ênfase3 10 4 4 2 2" xfId="47387"/>
    <cellStyle name="20% - Ênfase3 10 4 4 3" xfId="31043"/>
    <cellStyle name="20% - Ênfase3 10 4 4 4" xfId="39110"/>
    <cellStyle name="20% - Ênfase3 10 4 5" xfId="12894"/>
    <cellStyle name="20% - Ênfase3 10 4 5 2" xfId="45339"/>
    <cellStyle name="20% - Ênfase3 10 4 6" xfId="25009"/>
    <cellStyle name="20% - Ênfase3 10 4 7" xfId="37099"/>
    <cellStyle name="20% - Ênfase3 10 5" xfId="1801"/>
    <cellStyle name="20% - Ênfase3 10 5 2" xfId="3838"/>
    <cellStyle name="20% - Ênfase3 10 5 2 2" xfId="9897"/>
    <cellStyle name="20% - Ênfase3 10 5 2 2 2" xfId="22017"/>
    <cellStyle name="20% - Ênfase3 10 5 2 2 3" xfId="34106"/>
    <cellStyle name="20% - Ênfase3 10 5 2 2 4" xfId="50464"/>
    <cellStyle name="20% - Ênfase3 10 5 2 3" xfId="15957"/>
    <cellStyle name="20% - Ênfase3 10 5 2 4" xfId="28047"/>
    <cellStyle name="20% - Ênfase3 10 5 2 5" xfId="42187"/>
    <cellStyle name="20% - Ênfase3 10 5 3" xfId="5838"/>
    <cellStyle name="20% - Ênfase3 10 5 3 2" xfId="11897"/>
    <cellStyle name="20% - Ênfase3 10 5 3 2 2" xfId="24017"/>
    <cellStyle name="20% - Ênfase3 10 5 3 2 3" xfId="36106"/>
    <cellStyle name="20% - Ênfase3 10 5 3 2 4" xfId="52464"/>
    <cellStyle name="20% - Ênfase3 10 5 3 3" xfId="17957"/>
    <cellStyle name="20% - Ênfase3 10 5 3 4" xfId="30047"/>
    <cellStyle name="20% - Ênfase3 10 5 3 5" xfId="44187"/>
    <cellStyle name="20% - Ênfase3 10 5 4" xfId="7867"/>
    <cellStyle name="20% - Ênfase3 10 5 4 2" xfId="19987"/>
    <cellStyle name="20% - Ênfase3 10 5 4 2 2" xfId="48430"/>
    <cellStyle name="20% - Ênfase3 10 5 4 3" xfId="32076"/>
    <cellStyle name="20% - Ênfase3 10 5 4 4" xfId="40153"/>
    <cellStyle name="20% - Ênfase3 10 5 5" xfId="13927"/>
    <cellStyle name="20% - Ênfase3 10 5 5 2" xfId="46381"/>
    <cellStyle name="20% - Ênfase3 10 5 6" xfId="26017"/>
    <cellStyle name="20% - Ênfase3 10 5 7" xfId="38107"/>
    <cellStyle name="20% - Ênfase3 10 6" xfId="2301"/>
    <cellStyle name="20% - Ênfase3 10 6 2" xfId="8361"/>
    <cellStyle name="20% - Ênfase3 10 6 2 2" xfId="20481"/>
    <cellStyle name="20% - Ênfase3 10 6 2 3" xfId="32570"/>
    <cellStyle name="20% - Ênfase3 10 6 2 4" xfId="48927"/>
    <cellStyle name="20% - Ênfase3 10 6 3" xfId="14421"/>
    <cellStyle name="20% - Ênfase3 10 6 4" xfId="26511"/>
    <cellStyle name="20% - Ênfase3 10 6 5" xfId="40650"/>
    <cellStyle name="20% - Ênfase3 10 7" xfId="4332"/>
    <cellStyle name="20% - Ênfase3 10 7 2" xfId="10391"/>
    <cellStyle name="20% - Ênfase3 10 7 2 2" xfId="22511"/>
    <cellStyle name="20% - Ênfase3 10 7 2 3" xfId="34600"/>
    <cellStyle name="20% - Ênfase3 10 7 2 4" xfId="50958"/>
    <cellStyle name="20% - Ênfase3 10 7 3" xfId="16451"/>
    <cellStyle name="20% - Ênfase3 10 7 4" xfId="28541"/>
    <cellStyle name="20% - Ênfase3 10 7 5" xfId="42681"/>
    <cellStyle name="20% - Ênfase3 10 8" xfId="6331"/>
    <cellStyle name="20% - Ênfase3 10 8 2" xfId="18451"/>
    <cellStyle name="20% - Ênfase3 10 8 2 2" xfId="46878"/>
    <cellStyle name="20% - Ênfase3 10 8 3" xfId="30540"/>
    <cellStyle name="20% - Ênfase3 10 8 4" xfId="38601"/>
    <cellStyle name="20% - Ênfase3 10 9" xfId="12391"/>
    <cellStyle name="20% - Ênfase3 10 9 2" xfId="44832"/>
    <cellStyle name="20% - Ênfase3 11" xfId="167"/>
    <cellStyle name="20% - Ênfase3 11 10" xfId="36606"/>
    <cellStyle name="20% - Ênfase3 11 2" xfId="1263"/>
    <cellStyle name="20% - Ênfase3 11 2 2" xfId="3306"/>
    <cellStyle name="20% - Ênfase3 11 2 2 2" xfId="9365"/>
    <cellStyle name="20% - Ênfase3 11 2 2 2 2" xfId="21485"/>
    <cellStyle name="20% - Ênfase3 11 2 2 2 3" xfId="33574"/>
    <cellStyle name="20% - Ênfase3 11 2 2 2 4" xfId="49932"/>
    <cellStyle name="20% - Ênfase3 11 2 2 3" xfId="15425"/>
    <cellStyle name="20% - Ênfase3 11 2 2 4" xfId="27515"/>
    <cellStyle name="20% - Ênfase3 11 2 2 5" xfId="41655"/>
    <cellStyle name="20% - Ênfase3 11 2 3" xfId="5331"/>
    <cellStyle name="20% - Ênfase3 11 2 3 2" xfId="11390"/>
    <cellStyle name="20% - Ênfase3 11 2 3 2 2" xfId="23510"/>
    <cellStyle name="20% - Ênfase3 11 2 3 2 3" xfId="35599"/>
    <cellStyle name="20% - Ênfase3 11 2 3 2 4" xfId="51957"/>
    <cellStyle name="20% - Ênfase3 11 2 3 3" xfId="17450"/>
    <cellStyle name="20% - Ênfase3 11 2 3 4" xfId="29540"/>
    <cellStyle name="20% - Ênfase3 11 2 3 5" xfId="43680"/>
    <cellStyle name="20% - Ênfase3 11 2 4" xfId="7335"/>
    <cellStyle name="20% - Ênfase3 11 2 4 2" xfId="19455"/>
    <cellStyle name="20% - Ênfase3 11 2 4 2 2" xfId="47897"/>
    <cellStyle name="20% - Ênfase3 11 2 4 3" xfId="31544"/>
    <cellStyle name="20% - Ênfase3 11 2 4 4" xfId="39620"/>
    <cellStyle name="20% - Ênfase3 11 2 5" xfId="13395"/>
    <cellStyle name="20% - Ênfase3 11 2 5 2" xfId="45848"/>
    <cellStyle name="20% - Ênfase3 11 2 6" xfId="25510"/>
    <cellStyle name="20% - Ênfase3 11 2 7" xfId="37600"/>
    <cellStyle name="20% - Ênfase3 11 3" xfId="754"/>
    <cellStyle name="20% - Ênfase3 11 3 2" xfId="2810"/>
    <cellStyle name="20% - Ênfase3 11 3 2 2" xfId="8869"/>
    <cellStyle name="20% - Ênfase3 11 3 2 2 2" xfId="20989"/>
    <cellStyle name="20% - Ênfase3 11 3 2 2 3" xfId="33078"/>
    <cellStyle name="20% - Ênfase3 11 3 2 2 4" xfId="49436"/>
    <cellStyle name="20% - Ênfase3 11 3 2 3" xfId="14929"/>
    <cellStyle name="20% - Ênfase3 11 3 2 4" xfId="27019"/>
    <cellStyle name="20% - Ênfase3 11 3 2 5" xfId="41159"/>
    <cellStyle name="20% - Ênfase3 11 3 3" xfId="4835"/>
    <cellStyle name="20% - Ênfase3 11 3 3 2" xfId="10894"/>
    <cellStyle name="20% - Ênfase3 11 3 3 2 2" xfId="23014"/>
    <cellStyle name="20% - Ênfase3 11 3 3 2 3" xfId="35103"/>
    <cellStyle name="20% - Ênfase3 11 3 3 2 4" xfId="51461"/>
    <cellStyle name="20% - Ênfase3 11 3 3 3" xfId="16954"/>
    <cellStyle name="20% - Ênfase3 11 3 3 4" xfId="29044"/>
    <cellStyle name="20% - Ênfase3 11 3 3 5" xfId="43184"/>
    <cellStyle name="20% - Ênfase3 11 3 4" xfId="6839"/>
    <cellStyle name="20% - Ênfase3 11 3 4 2" xfId="18959"/>
    <cellStyle name="20% - Ênfase3 11 3 4 2 2" xfId="47392"/>
    <cellStyle name="20% - Ênfase3 11 3 4 3" xfId="31048"/>
    <cellStyle name="20% - Ênfase3 11 3 4 4" xfId="39115"/>
    <cellStyle name="20% - Ênfase3 11 3 5" xfId="12899"/>
    <cellStyle name="20% - Ênfase3 11 3 5 2" xfId="45344"/>
    <cellStyle name="20% - Ênfase3 11 3 6" xfId="25014"/>
    <cellStyle name="20% - Ênfase3 11 3 7" xfId="37104"/>
    <cellStyle name="20% - Ênfase3 11 4" xfId="1806"/>
    <cellStyle name="20% - Ênfase3 11 4 2" xfId="3843"/>
    <cellStyle name="20% - Ênfase3 11 4 2 2" xfId="9902"/>
    <cellStyle name="20% - Ênfase3 11 4 2 2 2" xfId="22022"/>
    <cellStyle name="20% - Ênfase3 11 4 2 2 3" xfId="34111"/>
    <cellStyle name="20% - Ênfase3 11 4 2 2 4" xfId="50469"/>
    <cellStyle name="20% - Ênfase3 11 4 2 3" xfId="15962"/>
    <cellStyle name="20% - Ênfase3 11 4 2 4" xfId="28052"/>
    <cellStyle name="20% - Ênfase3 11 4 2 5" xfId="42192"/>
    <cellStyle name="20% - Ênfase3 11 4 3" xfId="5843"/>
    <cellStyle name="20% - Ênfase3 11 4 3 2" xfId="11902"/>
    <cellStyle name="20% - Ênfase3 11 4 3 2 2" xfId="24022"/>
    <cellStyle name="20% - Ênfase3 11 4 3 2 3" xfId="36111"/>
    <cellStyle name="20% - Ênfase3 11 4 3 2 4" xfId="52469"/>
    <cellStyle name="20% - Ênfase3 11 4 3 3" xfId="17962"/>
    <cellStyle name="20% - Ênfase3 11 4 3 4" xfId="30052"/>
    <cellStyle name="20% - Ênfase3 11 4 3 5" xfId="44192"/>
    <cellStyle name="20% - Ênfase3 11 4 4" xfId="7872"/>
    <cellStyle name="20% - Ênfase3 11 4 4 2" xfId="19992"/>
    <cellStyle name="20% - Ênfase3 11 4 4 2 2" xfId="48435"/>
    <cellStyle name="20% - Ênfase3 11 4 4 3" xfId="32081"/>
    <cellStyle name="20% - Ênfase3 11 4 4 4" xfId="40158"/>
    <cellStyle name="20% - Ênfase3 11 4 5" xfId="13932"/>
    <cellStyle name="20% - Ênfase3 11 4 5 2" xfId="46386"/>
    <cellStyle name="20% - Ênfase3 11 4 6" xfId="26022"/>
    <cellStyle name="20% - Ênfase3 11 4 7" xfId="38112"/>
    <cellStyle name="20% - Ênfase3 11 5" xfId="2306"/>
    <cellStyle name="20% - Ênfase3 11 5 2" xfId="8366"/>
    <cellStyle name="20% - Ênfase3 11 5 2 2" xfId="20486"/>
    <cellStyle name="20% - Ênfase3 11 5 2 3" xfId="32575"/>
    <cellStyle name="20% - Ênfase3 11 5 2 4" xfId="48932"/>
    <cellStyle name="20% - Ênfase3 11 5 3" xfId="14426"/>
    <cellStyle name="20% - Ênfase3 11 5 4" xfId="26516"/>
    <cellStyle name="20% - Ênfase3 11 5 5" xfId="40655"/>
    <cellStyle name="20% - Ênfase3 11 6" xfId="4337"/>
    <cellStyle name="20% - Ênfase3 11 6 2" xfId="10396"/>
    <cellStyle name="20% - Ênfase3 11 6 2 2" xfId="22516"/>
    <cellStyle name="20% - Ênfase3 11 6 2 3" xfId="34605"/>
    <cellStyle name="20% - Ênfase3 11 6 2 4" xfId="50963"/>
    <cellStyle name="20% - Ênfase3 11 6 3" xfId="16456"/>
    <cellStyle name="20% - Ênfase3 11 6 4" xfId="28546"/>
    <cellStyle name="20% - Ênfase3 11 6 5" xfId="42686"/>
    <cellStyle name="20% - Ênfase3 11 7" xfId="6336"/>
    <cellStyle name="20% - Ênfase3 11 7 2" xfId="18456"/>
    <cellStyle name="20% - Ênfase3 11 7 2 2" xfId="46883"/>
    <cellStyle name="20% - Ênfase3 11 7 3" xfId="30545"/>
    <cellStyle name="20% - Ênfase3 11 7 4" xfId="38606"/>
    <cellStyle name="20% - Ênfase3 11 8" xfId="12396"/>
    <cellStyle name="20% - Ênfase3 11 8 2" xfId="44837"/>
    <cellStyle name="20% - Ênfase3 11 9" xfId="24516"/>
    <cellStyle name="20% - Ênfase3 12" xfId="170"/>
    <cellStyle name="20% - Ênfase3 12 10" xfId="36609"/>
    <cellStyle name="20% - Ênfase3 12 2" xfId="1266"/>
    <cellStyle name="20% - Ênfase3 12 2 2" xfId="3309"/>
    <cellStyle name="20% - Ênfase3 12 2 2 2" xfId="9368"/>
    <cellStyle name="20% - Ênfase3 12 2 2 2 2" xfId="21488"/>
    <cellStyle name="20% - Ênfase3 12 2 2 2 3" xfId="33577"/>
    <cellStyle name="20% - Ênfase3 12 2 2 2 4" xfId="49935"/>
    <cellStyle name="20% - Ênfase3 12 2 2 3" xfId="15428"/>
    <cellStyle name="20% - Ênfase3 12 2 2 4" xfId="27518"/>
    <cellStyle name="20% - Ênfase3 12 2 2 5" xfId="41658"/>
    <cellStyle name="20% - Ênfase3 12 2 3" xfId="5334"/>
    <cellStyle name="20% - Ênfase3 12 2 3 2" xfId="11393"/>
    <cellStyle name="20% - Ênfase3 12 2 3 2 2" xfId="23513"/>
    <cellStyle name="20% - Ênfase3 12 2 3 2 3" xfId="35602"/>
    <cellStyle name="20% - Ênfase3 12 2 3 2 4" xfId="51960"/>
    <cellStyle name="20% - Ênfase3 12 2 3 3" xfId="17453"/>
    <cellStyle name="20% - Ênfase3 12 2 3 4" xfId="29543"/>
    <cellStyle name="20% - Ênfase3 12 2 3 5" xfId="43683"/>
    <cellStyle name="20% - Ênfase3 12 2 4" xfId="7338"/>
    <cellStyle name="20% - Ênfase3 12 2 4 2" xfId="19458"/>
    <cellStyle name="20% - Ênfase3 12 2 4 2 2" xfId="47900"/>
    <cellStyle name="20% - Ênfase3 12 2 4 3" xfId="31547"/>
    <cellStyle name="20% - Ênfase3 12 2 4 4" xfId="39623"/>
    <cellStyle name="20% - Ênfase3 12 2 5" xfId="13398"/>
    <cellStyle name="20% - Ênfase3 12 2 5 2" xfId="45851"/>
    <cellStyle name="20% - Ênfase3 12 2 6" xfId="25513"/>
    <cellStyle name="20% - Ênfase3 12 2 7" xfId="37603"/>
    <cellStyle name="20% - Ênfase3 12 3" xfId="757"/>
    <cellStyle name="20% - Ênfase3 12 3 2" xfId="2813"/>
    <cellStyle name="20% - Ênfase3 12 3 2 2" xfId="8872"/>
    <cellStyle name="20% - Ênfase3 12 3 2 2 2" xfId="20992"/>
    <cellStyle name="20% - Ênfase3 12 3 2 2 3" xfId="33081"/>
    <cellStyle name="20% - Ênfase3 12 3 2 2 4" xfId="49439"/>
    <cellStyle name="20% - Ênfase3 12 3 2 3" xfId="14932"/>
    <cellStyle name="20% - Ênfase3 12 3 2 4" xfId="27022"/>
    <cellStyle name="20% - Ênfase3 12 3 2 5" xfId="41162"/>
    <cellStyle name="20% - Ênfase3 12 3 3" xfId="4838"/>
    <cellStyle name="20% - Ênfase3 12 3 3 2" xfId="10897"/>
    <cellStyle name="20% - Ênfase3 12 3 3 2 2" xfId="23017"/>
    <cellStyle name="20% - Ênfase3 12 3 3 2 3" xfId="35106"/>
    <cellStyle name="20% - Ênfase3 12 3 3 2 4" xfId="51464"/>
    <cellStyle name="20% - Ênfase3 12 3 3 3" xfId="16957"/>
    <cellStyle name="20% - Ênfase3 12 3 3 4" xfId="29047"/>
    <cellStyle name="20% - Ênfase3 12 3 3 5" xfId="43187"/>
    <cellStyle name="20% - Ênfase3 12 3 4" xfId="6842"/>
    <cellStyle name="20% - Ênfase3 12 3 4 2" xfId="18962"/>
    <cellStyle name="20% - Ênfase3 12 3 4 2 2" xfId="47395"/>
    <cellStyle name="20% - Ênfase3 12 3 4 3" xfId="31051"/>
    <cellStyle name="20% - Ênfase3 12 3 4 4" xfId="39118"/>
    <cellStyle name="20% - Ênfase3 12 3 5" xfId="12902"/>
    <cellStyle name="20% - Ênfase3 12 3 5 2" xfId="45347"/>
    <cellStyle name="20% - Ênfase3 12 3 6" xfId="25017"/>
    <cellStyle name="20% - Ênfase3 12 3 7" xfId="37107"/>
    <cellStyle name="20% - Ênfase3 12 4" xfId="1809"/>
    <cellStyle name="20% - Ênfase3 12 4 2" xfId="3846"/>
    <cellStyle name="20% - Ênfase3 12 4 2 2" xfId="9905"/>
    <cellStyle name="20% - Ênfase3 12 4 2 2 2" xfId="22025"/>
    <cellStyle name="20% - Ênfase3 12 4 2 2 3" xfId="34114"/>
    <cellStyle name="20% - Ênfase3 12 4 2 2 4" xfId="50472"/>
    <cellStyle name="20% - Ênfase3 12 4 2 3" xfId="15965"/>
    <cellStyle name="20% - Ênfase3 12 4 2 4" xfId="28055"/>
    <cellStyle name="20% - Ênfase3 12 4 2 5" xfId="42195"/>
    <cellStyle name="20% - Ênfase3 12 4 3" xfId="5846"/>
    <cellStyle name="20% - Ênfase3 12 4 3 2" xfId="11905"/>
    <cellStyle name="20% - Ênfase3 12 4 3 2 2" xfId="24025"/>
    <cellStyle name="20% - Ênfase3 12 4 3 2 3" xfId="36114"/>
    <cellStyle name="20% - Ênfase3 12 4 3 2 4" xfId="52472"/>
    <cellStyle name="20% - Ênfase3 12 4 3 3" xfId="17965"/>
    <cellStyle name="20% - Ênfase3 12 4 3 4" xfId="30055"/>
    <cellStyle name="20% - Ênfase3 12 4 3 5" xfId="44195"/>
    <cellStyle name="20% - Ênfase3 12 4 4" xfId="7875"/>
    <cellStyle name="20% - Ênfase3 12 4 4 2" xfId="19995"/>
    <cellStyle name="20% - Ênfase3 12 4 4 2 2" xfId="48438"/>
    <cellStyle name="20% - Ênfase3 12 4 4 3" xfId="32084"/>
    <cellStyle name="20% - Ênfase3 12 4 4 4" xfId="40161"/>
    <cellStyle name="20% - Ênfase3 12 4 5" xfId="13935"/>
    <cellStyle name="20% - Ênfase3 12 4 5 2" xfId="46389"/>
    <cellStyle name="20% - Ênfase3 12 4 6" xfId="26025"/>
    <cellStyle name="20% - Ênfase3 12 4 7" xfId="38115"/>
    <cellStyle name="20% - Ênfase3 12 5" xfId="2309"/>
    <cellStyle name="20% - Ênfase3 12 5 2" xfId="8369"/>
    <cellStyle name="20% - Ênfase3 12 5 2 2" xfId="20489"/>
    <cellStyle name="20% - Ênfase3 12 5 2 3" xfId="32578"/>
    <cellStyle name="20% - Ênfase3 12 5 2 4" xfId="48935"/>
    <cellStyle name="20% - Ênfase3 12 5 3" xfId="14429"/>
    <cellStyle name="20% - Ênfase3 12 5 4" xfId="26519"/>
    <cellStyle name="20% - Ênfase3 12 5 5" xfId="40658"/>
    <cellStyle name="20% - Ênfase3 12 6" xfId="4340"/>
    <cellStyle name="20% - Ênfase3 12 6 2" xfId="10399"/>
    <cellStyle name="20% - Ênfase3 12 6 2 2" xfId="22519"/>
    <cellStyle name="20% - Ênfase3 12 6 2 3" xfId="34608"/>
    <cellStyle name="20% - Ênfase3 12 6 2 4" xfId="50966"/>
    <cellStyle name="20% - Ênfase3 12 6 3" xfId="16459"/>
    <cellStyle name="20% - Ênfase3 12 6 4" xfId="28549"/>
    <cellStyle name="20% - Ênfase3 12 6 5" xfId="42689"/>
    <cellStyle name="20% - Ênfase3 12 7" xfId="6339"/>
    <cellStyle name="20% - Ênfase3 12 7 2" xfId="18459"/>
    <cellStyle name="20% - Ênfase3 12 7 2 2" xfId="46886"/>
    <cellStyle name="20% - Ênfase3 12 7 3" xfId="30548"/>
    <cellStyle name="20% - Ênfase3 12 7 4" xfId="38609"/>
    <cellStyle name="20% - Ênfase3 12 8" xfId="12399"/>
    <cellStyle name="20% - Ênfase3 12 8 2" xfId="44840"/>
    <cellStyle name="20% - Ênfase3 12 9" xfId="24519"/>
    <cellStyle name="20% - Ênfase3 13" xfId="171"/>
    <cellStyle name="20% - Ênfase3 13 10" xfId="36610"/>
    <cellStyle name="20% - Ênfase3 13 2" xfId="1267"/>
    <cellStyle name="20% - Ênfase3 13 2 2" xfId="3310"/>
    <cellStyle name="20% - Ênfase3 13 2 2 2" xfId="9369"/>
    <cellStyle name="20% - Ênfase3 13 2 2 2 2" xfId="21489"/>
    <cellStyle name="20% - Ênfase3 13 2 2 2 3" xfId="33578"/>
    <cellStyle name="20% - Ênfase3 13 2 2 2 4" xfId="49936"/>
    <cellStyle name="20% - Ênfase3 13 2 2 3" xfId="15429"/>
    <cellStyle name="20% - Ênfase3 13 2 2 4" xfId="27519"/>
    <cellStyle name="20% - Ênfase3 13 2 2 5" xfId="41659"/>
    <cellStyle name="20% - Ênfase3 13 2 3" xfId="5335"/>
    <cellStyle name="20% - Ênfase3 13 2 3 2" xfId="11394"/>
    <cellStyle name="20% - Ênfase3 13 2 3 2 2" xfId="23514"/>
    <cellStyle name="20% - Ênfase3 13 2 3 2 3" xfId="35603"/>
    <cellStyle name="20% - Ênfase3 13 2 3 2 4" xfId="51961"/>
    <cellStyle name="20% - Ênfase3 13 2 3 3" xfId="17454"/>
    <cellStyle name="20% - Ênfase3 13 2 3 4" xfId="29544"/>
    <cellStyle name="20% - Ênfase3 13 2 3 5" xfId="43684"/>
    <cellStyle name="20% - Ênfase3 13 2 4" xfId="7339"/>
    <cellStyle name="20% - Ênfase3 13 2 4 2" xfId="19459"/>
    <cellStyle name="20% - Ênfase3 13 2 4 2 2" xfId="47901"/>
    <cellStyle name="20% - Ênfase3 13 2 4 3" xfId="31548"/>
    <cellStyle name="20% - Ênfase3 13 2 4 4" xfId="39624"/>
    <cellStyle name="20% - Ênfase3 13 2 5" xfId="13399"/>
    <cellStyle name="20% - Ênfase3 13 2 5 2" xfId="45852"/>
    <cellStyle name="20% - Ênfase3 13 2 6" xfId="25514"/>
    <cellStyle name="20% - Ênfase3 13 2 7" xfId="37604"/>
    <cellStyle name="20% - Ênfase3 13 3" xfId="758"/>
    <cellStyle name="20% - Ênfase3 13 3 2" xfId="2814"/>
    <cellStyle name="20% - Ênfase3 13 3 2 2" xfId="8873"/>
    <cellStyle name="20% - Ênfase3 13 3 2 2 2" xfId="20993"/>
    <cellStyle name="20% - Ênfase3 13 3 2 2 3" xfId="33082"/>
    <cellStyle name="20% - Ênfase3 13 3 2 2 4" xfId="49440"/>
    <cellStyle name="20% - Ênfase3 13 3 2 3" xfId="14933"/>
    <cellStyle name="20% - Ênfase3 13 3 2 4" xfId="27023"/>
    <cellStyle name="20% - Ênfase3 13 3 2 5" xfId="41163"/>
    <cellStyle name="20% - Ênfase3 13 3 3" xfId="4839"/>
    <cellStyle name="20% - Ênfase3 13 3 3 2" xfId="10898"/>
    <cellStyle name="20% - Ênfase3 13 3 3 2 2" xfId="23018"/>
    <cellStyle name="20% - Ênfase3 13 3 3 2 3" xfId="35107"/>
    <cellStyle name="20% - Ênfase3 13 3 3 2 4" xfId="51465"/>
    <cellStyle name="20% - Ênfase3 13 3 3 3" xfId="16958"/>
    <cellStyle name="20% - Ênfase3 13 3 3 4" xfId="29048"/>
    <cellStyle name="20% - Ênfase3 13 3 3 5" xfId="43188"/>
    <cellStyle name="20% - Ênfase3 13 3 4" xfId="6843"/>
    <cellStyle name="20% - Ênfase3 13 3 4 2" xfId="18963"/>
    <cellStyle name="20% - Ênfase3 13 3 4 2 2" xfId="47396"/>
    <cellStyle name="20% - Ênfase3 13 3 4 3" xfId="31052"/>
    <cellStyle name="20% - Ênfase3 13 3 4 4" xfId="39119"/>
    <cellStyle name="20% - Ênfase3 13 3 5" xfId="12903"/>
    <cellStyle name="20% - Ênfase3 13 3 5 2" xfId="45348"/>
    <cellStyle name="20% - Ênfase3 13 3 6" xfId="25018"/>
    <cellStyle name="20% - Ênfase3 13 3 7" xfId="37108"/>
    <cellStyle name="20% - Ênfase3 13 4" xfId="1810"/>
    <cellStyle name="20% - Ênfase3 13 4 2" xfId="3847"/>
    <cellStyle name="20% - Ênfase3 13 4 2 2" xfId="9906"/>
    <cellStyle name="20% - Ênfase3 13 4 2 2 2" xfId="22026"/>
    <cellStyle name="20% - Ênfase3 13 4 2 2 3" xfId="34115"/>
    <cellStyle name="20% - Ênfase3 13 4 2 2 4" xfId="50473"/>
    <cellStyle name="20% - Ênfase3 13 4 2 3" xfId="15966"/>
    <cellStyle name="20% - Ênfase3 13 4 2 4" xfId="28056"/>
    <cellStyle name="20% - Ênfase3 13 4 2 5" xfId="42196"/>
    <cellStyle name="20% - Ênfase3 13 4 3" xfId="5847"/>
    <cellStyle name="20% - Ênfase3 13 4 3 2" xfId="11906"/>
    <cellStyle name="20% - Ênfase3 13 4 3 2 2" xfId="24026"/>
    <cellStyle name="20% - Ênfase3 13 4 3 2 3" xfId="36115"/>
    <cellStyle name="20% - Ênfase3 13 4 3 2 4" xfId="52473"/>
    <cellStyle name="20% - Ênfase3 13 4 3 3" xfId="17966"/>
    <cellStyle name="20% - Ênfase3 13 4 3 4" xfId="30056"/>
    <cellStyle name="20% - Ênfase3 13 4 3 5" xfId="44196"/>
    <cellStyle name="20% - Ênfase3 13 4 4" xfId="7876"/>
    <cellStyle name="20% - Ênfase3 13 4 4 2" xfId="19996"/>
    <cellStyle name="20% - Ênfase3 13 4 4 2 2" xfId="48439"/>
    <cellStyle name="20% - Ênfase3 13 4 4 3" xfId="32085"/>
    <cellStyle name="20% - Ênfase3 13 4 4 4" xfId="40162"/>
    <cellStyle name="20% - Ênfase3 13 4 5" xfId="13936"/>
    <cellStyle name="20% - Ênfase3 13 4 5 2" xfId="46390"/>
    <cellStyle name="20% - Ênfase3 13 4 6" xfId="26026"/>
    <cellStyle name="20% - Ênfase3 13 4 7" xfId="38116"/>
    <cellStyle name="20% - Ênfase3 13 5" xfId="2310"/>
    <cellStyle name="20% - Ênfase3 13 5 2" xfId="8370"/>
    <cellStyle name="20% - Ênfase3 13 5 2 2" xfId="20490"/>
    <cellStyle name="20% - Ênfase3 13 5 2 3" xfId="32579"/>
    <cellStyle name="20% - Ênfase3 13 5 2 4" xfId="48936"/>
    <cellStyle name="20% - Ênfase3 13 5 3" xfId="14430"/>
    <cellStyle name="20% - Ênfase3 13 5 4" xfId="26520"/>
    <cellStyle name="20% - Ênfase3 13 5 5" xfId="40659"/>
    <cellStyle name="20% - Ênfase3 13 6" xfId="4341"/>
    <cellStyle name="20% - Ênfase3 13 6 2" xfId="10400"/>
    <cellStyle name="20% - Ênfase3 13 6 2 2" xfId="22520"/>
    <cellStyle name="20% - Ênfase3 13 6 2 3" xfId="34609"/>
    <cellStyle name="20% - Ênfase3 13 6 2 4" xfId="50967"/>
    <cellStyle name="20% - Ênfase3 13 6 3" xfId="16460"/>
    <cellStyle name="20% - Ênfase3 13 6 4" xfId="28550"/>
    <cellStyle name="20% - Ênfase3 13 6 5" xfId="42690"/>
    <cellStyle name="20% - Ênfase3 13 7" xfId="6340"/>
    <cellStyle name="20% - Ênfase3 13 7 2" xfId="18460"/>
    <cellStyle name="20% - Ênfase3 13 7 2 2" xfId="46887"/>
    <cellStyle name="20% - Ênfase3 13 7 3" xfId="30549"/>
    <cellStyle name="20% - Ênfase3 13 7 4" xfId="38610"/>
    <cellStyle name="20% - Ênfase3 13 8" xfId="12400"/>
    <cellStyle name="20% - Ênfase3 13 8 2" xfId="44841"/>
    <cellStyle name="20% - Ênfase3 13 9" xfId="24520"/>
    <cellStyle name="20% - Ênfase3 14" xfId="172"/>
    <cellStyle name="20% - Ênfase3 14 10" xfId="36611"/>
    <cellStyle name="20% - Ênfase3 14 2" xfId="1268"/>
    <cellStyle name="20% - Ênfase3 14 2 2" xfId="3311"/>
    <cellStyle name="20% - Ênfase3 14 2 2 2" xfId="9370"/>
    <cellStyle name="20% - Ênfase3 14 2 2 2 2" xfId="21490"/>
    <cellStyle name="20% - Ênfase3 14 2 2 2 3" xfId="33579"/>
    <cellStyle name="20% - Ênfase3 14 2 2 2 4" xfId="49937"/>
    <cellStyle name="20% - Ênfase3 14 2 2 3" xfId="15430"/>
    <cellStyle name="20% - Ênfase3 14 2 2 4" xfId="27520"/>
    <cellStyle name="20% - Ênfase3 14 2 2 5" xfId="41660"/>
    <cellStyle name="20% - Ênfase3 14 2 3" xfId="5336"/>
    <cellStyle name="20% - Ênfase3 14 2 3 2" xfId="11395"/>
    <cellStyle name="20% - Ênfase3 14 2 3 2 2" xfId="23515"/>
    <cellStyle name="20% - Ênfase3 14 2 3 2 3" xfId="35604"/>
    <cellStyle name="20% - Ênfase3 14 2 3 2 4" xfId="51962"/>
    <cellStyle name="20% - Ênfase3 14 2 3 3" xfId="17455"/>
    <cellStyle name="20% - Ênfase3 14 2 3 4" xfId="29545"/>
    <cellStyle name="20% - Ênfase3 14 2 3 5" xfId="43685"/>
    <cellStyle name="20% - Ênfase3 14 2 4" xfId="7340"/>
    <cellStyle name="20% - Ênfase3 14 2 4 2" xfId="19460"/>
    <cellStyle name="20% - Ênfase3 14 2 4 2 2" xfId="47902"/>
    <cellStyle name="20% - Ênfase3 14 2 4 3" xfId="31549"/>
    <cellStyle name="20% - Ênfase3 14 2 4 4" xfId="39625"/>
    <cellStyle name="20% - Ênfase3 14 2 5" xfId="13400"/>
    <cellStyle name="20% - Ênfase3 14 2 5 2" xfId="45853"/>
    <cellStyle name="20% - Ênfase3 14 2 6" xfId="25515"/>
    <cellStyle name="20% - Ênfase3 14 2 7" xfId="37605"/>
    <cellStyle name="20% - Ênfase3 14 3" xfId="759"/>
    <cellStyle name="20% - Ênfase3 14 3 2" xfId="2815"/>
    <cellStyle name="20% - Ênfase3 14 3 2 2" xfId="8874"/>
    <cellStyle name="20% - Ênfase3 14 3 2 2 2" xfId="20994"/>
    <cellStyle name="20% - Ênfase3 14 3 2 2 3" xfId="33083"/>
    <cellStyle name="20% - Ênfase3 14 3 2 2 4" xfId="49441"/>
    <cellStyle name="20% - Ênfase3 14 3 2 3" xfId="14934"/>
    <cellStyle name="20% - Ênfase3 14 3 2 4" xfId="27024"/>
    <cellStyle name="20% - Ênfase3 14 3 2 5" xfId="41164"/>
    <cellStyle name="20% - Ênfase3 14 3 3" xfId="4840"/>
    <cellStyle name="20% - Ênfase3 14 3 3 2" xfId="10899"/>
    <cellStyle name="20% - Ênfase3 14 3 3 2 2" xfId="23019"/>
    <cellStyle name="20% - Ênfase3 14 3 3 2 3" xfId="35108"/>
    <cellStyle name="20% - Ênfase3 14 3 3 2 4" xfId="51466"/>
    <cellStyle name="20% - Ênfase3 14 3 3 3" xfId="16959"/>
    <cellStyle name="20% - Ênfase3 14 3 3 4" xfId="29049"/>
    <cellStyle name="20% - Ênfase3 14 3 3 5" xfId="43189"/>
    <cellStyle name="20% - Ênfase3 14 3 4" xfId="6844"/>
    <cellStyle name="20% - Ênfase3 14 3 4 2" xfId="18964"/>
    <cellStyle name="20% - Ênfase3 14 3 4 2 2" xfId="47397"/>
    <cellStyle name="20% - Ênfase3 14 3 4 3" xfId="31053"/>
    <cellStyle name="20% - Ênfase3 14 3 4 4" xfId="39120"/>
    <cellStyle name="20% - Ênfase3 14 3 5" xfId="12904"/>
    <cellStyle name="20% - Ênfase3 14 3 5 2" xfId="45349"/>
    <cellStyle name="20% - Ênfase3 14 3 6" xfId="25019"/>
    <cellStyle name="20% - Ênfase3 14 3 7" xfId="37109"/>
    <cellStyle name="20% - Ênfase3 14 4" xfId="1811"/>
    <cellStyle name="20% - Ênfase3 14 4 2" xfId="3848"/>
    <cellStyle name="20% - Ênfase3 14 4 2 2" xfId="9907"/>
    <cellStyle name="20% - Ênfase3 14 4 2 2 2" xfId="22027"/>
    <cellStyle name="20% - Ênfase3 14 4 2 2 3" xfId="34116"/>
    <cellStyle name="20% - Ênfase3 14 4 2 2 4" xfId="50474"/>
    <cellStyle name="20% - Ênfase3 14 4 2 3" xfId="15967"/>
    <cellStyle name="20% - Ênfase3 14 4 2 4" xfId="28057"/>
    <cellStyle name="20% - Ênfase3 14 4 2 5" xfId="42197"/>
    <cellStyle name="20% - Ênfase3 14 4 3" xfId="5848"/>
    <cellStyle name="20% - Ênfase3 14 4 3 2" xfId="11907"/>
    <cellStyle name="20% - Ênfase3 14 4 3 2 2" xfId="24027"/>
    <cellStyle name="20% - Ênfase3 14 4 3 2 3" xfId="36116"/>
    <cellStyle name="20% - Ênfase3 14 4 3 2 4" xfId="52474"/>
    <cellStyle name="20% - Ênfase3 14 4 3 3" xfId="17967"/>
    <cellStyle name="20% - Ênfase3 14 4 3 4" xfId="30057"/>
    <cellStyle name="20% - Ênfase3 14 4 3 5" xfId="44197"/>
    <cellStyle name="20% - Ênfase3 14 4 4" xfId="7877"/>
    <cellStyle name="20% - Ênfase3 14 4 4 2" xfId="19997"/>
    <cellStyle name="20% - Ênfase3 14 4 4 2 2" xfId="48440"/>
    <cellStyle name="20% - Ênfase3 14 4 4 3" xfId="32086"/>
    <cellStyle name="20% - Ênfase3 14 4 4 4" xfId="40163"/>
    <cellStyle name="20% - Ênfase3 14 4 5" xfId="13937"/>
    <cellStyle name="20% - Ênfase3 14 4 5 2" xfId="46391"/>
    <cellStyle name="20% - Ênfase3 14 4 6" xfId="26027"/>
    <cellStyle name="20% - Ênfase3 14 4 7" xfId="38117"/>
    <cellStyle name="20% - Ênfase3 14 5" xfId="2311"/>
    <cellStyle name="20% - Ênfase3 14 5 2" xfId="8371"/>
    <cellStyle name="20% - Ênfase3 14 5 2 2" xfId="20491"/>
    <cellStyle name="20% - Ênfase3 14 5 2 3" xfId="32580"/>
    <cellStyle name="20% - Ênfase3 14 5 2 4" xfId="48937"/>
    <cellStyle name="20% - Ênfase3 14 5 3" xfId="14431"/>
    <cellStyle name="20% - Ênfase3 14 5 4" xfId="26521"/>
    <cellStyle name="20% - Ênfase3 14 5 5" xfId="40660"/>
    <cellStyle name="20% - Ênfase3 14 6" xfId="4342"/>
    <cellStyle name="20% - Ênfase3 14 6 2" xfId="10401"/>
    <cellStyle name="20% - Ênfase3 14 6 2 2" xfId="22521"/>
    <cellStyle name="20% - Ênfase3 14 6 2 3" xfId="34610"/>
    <cellStyle name="20% - Ênfase3 14 6 2 4" xfId="50968"/>
    <cellStyle name="20% - Ênfase3 14 6 3" xfId="16461"/>
    <cellStyle name="20% - Ênfase3 14 6 4" xfId="28551"/>
    <cellStyle name="20% - Ênfase3 14 6 5" xfId="42691"/>
    <cellStyle name="20% - Ênfase3 14 7" xfId="6341"/>
    <cellStyle name="20% - Ênfase3 14 7 2" xfId="18461"/>
    <cellStyle name="20% - Ênfase3 14 7 2 2" xfId="46888"/>
    <cellStyle name="20% - Ênfase3 14 7 3" xfId="30550"/>
    <cellStyle name="20% - Ênfase3 14 7 4" xfId="38611"/>
    <cellStyle name="20% - Ênfase3 14 8" xfId="12401"/>
    <cellStyle name="20% - Ênfase3 14 8 2" xfId="44842"/>
    <cellStyle name="20% - Ênfase3 14 9" xfId="24521"/>
    <cellStyle name="20% - Ênfase3 15" xfId="174"/>
    <cellStyle name="20% - Ênfase3 15 10" xfId="36613"/>
    <cellStyle name="20% - Ênfase3 15 2" xfId="1270"/>
    <cellStyle name="20% - Ênfase3 15 2 2" xfId="3313"/>
    <cellStyle name="20% - Ênfase3 15 2 2 2" xfId="9372"/>
    <cellStyle name="20% - Ênfase3 15 2 2 2 2" xfId="21492"/>
    <cellStyle name="20% - Ênfase3 15 2 2 2 3" xfId="33581"/>
    <cellStyle name="20% - Ênfase3 15 2 2 2 4" xfId="49939"/>
    <cellStyle name="20% - Ênfase3 15 2 2 3" xfId="15432"/>
    <cellStyle name="20% - Ênfase3 15 2 2 4" xfId="27522"/>
    <cellStyle name="20% - Ênfase3 15 2 2 5" xfId="41662"/>
    <cellStyle name="20% - Ênfase3 15 2 3" xfId="5338"/>
    <cellStyle name="20% - Ênfase3 15 2 3 2" xfId="11397"/>
    <cellStyle name="20% - Ênfase3 15 2 3 2 2" xfId="23517"/>
    <cellStyle name="20% - Ênfase3 15 2 3 2 3" xfId="35606"/>
    <cellStyle name="20% - Ênfase3 15 2 3 2 4" xfId="51964"/>
    <cellStyle name="20% - Ênfase3 15 2 3 3" xfId="17457"/>
    <cellStyle name="20% - Ênfase3 15 2 3 4" xfId="29547"/>
    <cellStyle name="20% - Ênfase3 15 2 3 5" xfId="43687"/>
    <cellStyle name="20% - Ênfase3 15 2 4" xfId="7342"/>
    <cellStyle name="20% - Ênfase3 15 2 4 2" xfId="19462"/>
    <cellStyle name="20% - Ênfase3 15 2 4 2 2" xfId="47904"/>
    <cellStyle name="20% - Ênfase3 15 2 4 3" xfId="31551"/>
    <cellStyle name="20% - Ênfase3 15 2 4 4" xfId="39627"/>
    <cellStyle name="20% - Ênfase3 15 2 5" xfId="13402"/>
    <cellStyle name="20% - Ênfase3 15 2 5 2" xfId="45855"/>
    <cellStyle name="20% - Ênfase3 15 2 6" xfId="25517"/>
    <cellStyle name="20% - Ênfase3 15 2 7" xfId="37607"/>
    <cellStyle name="20% - Ênfase3 15 3" xfId="761"/>
    <cellStyle name="20% - Ênfase3 15 3 2" xfId="2817"/>
    <cellStyle name="20% - Ênfase3 15 3 2 2" xfId="8876"/>
    <cellStyle name="20% - Ênfase3 15 3 2 2 2" xfId="20996"/>
    <cellStyle name="20% - Ênfase3 15 3 2 2 3" xfId="33085"/>
    <cellStyle name="20% - Ênfase3 15 3 2 2 4" xfId="49443"/>
    <cellStyle name="20% - Ênfase3 15 3 2 3" xfId="14936"/>
    <cellStyle name="20% - Ênfase3 15 3 2 4" xfId="27026"/>
    <cellStyle name="20% - Ênfase3 15 3 2 5" xfId="41166"/>
    <cellStyle name="20% - Ênfase3 15 3 3" xfId="4842"/>
    <cellStyle name="20% - Ênfase3 15 3 3 2" xfId="10901"/>
    <cellStyle name="20% - Ênfase3 15 3 3 2 2" xfId="23021"/>
    <cellStyle name="20% - Ênfase3 15 3 3 2 3" xfId="35110"/>
    <cellStyle name="20% - Ênfase3 15 3 3 2 4" xfId="51468"/>
    <cellStyle name="20% - Ênfase3 15 3 3 3" xfId="16961"/>
    <cellStyle name="20% - Ênfase3 15 3 3 4" xfId="29051"/>
    <cellStyle name="20% - Ênfase3 15 3 3 5" xfId="43191"/>
    <cellStyle name="20% - Ênfase3 15 3 4" xfId="6846"/>
    <cellStyle name="20% - Ênfase3 15 3 4 2" xfId="18966"/>
    <cellStyle name="20% - Ênfase3 15 3 4 2 2" xfId="47399"/>
    <cellStyle name="20% - Ênfase3 15 3 4 3" xfId="31055"/>
    <cellStyle name="20% - Ênfase3 15 3 4 4" xfId="39122"/>
    <cellStyle name="20% - Ênfase3 15 3 5" xfId="12906"/>
    <cellStyle name="20% - Ênfase3 15 3 5 2" xfId="45351"/>
    <cellStyle name="20% - Ênfase3 15 3 6" xfId="25021"/>
    <cellStyle name="20% - Ênfase3 15 3 7" xfId="37111"/>
    <cellStyle name="20% - Ênfase3 15 4" xfId="1813"/>
    <cellStyle name="20% - Ênfase3 15 4 2" xfId="3850"/>
    <cellStyle name="20% - Ênfase3 15 4 2 2" xfId="9909"/>
    <cellStyle name="20% - Ênfase3 15 4 2 2 2" xfId="22029"/>
    <cellStyle name="20% - Ênfase3 15 4 2 2 3" xfId="34118"/>
    <cellStyle name="20% - Ênfase3 15 4 2 2 4" xfId="50476"/>
    <cellStyle name="20% - Ênfase3 15 4 2 3" xfId="15969"/>
    <cellStyle name="20% - Ênfase3 15 4 2 4" xfId="28059"/>
    <cellStyle name="20% - Ênfase3 15 4 2 5" xfId="42199"/>
    <cellStyle name="20% - Ênfase3 15 4 3" xfId="5850"/>
    <cellStyle name="20% - Ênfase3 15 4 3 2" xfId="11909"/>
    <cellStyle name="20% - Ênfase3 15 4 3 2 2" xfId="24029"/>
    <cellStyle name="20% - Ênfase3 15 4 3 2 3" xfId="36118"/>
    <cellStyle name="20% - Ênfase3 15 4 3 2 4" xfId="52476"/>
    <cellStyle name="20% - Ênfase3 15 4 3 3" xfId="17969"/>
    <cellStyle name="20% - Ênfase3 15 4 3 4" xfId="30059"/>
    <cellStyle name="20% - Ênfase3 15 4 3 5" xfId="44199"/>
    <cellStyle name="20% - Ênfase3 15 4 4" xfId="7879"/>
    <cellStyle name="20% - Ênfase3 15 4 4 2" xfId="19999"/>
    <cellStyle name="20% - Ênfase3 15 4 4 2 2" xfId="48442"/>
    <cellStyle name="20% - Ênfase3 15 4 4 3" xfId="32088"/>
    <cellStyle name="20% - Ênfase3 15 4 4 4" xfId="40165"/>
    <cellStyle name="20% - Ênfase3 15 4 5" xfId="13939"/>
    <cellStyle name="20% - Ênfase3 15 4 5 2" xfId="46393"/>
    <cellStyle name="20% - Ênfase3 15 4 6" xfId="26029"/>
    <cellStyle name="20% - Ênfase3 15 4 7" xfId="38119"/>
    <cellStyle name="20% - Ênfase3 15 5" xfId="2313"/>
    <cellStyle name="20% - Ênfase3 15 5 2" xfId="8373"/>
    <cellStyle name="20% - Ênfase3 15 5 2 2" xfId="20493"/>
    <cellStyle name="20% - Ênfase3 15 5 2 3" xfId="32582"/>
    <cellStyle name="20% - Ênfase3 15 5 2 4" xfId="48939"/>
    <cellStyle name="20% - Ênfase3 15 5 3" xfId="14433"/>
    <cellStyle name="20% - Ênfase3 15 5 4" xfId="26523"/>
    <cellStyle name="20% - Ênfase3 15 5 5" xfId="40662"/>
    <cellStyle name="20% - Ênfase3 15 6" xfId="4344"/>
    <cellStyle name="20% - Ênfase3 15 6 2" xfId="10403"/>
    <cellStyle name="20% - Ênfase3 15 6 2 2" xfId="22523"/>
    <cellStyle name="20% - Ênfase3 15 6 2 3" xfId="34612"/>
    <cellStyle name="20% - Ênfase3 15 6 2 4" xfId="50970"/>
    <cellStyle name="20% - Ênfase3 15 6 3" xfId="16463"/>
    <cellStyle name="20% - Ênfase3 15 6 4" xfId="28553"/>
    <cellStyle name="20% - Ênfase3 15 6 5" xfId="42693"/>
    <cellStyle name="20% - Ênfase3 15 7" xfId="6343"/>
    <cellStyle name="20% - Ênfase3 15 7 2" xfId="18463"/>
    <cellStyle name="20% - Ênfase3 15 7 2 2" xfId="46890"/>
    <cellStyle name="20% - Ênfase3 15 7 3" xfId="30552"/>
    <cellStyle name="20% - Ênfase3 15 7 4" xfId="38613"/>
    <cellStyle name="20% - Ênfase3 15 8" xfId="12403"/>
    <cellStyle name="20% - Ênfase3 15 8 2" xfId="44844"/>
    <cellStyle name="20% - Ênfase3 15 9" xfId="24523"/>
    <cellStyle name="20% - Ênfase3 16" xfId="176"/>
    <cellStyle name="20% - Ênfase3 16 10" xfId="36615"/>
    <cellStyle name="20% - Ênfase3 16 2" xfId="1272"/>
    <cellStyle name="20% - Ênfase3 16 2 2" xfId="3315"/>
    <cellStyle name="20% - Ênfase3 16 2 2 2" xfId="9374"/>
    <cellStyle name="20% - Ênfase3 16 2 2 2 2" xfId="21494"/>
    <cellStyle name="20% - Ênfase3 16 2 2 2 3" xfId="33583"/>
    <cellStyle name="20% - Ênfase3 16 2 2 2 4" xfId="49941"/>
    <cellStyle name="20% - Ênfase3 16 2 2 3" xfId="15434"/>
    <cellStyle name="20% - Ênfase3 16 2 2 4" xfId="27524"/>
    <cellStyle name="20% - Ênfase3 16 2 2 5" xfId="41664"/>
    <cellStyle name="20% - Ênfase3 16 2 3" xfId="5340"/>
    <cellStyle name="20% - Ênfase3 16 2 3 2" xfId="11399"/>
    <cellStyle name="20% - Ênfase3 16 2 3 2 2" xfId="23519"/>
    <cellStyle name="20% - Ênfase3 16 2 3 2 3" xfId="35608"/>
    <cellStyle name="20% - Ênfase3 16 2 3 2 4" xfId="51966"/>
    <cellStyle name="20% - Ênfase3 16 2 3 3" xfId="17459"/>
    <cellStyle name="20% - Ênfase3 16 2 3 4" xfId="29549"/>
    <cellStyle name="20% - Ênfase3 16 2 3 5" xfId="43689"/>
    <cellStyle name="20% - Ênfase3 16 2 4" xfId="7344"/>
    <cellStyle name="20% - Ênfase3 16 2 4 2" xfId="19464"/>
    <cellStyle name="20% - Ênfase3 16 2 4 2 2" xfId="47906"/>
    <cellStyle name="20% - Ênfase3 16 2 4 3" xfId="31553"/>
    <cellStyle name="20% - Ênfase3 16 2 4 4" xfId="39629"/>
    <cellStyle name="20% - Ênfase3 16 2 5" xfId="13404"/>
    <cellStyle name="20% - Ênfase3 16 2 5 2" xfId="45857"/>
    <cellStyle name="20% - Ênfase3 16 2 6" xfId="25519"/>
    <cellStyle name="20% - Ênfase3 16 2 7" xfId="37609"/>
    <cellStyle name="20% - Ênfase3 16 3" xfId="763"/>
    <cellStyle name="20% - Ênfase3 16 3 2" xfId="2819"/>
    <cellStyle name="20% - Ênfase3 16 3 2 2" xfId="8878"/>
    <cellStyle name="20% - Ênfase3 16 3 2 2 2" xfId="20998"/>
    <cellStyle name="20% - Ênfase3 16 3 2 2 3" xfId="33087"/>
    <cellStyle name="20% - Ênfase3 16 3 2 2 4" xfId="49445"/>
    <cellStyle name="20% - Ênfase3 16 3 2 3" xfId="14938"/>
    <cellStyle name="20% - Ênfase3 16 3 2 4" xfId="27028"/>
    <cellStyle name="20% - Ênfase3 16 3 2 5" xfId="41168"/>
    <cellStyle name="20% - Ênfase3 16 3 3" xfId="4844"/>
    <cellStyle name="20% - Ênfase3 16 3 3 2" xfId="10903"/>
    <cellStyle name="20% - Ênfase3 16 3 3 2 2" xfId="23023"/>
    <cellStyle name="20% - Ênfase3 16 3 3 2 3" xfId="35112"/>
    <cellStyle name="20% - Ênfase3 16 3 3 2 4" xfId="51470"/>
    <cellStyle name="20% - Ênfase3 16 3 3 3" xfId="16963"/>
    <cellStyle name="20% - Ênfase3 16 3 3 4" xfId="29053"/>
    <cellStyle name="20% - Ênfase3 16 3 3 5" xfId="43193"/>
    <cellStyle name="20% - Ênfase3 16 3 4" xfId="6848"/>
    <cellStyle name="20% - Ênfase3 16 3 4 2" xfId="18968"/>
    <cellStyle name="20% - Ênfase3 16 3 4 2 2" xfId="47401"/>
    <cellStyle name="20% - Ênfase3 16 3 4 3" xfId="31057"/>
    <cellStyle name="20% - Ênfase3 16 3 4 4" xfId="39124"/>
    <cellStyle name="20% - Ênfase3 16 3 5" xfId="12908"/>
    <cellStyle name="20% - Ênfase3 16 3 5 2" xfId="45353"/>
    <cellStyle name="20% - Ênfase3 16 3 6" xfId="25023"/>
    <cellStyle name="20% - Ênfase3 16 3 7" xfId="37113"/>
    <cellStyle name="20% - Ênfase3 16 4" xfId="1815"/>
    <cellStyle name="20% - Ênfase3 16 4 2" xfId="3852"/>
    <cellStyle name="20% - Ênfase3 16 4 2 2" xfId="9911"/>
    <cellStyle name="20% - Ênfase3 16 4 2 2 2" xfId="22031"/>
    <cellStyle name="20% - Ênfase3 16 4 2 2 3" xfId="34120"/>
    <cellStyle name="20% - Ênfase3 16 4 2 2 4" xfId="50478"/>
    <cellStyle name="20% - Ênfase3 16 4 2 3" xfId="15971"/>
    <cellStyle name="20% - Ênfase3 16 4 2 4" xfId="28061"/>
    <cellStyle name="20% - Ênfase3 16 4 2 5" xfId="42201"/>
    <cellStyle name="20% - Ênfase3 16 4 3" xfId="5852"/>
    <cellStyle name="20% - Ênfase3 16 4 3 2" xfId="11911"/>
    <cellStyle name="20% - Ênfase3 16 4 3 2 2" xfId="24031"/>
    <cellStyle name="20% - Ênfase3 16 4 3 2 3" xfId="36120"/>
    <cellStyle name="20% - Ênfase3 16 4 3 2 4" xfId="52478"/>
    <cellStyle name="20% - Ênfase3 16 4 3 3" xfId="17971"/>
    <cellStyle name="20% - Ênfase3 16 4 3 4" xfId="30061"/>
    <cellStyle name="20% - Ênfase3 16 4 3 5" xfId="44201"/>
    <cellStyle name="20% - Ênfase3 16 4 4" xfId="7881"/>
    <cellStyle name="20% - Ênfase3 16 4 4 2" xfId="20001"/>
    <cellStyle name="20% - Ênfase3 16 4 4 2 2" xfId="48444"/>
    <cellStyle name="20% - Ênfase3 16 4 4 3" xfId="32090"/>
    <cellStyle name="20% - Ênfase3 16 4 4 4" xfId="40167"/>
    <cellStyle name="20% - Ênfase3 16 4 5" xfId="13941"/>
    <cellStyle name="20% - Ênfase3 16 4 5 2" xfId="46395"/>
    <cellStyle name="20% - Ênfase3 16 4 6" xfId="26031"/>
    <cellStyle name="20% - Ênfase3 16 4 7" xfId="38121"/>
    <cellStyle name="20% - Ênfase3 16 5" xfId="2315"/>
    <cellStyle name="20% - Ênfase3 16 5 2" xfId="8375"/>
    <cellStyle name="20% - Ênfase3 16 5 2 2" xfId="20495"/>
    <cellStyle name="20% - Ênfase3 16 5 2 3" xfId="32584"/>
    <cellStyle name="20% - Ênfase3 16 5 2 4" xfId="48941"/>
    <cellStyle name="20% - Ênfase3 16 5 3" xfId="14435"/>
    <cellStyle name="20% - Ênfase3 16 5 4" xfId="26525"/>
    <cellStyle name="20% - Ênfase3 16 5 5" xfId="40664"/>
    <cellStyle name="20% - Ênfase3 16 6" xfId="4346"/>
    <cellStyle name="20% - Ênfase3 16 6 2" xfId="10405"/>
    <cellStyle name="20% - Ênfase3 16 6 2 2" xfId="22525"/>
    <cellStyle name="20% - Ênfase3 16 6 2 3" xfId="34614"/>
    <cellStyle name="20% - Ênfase3 16 6 2 4" xfId="50972"/>
    <cellStyle name="20% - Ênfase3 16 6 3" xfId="16465"/>
    <cellStyle name="20% - Ênfase3 16 6 4" xfId="28555"/>
    <cellStyle name="20% - Ênfase3 16 6 5" xfId="42695"/>
    <cellStyle name="20% - Ênfase3 16 7" xfId="6345"/>
    <cellStyle name="20% - Ênfase3 16 7 2" xfId="18465"/>
    <cellStyle name="20% - Ênfase3 16 7 2 2" xfId="46892"/>
    <cellStyle name="20% - Ênfase3 16 7 3" xfId="30554"/>
    <cellStyle name="20% - Ênfase3 16 7 4" xfId="38615"/>
    <cellStyle name="20% - Ênfase3 16 8" xfId="12405"/>
    <cellStyle name="20% - Ênfase3 16 8 2" xfId="44846"/>
    <cellStyle name="20% - Ênfase3 16 9" xfId="24525"/>
    <cellStyle name="20% - Ênfase3 17" xfId="178"/>
    <cellStyle name="20% - Ênfase3 17 10" xfId="36617"/>
    <cellStyle name="20% - Ênfase3 17 2" xfId="1274"/>
    <cellStyle name="20% - Ênfase3 17 2 2" xfId="3317"/>
    <cellStyle name="20% - Ênfase3 17 2 2 2" xfId="9376"/>
    <cellStyle name="20% - Ênfase3 17 2 2 2 2" xfId="21496"/>
    <cellStyle name="20% - Ênfase3 17 2 2 2 3" xfId="33585"/>
    <cellStyle name="20% - Ênfase3 17 2 2 2 4" xfId="49943"/>
    <cellStyle name="20% - Ênfase3 17 2 2 3" xfId="15436"/>
    <cellStyle name="20% - Ênfase3 17 2 2 4" xfId="27526"/>
    <cellStyle name="20% - Ênfase3 17 2 2 5" xfId="41666"/>
    <cellStyle name="20% - Ênfase3 17 2 3" xfId="5342"/>
    <cellStyle name="20% - Ênfase3 17 2 3 2" xfId="11401"/>
    <cellStyle name="20% - Ênfase3 17 2 3 2 2" xfId="23521"/>
    <cellStyle name="20% - Ênfase3 17 2 3 2 3" xfId="35610"/>
    <cellStyle name="20% - Ênfase3 17 2 3 2 4" xfId="51968"/>
    <cellStyle name="20% - Ênfase3 17 2 3 3" xfId="17461"/>
    <cellStyle name="20% - Ênfase3 17 2 3 4" xfId="29551"/>
    <cellStyle name="20% - Ênfase3 17 2 3 5" xfId="43691"/>
    <cellStyle name="20% - Ênfase3 17 2 4" xfId="7346"/>
    <cellStyle name="20% - Ênfase3 17 2 4 2" xfId="19466"/>
    <cellStyle name="20% - Ênfase3 17 2 4 2 2" xfId="47908"/>
    <cellStyle name="20% - Ênfase3 17 2 4 3" xfId="31555"/>
    <cellStyle name="20% - Ênfase3 17 2 4 4" xfId="39631"/>
    <cellStyle name="20% - Ênfase3 17 2 5" xfId="13406"/>
    <cellStyle name="20% - Ênfase3 17 2 5 2" xfId="45859"/>
    <cellStyle name="20% - Ênfase3 17 2 6" xfId="25521"/>
    <cellStyle name="20% - Ênfase3 17 2 7" xfId="37611"/>
    <cellStyle name="20% - Ênfase3 17 3" xfId="765"/>
    <cellStyle name="20% - Ênfase3 17 3 2" xfId="2821"/>
    <cellStyle name="20% - Ênfase3 17 3 2 2" xfId="8880"/>
    <cellStyle name="20% - Ênfase3 17 3 2 2 2" xfId="21000"/>
    <cellStyle name="20% - Ênfase3 17 3 2 2 3" xfId="33089"/>
    <cellStyle name="20% - Ênfase3 17 3 2 2 4" xfId="49447"/>
    <cellStyle name="20% - Ênfase3 17 3 2 3" xfId="14940"/>
    <cellStyle name="20% - Ênfase3 17 3 2 4" xfId="27030"/>
    <cellStyle name="20% - Ênfase3 17 3 2 5" xfId="41170"/>
    <cellStyle name="20% - Ênfase3 17 3 3" xfId="4846"/>
    <cellStyle name="20% - Ênfase3 17 3 3 2" xfId="10905"/>
    <cellStyle name="20% - Ênfase3 17 3 3 2 2" xfId="23025"/>
    <cellStyle name="20% - Ênfase3 17 3 3 2 3" xfId="35114"/>
    <cellStyle name="20% - Ênfase3 17 3 3 2 4" xfId="51472"/>
    <cellStyle name="20% - Ênfase3 17 3 3 3" xfId="16965"/>
    <cellStyle name="20% - Ênfase3 17 3 3 4" xfId="29055"/>
    <cellStyle name="20% - Ênfase3 17 3 3 5" xfId="43195"/>
    <cellStyle name="20% - Ênfase3 17 3 4" xfId="6850"/>
    <cellStyle name="20% - Ênfase3 17 3 4 2" xfId="18970"/>
    <cellStyle name="20% - Ênfase3 17 3 4 2 2" xfId="47403"/>
    <cellStyle name="20% - Ênfase3 17 3 4 3" xfId="31059"/>
    <cellStyle name="20% - Ênfase3 17 3 4 4" xfId="39126"/>
    <cellStyle name="20% - Ênfase3 17 3 5" xfId="12910"/>
    <cellStyle name="20% - Ênfase3 17 3 5 2" xfId="45355"/>
    <cellStyle name="20% - Ênfase3 17 3 6" xfId="25025"/>
    <cellStyle name="20% - Ênfase3 17 3 7" xfId="37115"/>
    <cellStyle name="20% - Ênfase3 17 4" xfId="1817"/>
    <cellStyle name="20% - Ênfase3 17 4 2" xfId="3854"/>
    <cellStyle name="20% - Ênfase3 17 4 2 2" xfId="9913"/>
    <cellStyle name="20% - Ênfase3 17 4 2 2 2" xfId="22033"/>
    <cellStyle name="20% - Ênfase3 17 4 2 2 3" xfId="34122"/>
    <cellStyle name="20% - Ênfase3 17 4 2 2 4" xfId="50480"/>
    <cellStyle name="20% - Ênfase3 17 4 2 3" xfId="15973"/>
    <cellStyle name="20% - Ênfase3 17 4 2 4" xfId="28063"/>
    <cellStyle name="20% - Ênfase3 17 4 2 5" xfId="42203"/>
    <cellStyle name="20% - Ênfase3 17 4 3" xfId="5854"/>
    <cellStyle name="20% - Ênfase3 17 4 3 2" xfId="11913"/>
    <cellStyle name="20% - Ênfase3 17 4 3 2 2" xfId="24033"/>
    <cellStyle name="20% - Ênfase3 17 4 3 2 3" xfId="36122"/>
    <cellStyle name="20% - Ênfase3 17 4 3 2 4" xfId="52480"/>
    <cellStyle name="20% - Ênfase3 17 4 3 3" xfId="17973"/>
    <cellStyle name="20% - Ênfase3 17 4 3 4" xfId="30063"/>
    <cellStyle name="20% - Ênfase3 17 4 3 5" xfId="44203"/>
    <cellStyle name="20% - Ênfase3 17 4 4" xfId="7883"/>
    <cellStyle name="20% - Ênfase3 17 4 4 2" xfId="20003"/>
    <cellStyle name="20% - Ênfase3 17 4 4 2 2" xfId="48446"/>
    <cellStyle name="20% - Ênfase3 17 4 4 3" xfId="32092"/>
    <cellStyle name="20% - Ênfase3 17 4 4 4" xfId="40169"/>
    <cellStyle name="20% - Ênfase3 17 4 5" xfId="13943"/>
    <cellStyle name="20% - Ênfase3 17 4 5 2" xfId="46397"/>
    <cellStyle name="20% - Ênfase3 17 4 6" xfId="26033"/>
    <cellStyle name="20% - Ênfase3 17 4 7" xfId="38123"/>
    <cellStyle name="20% - Ênfase3 17 5" xfId="2317"/>
    <cellStyle name="20% - Ênfase3 17 5 2" xfId="8377"/>
    <cellStyle name="20% - Ênfase3 17 5 2 2" xfId="20497"/>
    <cellStyle name="20% - Ênfase3 17 5 2 3" xfId="32586"/>
    <cellStyle name="20% - Ênfase3 17 5 2 4" xfId="48943"/>
    <cellStyle name="20% - Ênfase3 17 5 3" xfId="14437"/>
    <cellStyle name="20% - Ênfase3 17 5 4" xfId="26527"/>
    <cellStyle name="20% - Ênfase3 17 5 5" xfId="40666"/>
    <cellStyle name="20% - Ênfase3 17 6" xfId="4348"/>
    <cellStyle name="20% - Ênfase3 17 6 2" xfId="10407"/>
    <cellStyle name="20% - Ênfase3 17 6 2 2" xfId="22527"/>
    <cellStyle name="20% - Ênfase3 17 6 2 3" xfId="34616"/>
    <cellStyle name="20% - Ênfase3 17 6 2 4" xfId="50974"/>
    <cellStyle name="20% - Ênfase3 17 6 3" xfId="16467"/>
    <cellStyle name="20% - Ênfase3 17 6 4" xfId="28557"/>
    <cellStyle name="20% - Ênfase3 17 6 5" xfId="42697"/>
    <cellStyle name="20% - Ênfase3 17 7" xfId="6347"/>
    <cellStyle name="20% - Ênfase3 17 7 2" xfId="18467"/>
    <cellStyle name="20% - Ênfase3 17 7 2 2" xfId="46894"/>
    <cellStyle name="20% - Ênfase3 17 7 3" xfId="30556"/>
    <cellStyle name="20% - Ênfase3 17 7 4" xfId="38617"/>
    <cellStyle name="20% - Ênfase3 17 8" xfId="12407"/>
    <cellStyle name="20% - Ênfase3 17 8 2" xfId="44848"/>
    <cellStyle name="20% - Ênfase3 17 9" xfId="24527"/>
    <cellStyle name="20% - Ênfase3 18" xfId="180"/>
    <cellStyle name="20% - Ênfase3 18 10" xfId="36618"/>
    <cellStyle name="20% - Ênfase3 18 2" xfId="1275"/>
    <cellStyle name="20% - Ênfase3 18 2 2" xfId="3318"/>
    <cellStyle name="20% - Ênfase3 18 2 2 2" xfId="9377"/>
    <cellStyle name="20% - Ênfase3 18 2 2 2 2" xfId="21497"/>
    <cellStyle name="20% - Ênfase3 18 2 2 2 3" xfId="33586"/>
    <cellStyle name="20% - Ênfase3 18 2 2 2 4" xfId="49944"/>
    <cellStyle name="20% - Ênfase3 18 2 2 3" xfId="15437"/>
    <cellStyle name="20% - Ênfase3 18 2 2 4" xfId="27527"/>
    <cellStyle name="20% - Ênfase3 18 2 2 5" xfId="41667"/>
    <cellStyle name="20% - Ênfase3 18 2 3" xfId="5343"/>
    <cellStyle name="20% - Ênfase3 18 2 3 2" xfId="11402"/>
    <cellStyle name="20% - Ênfase3 18 2 3 2 2" xfId="23522"/>
    <cellStyle name="20% - Ênfase3 18 2 3 2 3" xfId="35611"/>
    <cellStyle name="20% - Ênfase3 18 2 3 2 4" xfId="51969"/>
    <cellStyle name="20% - Ênfase3 18 2 3 3" xfId="17462"/>
    <cellStyle name="20% - Ênfase3 18 2 3 4" xfId="29552"/>
    <cellStyle name="20% - Ênfase3 18 2 3 5" xfId="43692"/>
    <cellStyle name="20% - Ênfase3 18 2 4" xfId="7347"/>
    <cellStyle name="20% - Ênfase3 18 2 4 2" xfId="19467"/>
    <cellStyle name="20% - Ênfase3 18 2 4 2 2" xfId="47909"/>
    <cellStyle name="20% - Ênfase3 18 2 4 3" xfId="31556"/>
    <cellStyle name="20% - Ênfase3 18 2 4 4" xfId="39632"/>
    <cellStyle name="20% - Ênfase3 18 2 5" xfId="13407"/>
    <cellStyle name="20% - Ênfase3 18 2 5 2" xfId="45860"/>
    <cellStyle name="20% - Ênfase3 18 2 6" xfId="25522"/>
    <cellStyle name="20% - Ênfase3 18 2 7" xfId="37612"/>
    <cellStyle name="20% - Ênfase3 18 3" xfId="766"/>
    <cellStyle name="20% - Ênfase3 18 3 2" xfId="2822"/>
    <cellStyle name="20% - Ênfase3 18 3 2 2" xfId="8881"/>
    <cellStyle name="20% - Ênfase3 18 3 2 2 2" xfId="21001"/>
    <cellStyle name="20% - Ênfase3 18 3 2 2 3" xfId="33090"/>
    <cellStyle name="20% - Ênfase3 18 3 2 2 4" xfId="49448"/>
    <cellStyle name="20% - Ênfase3 18 3 2 3" xfId="14941"/>
    <cellStyle name="20% - Ênfase3 18 3 2 4" xfId="27031"/>
    <cellStyle name="20% - Ênfase3 18 3 2 5" xfId="41171"/>
    <cellStyle name="20% - Ênfase3 18 3 3" xfId="4847"/>
    <cellStyle name="20% - Ênfase3 18 3 3 2" xfId="10906"/>
    <cellStyle name="20% - Ênfase3 18 3 3 2 2" xfId="23026"/>
    <cellStyle name="20% - Ênfase3 18 3 3 2 3" xfId="35115"/>
    <cellStyle name="20% - Ênfase3 18 3 3 2 4" xfId="51473"/>
    <cellStyle name="20% - Ênfase3 18 3 3 3" xfId="16966"/>
    <cellStyle name="20% - Ênfase3 18 3 3 4" xfId="29056"/>
    <cellStyle name="20% - Ênfase3 18 3 3 5" xfId="43196"/>
    <cellStyle name="20% - Ênfase3 18 3 4" xfId="6851"/>
    <cellStyle name="20% - Ênfase3 18 3 4 2" xfId="18971"/>
    <cellStyle name="20% - Ênfase3 18 3 4 2 2" xfId="47404"/>
    <cellStyle name="20% - Ênfase3 18 3 4 3" xfId="31060"/>
    <cellStyle name="20% - Ênfase3 18 3 4 4" xfId="39127"/>
    <cellStyle name="20% - Ênfase3 18 3 5" xfId="12911"/>
    <cellStyle name="20% - Ênfase3 18 3 5 2" xfId="45356"/>
    <cellStyle name="20% - Ênfase3 18 3 6" xfId="25026"/>
    <cellStyle name="20% - Ênfase3 18 3 7" xfId="37116"/>
    <cellStyle name="20% - Ênfase3 18 4" xfId="1818"/>
    <cellStyle name="20% - Ênfase3 18 4 2" xfId="3855"/>
    <cellStyle name="20% - Ênfase3 18 4 2 2" xfId="9914"/>
    <cellStyle name="20% - Ênfase3 18 4 2 2 2" xfId="22034"/>
    <cellStyle name="20% - Ênfase3 18 4 2 2 3" xfId="34123"/>
    <cellStyle name="20% - Ênfase3 18 4 2 2 4" xfId="50481"/>
    <cellStyle name="20% - Ênfase3 18 4 2 3" xfId="15974"/>
    <cellStyle name="20% - Ênfase3 18 4 2 4" xfId="28064"/>
    <cellStyle name="20% - Ênfase3 18 4 2 5" xfId="42204"/>
    <cellStyle name="20% - Ênfase3 18 4 3" xfId="5855"/>
    <cellStyle name="20% - Ênfase3 18 4 3 2" xfId="11914"/>
    <cellStyle name="20% - Ênfase3 18 4 3 2 2" xfId="24034"/>
    <cellStyle name="20% - Ênfase3 18 4 3 2 3" xfId="36123"/>
    <cellStyle name="20% - Ênfase3 18 4 3 2 4" xfId="52481"/>
    <cellStyle name="20% - Ênfase3 18 4 3 3" xfId="17974"/>
    <cellStyle name="20% - Ênfase3 18 4 3 4" xfId="30064"/>
    <cellStyle name="20% - Ênfase3 18 4 3 5" xfId="44204"/>
    <cellStyle name="20% - Ênfase3 18 4 4" xfId="7884"/>
    <cellStyle name="20% - Ênfase3 18 4 4 2" xfId="20004"/>
    <cellStyle name="20% - Ênfase3 18 4 4 2 2" xfId="48447"/>
    <cellStyle name="20% - Ênfase3 18 4 4 3" xfId="32093"/>
    <cellStyle name="20% - Ênfase3 18 4 4 4" xfId="40170"/>
    <cellStyle name="20% - Ênfase3 18 4 5" xfId="13944"/>
    <cellStyle name="20% - Ênfase3 18 4 5 2" xfId="46398"/>
    <cellStyle name="20% - Ênfase3 18 4 6" xfId="26034"/>
    <cellStyle name="20% - Ênfase3 18 4 7" xfId="38124"/>
    <cellStyle name="20% - Ênfase3 18 5" xfId="2318"/>
    <cellStyle name="20% - Ênfase3 18 5 2" xfId="8378"/>
    <cellStyle name="20% - Ênfase3 18 5 2 2" xfId="20498"/>
    <cellStyle name="20% - Ênfase3 18 5 2 3" xfId="32587"/>
    <cellStyle name="20% - Ênfase3 18 5 2 4" xfId="48944"/>
    <cellStyle name="20% - Ênfase3 18 5 3" xfId="14438"/>
    <cellStyle name="20% - Ênfase3 18 5 4" xfId="26528"/>
    <cellStyle name="20% - Ênfase3 18 5 5" xfId="40667"/>
    <cellStyle name="20% - Ênfase3 18 6" xfId="4349"/>
    <cellStyle name="20% - Ênfase3 18 6 2" xfId="10408"/>
    <cellStyle name="20% - Ênfase3 18 6 2 2" xfId="22528"/>
    <cellStyle name="20% - Ênfase3 18 6 2 3" xfId="34617"/>
    <cellStyle name="20% - Ênfase3 18 6 2 4" xfId="50975"/>
    <cellStyle name="20% - Ênfase3 18 6 3" xfId="16468"/>
    <cellStyle name="20% - Ênfase3 18 6 4" xfId="28558"/>
    <cellStyle name="20% - Ênfase3 18 6 5" xfId="42698"/>
    <cellStyle name="20% - Ênfase3 18 7" xfId="6348"/>
    <cellStyle name="20% - Ênfase3 18 7 2" xfId="18468"/>
    <cellStyle name="20% - Ênfase3 18 7 2 2" xfId="46895"/>
    <cellStyle name="20% - Ênfase3 18 7 3" xfId="30557"/>
    <cellStyle name="20% - Ênfase3 18 7 4" xfId="38618"/>
    <cellStyle name="20% - Ênfase3 18 8" xfId="12408"/>
    <cellStyle name="20% - Ênfase3 18 8 2" xfId="44849"/>
    <cellStyle name="20% - Ênfase3 18 9" xfId="24528"/>
    <cellStyle name="20% - Ênfase3 19" xfId="181"/>
    <cellStyle name="20% - Ênfase3 19 10" xfId="36619"/>
    <cellStyle name="20% - Ênfase3 19 2" xfId="1276"/>
    <cellStyle name="20% - Ênfase3 19 2 2" xfId="3319"/>
    <cellStyle name="20% - Ênfase3 19 2 2 2" xfId="9378"/>
    <cellStyle name="20% - Ênfase3 19 2 2 2 2" xfId="21498"/>
    <cellStyle name="20% - Ênfase3 19 2 2 2 3" xfId="33587"/>
    <cellStyle name="20% - Ênfase3 19 2 2 2 4" xfId="49945"/>
    <cellStyle name="20% - Ênfase3 19 2 2 3" xfId="15438"/>
    <cellStyle name="20% - Ênfase3 19 2 2 4" xfId="27528"/>
    <cellStyle name="20% - Ênfase3 19 2 2 5" xfId="41668"/>
    <cellStyle name="20% - Ênfase3 19 2 3" xfId="5344"/>
    <cellStyle name="20% - Ênfase3 19 2 3 2" xfId="11403"/>
    <cellStyle name="20% - Ênfase3 19 2 3 2 2" xfId="23523"/>
    <cellStyle name="20% - Ênfase3 19 2 3 2 3" xfId="35612"/>
    <cellStyle name="20% - Ênfase3 19 2 3 2 4" xfId="51970"/>
    <cellStyle name="20% - Ênfase3 19 2 3 3" xfId="17463"/>
    <cellStyle name="20% - Ênfase3 19 2 3 4" xfId="29553"/>
    <cellStyle name="20% - Ênfase3 19 2 3 5" xfId="43693"/>
    <cellStyle name="20% - Ênfase3 19 2 4" xfId="7348"/>
    <cellStyle name="20% - Ênfase3 19 2 4 2" xfId="19468"/>
    <cellStyle name="20% - Ênfase3 19 2 4 2 2" xfId="47910"/>
    <cellStyle name="20% - Ênfase3 19 2 4 3" xfId="31557"/>
    <cellStyle name="20% - Ênfase3 19 2 4 4" xfId="39633"/>
    <cellStyle name="20% - Ênfase3 19 2 5" xfId="13408"/>
    <cellStyle name="20% - Ênfase3 19 2 5 2" xfId="45861"/>
    <cellStyle name="20% - Ênfase3 19 2 6" xfId="25523"/>
    <cellStyle name="20% - Ênfase3 19 2 7" xfId="37613"/>
    <cellStyle name="20% - Ênfase3 19 3" xfId="767"/>
    <cellStyle name="20% - Ênfase3 19 3 2" xfId="2823"/>
    <cellStyle name="20% - Ênfase3 19 3 2 2" xfId="8882"/>
    <cellStyle name="20% - Ênfase3 19 3 2 2 2" xfId="21002"/>
    <cellStyle name="20% - Ênfase3 19 3 2 2 3" xfId="33091"/>
    <cellStyle name="20% - Ênfase3 19 3 2 2 4" xfId="49449"/>
    <cellStyle name="20% - Ênfase3 19 3 2 3" xfId="14942"/>
    <cellStyle name="20% - Ênfase3 19 3 2 4" xfId="27032"/>
    <cellStyle name="20% - Ênfase3 19 3 2 5" xfId="41172"/>
    <cellStyle name="20% - Ênfase3 19 3 3" xfId="4848"/>
    <cellStyle name="20% - Ênfase3 19 3 3 2" xfId="10907"/>
    <cellStyle name="20% - Ênfase3 19 3 3 2 2" xfId="23027"/>
    <cellStyle name="20% - Ênfase3 19 3 3 2 3" xfId="35116"/>
    <cellStyle name="20% - Ênfase3 19 3 3 2 4" xfId="51474"/>
    <cellStyle name="20% - Ênfase3 19 3 3 3" xfId="16967"/>
    <cellStyle name="20% - Ênfase3 19 3 3 4" xfId="29057"/>
    <cellStyle name="20% - Ênfase3 19 3 3 5" xfId="43197"/>
    <cellStyle name="20% - Ênfase3 19 3 4" xfId="6852"/>
    <cellStyle name="20% - Ênfase3 19 3 4 2" xfId="18972"/>
    <cellStyle name="20% - Ênfase3 19 3 4 2 2" xfId="47405"/>
    <cellStyle name="20% - Ênfase3 19 3 4 3" xfId="31061"/>
    <cellStyle name="20% - Ênfase3 19 3 4 4" xfId="39128"/>
    <cellStyle name="20% - Ênfase3 19 3 5" xfId="12912"/>
    <cellStyle name="20% - Ênfase3 19 3 5 2" xfId="45357"/>
    <cellStyle name="20% - Ênfase3 19 3 6" xfId="25027"/>
    <cellStyle name="20% - Ênfase3 19 3 7" xfId="37117"/>
    <cellStyle name="20% - Ênfase3 19 4" xfId="1819"/>
    <cellStyle name="20% - Ênfase3 19 4 2" xfId="3856"/>
    <cellStyle name="20% - Ênfase3 19 4 2 2" xfId="9915"/>
    <cellStyle name="20% - Ênfase3 19 4 2 2 2" xfId="22035"/>
    <cellStyle name="20% - Ênfase3 19 4 2 2 3" xfId="34124"/>
    <cellStyle name="20% - Ênfase3 19 4 2 2 4" xfId="50482"/>
    <cellStyle name="20% - Ênfase3 19 4 2 3" xfId="15975"/>
    <cellStyle name="20% - Ênfase3 19 4 2 4" xfId="28065"/>
    <cellStyle name="20% - Ênfase3 19 4 2 5" xfId="42205"/>
    <cellStyle name="20% - Ênfase3 19 4 3" xfId="5856"/>
    <cellStyle name="20% - Ênfase3 19 4 3 2" xfId="11915"/>
    <cellStyle name="20% - Ênfase3 19 4 3 2 2" xfId="24035"/>
    <cellStyle name="20% - Ênfase3 19 4 3 2 3" xfId="36124"/>
    <cellStyle name="20% - Ênfase3 19 4 3 2 4" xfId="52482"/>
    <cellStyle name="20% - Ênfase3 19 4 3 3" xfId="17975"/>
    <cellStyle name="20% - Ênfase3 19 4 3 4" xfId="30065"/>
    <cellStyle name="20% - Ênfase3 19 4 3 5" xfId="44205"/>
    <cellStyle name="20% - Ênfase3 19 4 4" xfId="7885"/>
    <cellStyle name="20% - Ênfase3 19 4 4 2" xfId="20005"/>
    <cellStyle name="20% - Ênfase3 19 4 4 2 2" xfId="48448"/>
    <cellStyle name="20% - Ênfase3 19 4 4 3" xfId="32094"/>
    <cellStyle name="20% - Ênfase3 19 4 4 4" xfId="40171"/>
    <cellStyle name="20% - Ênfase3 19 4 5" xfId="13945"/>
    <cellStyle name="20% - Ênfase3 19 4 5 2" xfId="46399"/>
    <cellStyle name="20% - Ênfase3 19 4 6" xfId="26035"/>
    <cellStyle name="20% - Ênfase3 19 4 7" xfId="38125"/>
    <cellStyle name="20% - Ênfase3 19 5" xfId="2319"/>
    <cellStyle name="20% - Ênfase3 19 5 2" xfId="8379"/>
    <cellStyle name="20% - Ênfase3 19 5 2 2" xfId="20499"/>
    <cellStyle name="20% - Ênfase3 19 5 2 3" xfId="32588"/>
    <cellStyle name="20% - Ênfase3 19 5 2 4" xfId="48945"/>
    <cellStyle name="20% - Ênfase3 19 5 3" xfId="14439"/>
    <cellStyle name="20% - Ênfase3 19 5 4" xfId="26529"/>
    <cellStyle name="20% - Ênfase3 19 5 5" xfId="40668"/>
    <cellStyle name="20% - Ênfase3 19 6" xfId="4350"/>
    <cellStyle name="20% - Ênfase3 19 6 2" xfId="10409"/>
    <cellStyle name="20% - Ênfase3 19 6 2 2" xfId="22529"/>
    <cellStyle name="20% - Ênfase3 19 6 2 3" xfId="34618"/>
    <cellStyle name="20% - Ênfase3 19 6 2 4" xfId="50976"/>
    <cellStyle name="20% - Ênfase3 19 6 3" xfId="16469"/>
    <cellStyle name="20% - Ênfase3 19 6 4" xfId="28559"/>
    <cellStyle name="20% - Ênfase3 19 6 5" xfId="42699"/>
    <cellStyle name="20% - Ênfase3 19 7" xfId="6349"/>
    <cellStyle name="20% - Ênfase3 19 7 2" xfId="18469"/>
    <cellStyle name="20% - Ênfase3 19 7 2 2" xfId="46896"/>
    <cellStyle name="20% - Ênfase3 19 7 3" xfId="30558"/>
    <cellStyle name="20% - Ênfase3 19 7 4" xfId="38619"/>
    <cellStyle name="20% - Ênfase3 19 8" xfId="12409"/>
    <cellStyle name="20% - Ênfase3 19 8 2" xfId="44850"/>
    <cellStyle name="20% - Ênfase3 19 9" xfId="24529"/>
    <cellStyle name="20% - Ênfase3 2" xfId="182"/>
    <cellStyle name="20% - Ênfase3 2 10" xfId="24530"/>
    <cellStyle name="20% - Ênfase3 2 11" xfId="36620"/>
    <cellStyle name="20% - Ênfase3 2 2" xfId="52"/>
    <cellStyle name="20% - Ênfase3 2 2 10" xfId="36496"/>
    <cellStyle name="20% - Ênfase3 2 2 2" xfId="1151"/>
    <cellStyle name="20% - Ênfase3 2 2 2 2" xfId="3195"/>
    <cellStyle name="20% - Ênfase3 2 2 2 2 2" xfId="9254"/>
    <cellStyle name="20% - Ênfase3 2 2 2 2 2 2" xfId="21374"/>
    <cellStyle name="20% - Ênfase3 2 2 2 2 2 3" xfId="33463"/>
    <cellStyle name="20% - Ênfase3 2 2 2 2 2 4" xfId="49821"/>
    <cellStyle name="20% - Ênfase3 2 2 2 2 3" xfId="15314"/>
    <cellStyle name="20% - Ênfase3 2 2 2 2 4" xfId="27404"/>
    <cellStyle name="20% - Ênfase3 2 2 2 2 5" xfId="41544"/>
    <cellStyle name="20% - Ênfase3 2 2 2 3" xfId="5220"/>
    <cellStyle name="20% - Ênfase3 2 2 2 3 2" xfId="11279"/>
    <cellStyle name="20% - Ênfase3 2 2 2 3 2 2" xfId="23399"/>
    <cellStyle name="20% - Ênfase3 2 2 2 3 2 3" xfId="35488"/>
    <cellStyle name="20% - Ênfase3 2 2 2 3 2 4" xfId="51846"/>
    <cellStyle name="20% - Ênfase3 2 2 2 3 3" xfId="17339"/>
    <cellStyle name="20% - Ênfase3 2 2 2 3 4" xfId="29429"/>
    <cellStyle name="20% - Ênfase3 2 2 2 3 5" xfId="43569"/>
    <cellStyle name="20% - Ênfase3 2 2 2 4" xfId="7224"/>
    <cellStyle name="20% - Ênfase3 2 2 2 4 2" xfId="19344"/>
    <cellStyle name="20% - Ênfase3 2 2 2 4 2 2" xfId="47786"/>
    <cellStyle name="20% - Ênfase3 2 2 2 4 3" xfId="31433"/>
    <cellStyle name="20% - Ênfase3 2 2 2 4 4" xfId="39509"/>
    <cellStyle name="20% - Ênfase3 2 2 2 5" xfId="13284"/>
    <cellStyle name="20% - Ênfase3 2 2 2 5 2" xfId="45737"/>
    <cellStyle name="20% - Ênfase3 2 2 2 6" xfId="25399"/>
    <cellStyle name="20% - Ênfase3 2 2 2 7" xfId="37489"/>
    <cellStyle name="20% - Ênfase3 2 2 3" xfId="642"/>
    <cellStyle name="20% - Ênfase3 2 2 3 2" xfId="2700"/>
    <cellStyle name="20% - Ênfase3 2 2 3 2 2" xfId="8759"/>
    <cellStyle name="20% - Ênfase3 2 2 3 2 2 2" xfId="20879"/>
    <cellStyle name="20% - Ênfase3 2 2 3 2 2 3" xfId="32968"/>
    <cellStyle name="20% - Ênfase3 2 2 3 2 2 4" xfId="49326"/>
    <cellStyle name="20% - Ênfase3 2 2 3 2 3" xfId="14819"/>
    <cellStyle name="20% - Ênfase3 2 2 3 2 4" xfId="26909"/>
    <cellStyle name="20% - Ênfase3 2 2 3 2 5" xfId="41049"/>
    <cellStyle name="20% - Ênfase3 2 2 3 3" xfId="4725"/>
    <cellStyle name="20% - Ênfase3 2 2 3 3 2" xfId="10784"/>
    <cellStyle name="20% - Ênfase3 2 2 3 3 2 2" xfId="22904"/>
    <cellStyle name="20% - Ênfase3 2 2 3 3 2 3" xfId="34993"/>
    <cellStyle name="20% - Ênfase3 2 2 3 3 2 4" xfId="51351"/>
    <cellStyle name="20% - Ênfase3 2 2 3 3 3" xfId="16844"/>
    <cellStyle name="20% - Ênfase3 2 2 3 3 4" xfId="28934"/>
    <cellStyle name="20% - Ênfase3 2 2 3 3 5" xfId="43074"/>
    <cellStyle name="20% - Ênfase3 2 2 3 4" xfId="6729"/>
    <cellStyle name="20% - Ênfase3 2 2 3 4 2" xfId="18849"/>
    <cellStyle name="20% - Ênfase3 2 2 3 4 2 2" xfId="47281"/>
    <cellStyle name="20% - Ênfase3 2 2 3 4 3" xfId="30938"/>
    <cellStyle name="20% - Ênfase3 2 2 3 4 4" xfId="39004"/>
    <cellStyle name="20% - Ênfase3 2 2 3 5" xfId="12789"/>
    <cellStyle name="20% - Ênfase3 2 2 3 5 2" xfId="45233"/>
    <cellStyle name="20% - Ênfase3 2 2 3 6" xfId="24904"/>
    <cellStyle name="20% - Ênfase3 2 2 3 7" xfId="36994"/>
    <cellStyle name="20% - Ênfase3 2 2 4" xfId="1696"/>
    <cellStyle name="20% - Ênfase3 2 2 4 2" xfId="3733"/>
    <cellStyle name="20% - Ênfase3 2 2 4 2 2" xfId="9792"/>
    <cellStyle name="20% - Ênfase3 2 2 4 2 2 2" xfId="21912"/>
    <cellStyle name="20% - Ênfase3 2 2 4 2 2 3" xfId="34001"/>
    <cellStyle name="20% - Ênfase3 2 2 4 2 2 4" xfId="50359"/>
    <cellStyle name="20% - Ênfase3 2 2 4 2 3" xfId="15852"/>
    <cellStyle name="20% - Ênfase3 2 2 4 2 4" xfId="27942"/>
    <cellStyle name="20% - Ênfase3 2 2 4 2 5" xfId="42082"/>
    <cellStyle name="20% - Ênfase3 2 2 4 3" xfId="5733"/>
    <cellStyle name="20% - Ênfase3 2 2 4 3 2" xfId="11792"/>
    <cellStyle name="20% - Ênfase3 2 2 4 3 2 2" xfId="23912"/>
    <cellStyle name="20% - Ênfase3 2 2 4 3 2 3" xfId="36001"/>
    <cellStyle name="20% - Ênfase3 2 2 4 3 2 4" xfId="52359"/>
    <cellStyle name="20% - Ênfase3 2 2 4 3 3" xfId="17852"/>
    <cellStyle name="20% - Ênfase3 2 2 4 3 4" xfId="29942"/>
    <cellStyle name="20% - Ênfase3 2 2 4 3 5" xfId="44082"/>
    <cellStyle name="20% - Ênfase3 2 2 4 4" xfId="7762"/>
    <cellStyle name="20% - Ênfase3 2 2 4 4 2" xfId="19882"/>
    <cellStyle name="20% - Ênfase3 2 2 4 4 2 2" xfId="48325"/>
    <cellStyle name="20% - Ênfase3 2 2 4 4 3" xfId="31971"/>
    <cellStyle name="20% - Ênfase3 2 2 4 4 4" xfId="40048"/>
    <cellStyle name="20% - Ênfase3 2 2 4 5" xfId="13822"/>
    <cellStyle name="20% - Ênfase3 2 2 4 5 2" xfId="46276"/>
    <cellStyle name="20% - Ênfase3 2 2 4 6" xfId="25912"/>
    <cellStyle name="20% - Ênfase3 2 2 4 7" xfId="38002"/>
    <cellStyle name="20% - Ênfase3 2 2 5" xfId="2196"/>
    <cellStyle name="20% - Ênfase3 2 2 5 2" xfId="8256"/>
    <cellStyle name="20% - Ênfase3 2 2 5 2 2" xfId="20376"/>
    <cellStyle name="20% - Ênfase3 2 2 5 2 3" xfId="32465"/>
    <cellStyle name="20% - Ênfase3 2 2 5 2 4" xfId="48822"/>
    <cellStyle name="20% - Ênfase3 2 2 5 3" xfId="14316"/>
    <cellStyle name="20% - Ênfase3 2 2 5 4" xfId="26406"/>
    <cellStyle name="20% - Ênfase3 2 2 5 5" xfId="40545"/>
    <cellStyle name="20% - Ênfase3 2 2 6" xfId="4227"/>
    <cellStyle name="20% - Ênfase3 2 2 6 2" xfId="10286"/>
    <cellStyle name="20% - Ênfase3 2 2 6 2 2" xfId="22406"/>
    <cellStyle name="20% - Ênfase3 2 2 6 2 3" xfId="34495"/>
    <cellStyle name="20% - Ênfase3 2 2 6 2 4" xfId="50853"/>
    <cellStyle name="20% - Ênfase3 2 2 6 3" xfId="16346"/>
    <cellStyle name="20% - Ênfase3 2 2 6 4" xfId="28436"/>
    <cellStyle name="20% - Ênfase3 2 2 6 5" xfId="42576"/>
    <cellStyle name="20% - Ênfase3 2 2 7" xfId="6226"/>
    <cellStyle name="20% - Ênfase3 2 2 7 2" xfId="18346"/>
    <cellStyle name="20% - Ênfase3 2 2 7 2 2" xfId="46772"/>
    <cellStyle name="20% - Ênfase3 2 2 7 3" xfId="30435"/>
    <cellStyle name="20% - Ênfase3 2 2 7 4" xfId="38495"/>
    <cellStyle name="20% - Ênfase3 2 2 8" xfId="12286"/>
    <cellStyle name="20% - Ênfase3 2 2 8 2" xfId="44727"/>
    <cellStyle name="20% - Ênfase3 2 2 9" xfId="24406"/>
    <cellStyle name="20% - Ênfase3 2 3" xfId="1277"/>
    <cellStyle name="20% - Ênfase3 2 3 2" xfId="3320"/>
    <cellStyle name="20% - Ênfase3 2 3 2 2" xfId="9379"/>
    <cellStyle name="20% - Ênfase3 2 3 2 2 2" xfId="21499"/>
    <cellStyle name="20% - Ênfase3 2 3 2 2 3" xfId="33588"/>
    <cellStyle name="20% - Ênfase3 2 3 2 2 4" xfId="49946"/>
    <cellStyle name="20% - Ênfase3 2 3 2 3" xfId="15439"/>
    <cellStyle name="20% - Ênfase3 2 3 2 4" xfId="27529"/>
    <cellStyle name="20% - Ênfase3 2 3 2 5" xfId="41669"/>
    <cellStyle name="20% - Ênfase3 2 3 3" xfId="5345"/>
    <cellStyle name="20% - Ênfase3 2 3 3 2" xfId="11404"/>
    <cellStyle name="20% - Ênfase3 2 3 3 2 2" xfId="23524"/>
    <cellStyle name="20% - Ênfase3 2 3 3 2 3" xfId="35613"/>
    <cellStyle name="20% - Ênfase3 2 3 3 2 4" xfId="51971"/>
    <cellStyle name="20% - Ênfase3 2 3 3 3" xfId="17464"/>
    <cellStyle name="20% - Ênfase3 2 3 3 4" xfId="29554"/>
    <cellStyle name="20% - Ênfase3 2 3 3 5" xfId="43694"/>
    <cellStyle name="20% - Ênfase3 2 3 4" xfId="7349"/>
    <cellStyle name="20% - Ênfase3 2 3 4 2" xfId="19469"/>
    <cellStyle name="20% - Ênfase3 2 3 4 2 2" xfId="47911"/>
    <cellStyle name="20% - Ênfase3 2 3 4 3" xfId="31558"/>
    <cellStyle name="20% - Ênfase3 2 3 4 4" xfId="39634"/>
    <cellStyle name="20% - Ênfase3 2 3 5" xfId="13409"/>
    <cellStyle name="20% - Ênfase3 2 3 5 2" xfId="45862"/>
    <cellStyle name="20% - Ênfase3 2 3 6" xfId="25524"/>
    <cellStyle name="20% - Ênfase3 2 3 7" xfId="37614"/>
    <cellStyle name="20% - Ênfase3 2 4" xfId="768"/>
    <cellStyle name="20% - Ênfase3 2 4 2" xfId="2824"/>
    <cellStyle name="20% - Ênfase3 2 4 2 2" xfId="8883"/>
    <cellStyle name="20% - Ênfase3 2 4 2 2 2" xfId="21003"/>
    <cellStyle name="20% - Ênfase3 2 4 2 2 3" xfId="33092"/>
    <cellStyle name="20% - Ênfase3 2 4 2 2 4" xfId="49450"/>
    <cellStyle name="20% - Ênfase3 2 4 2 3" xfId="14943"/>
    <cellStyle name="20% - Ênfase3 2 4 2 4" xfId="27033"/>
    <cellStyle name="20% - Ênfase3 2 4 2 5" xfId="41173"/>
    <cellStyle name="20% - Ênfase3 2 4 3" xfId="4849"/>
    <cellStyle name="20% - Ênfase3 2 4 3 2" xfId="10908"/>
    <cellStyle name="20% - Ênfase3 2 4 3 2 2" xfId="23028"/>
    <cellStyle name="20% - Ênfase3 2 4 3 2 3" xfId="35117"/>
    <cellStyle name="20% - Ênfase3 2 4 3 2 4" xfId="51475"/>
    <cellStyle name="20% - Ênfase3 2 4 3 3" xfId="16968"/>
    <cellStyle name="20% - Ênfase3 2 4 3 4" xfId="29058"/>
    <cellStyle name="20% - Ênfase3 2 4 3 5" xfId="43198"/>
    <cellStyle name="20% - Ênfase3 2 4 4" xfId="6853"/>
    <cellStyle name="20% - Ênfase3 2 4 4 2" xfId="18973"/>
    <cellStyle name="20% - Ênfase3 2 4 4 2 2" xfId="47406"/>
    <cellStyle name="20% - Ênfase3 2 4 4 3" xfId="31062"/>
    <cellStyle name="20% - Ênfase3 2 4 4 4" xfId="39129"/>
    <cellStyle name="20% - Ênfase3 2 4 5" xfId="12913"/>
    <cellStyle name="20% - Ênfase3 2 4 5 2" xfId="45358"/>
    <cellStyle name="20% - Ênfase3 2 4 6" xfId="25028"/>
    <cellStyle name="20% - Ênfase3 2 4 7" xfId="37118"/>
    <cellStyle name="20% - Ênfase3 2 5" xfId="1820"/>
    <cellStyle name="20% - Ênfase3 2 5 2" xfId="3857"/>
    <cellStyle name="20% - Ênfase3 2 5 2 2" xfId="9916"/>
    <cellStyle name="20% - Ênfase3 2 5 2 2 2" xfId="22036"/>
    <cellStyle name="20% - Ênfase3 2 5 2 2 3" xfId="34125"/>
    <cellStyle name="20% - Ênfase3 2 5 2 2 4" xfId="50483"/>
    <cellStyle name="20% - Ênfase3 2 5 2 3" xfId="15976"/>
    <cellStyle name="20% - Ênfase3 2 5 2 4" xfId="28066"/>
    <cellStyle name="20% - Ênfase3 2 5 2 5" xfId="42206"/>
    <cellStyle name="20% - Ênfase3 2 5 3" xfId="5857"/>
    <cellStyle name="20% - Ênfase3 2 5 3 2" xfId="11916"/>
    <cellStyle name="20% - Ênfase3 2 5 3 2 2" xfId="24036"/>
    <cellStyle name="20% - Ênfase3 2 5 3 2 3" xfId="36125"/>
    <cellStyle name="20% - Ênfase3 2 5 3 2 4" xfId="52483"/>
    <cellStyle name="20% - Ênfase3 2 5 3 3" xfId="17976"/>
    <cellStyle name="20% - Ênfase3 2 5 3 4" xfId="30066"/>
    <cellStyle name="20% - Ênfase3 2 5 3 5" xfId="44206"/>
    <cellStyle name="20% - Ênfase3 2 5 4" xfId="7886"/>
    <cellStyle name="20% - Ênfase3 2 5 4 2" xfId="20006"/>
    <cellStyle name="20% - Ênfase3 2 5 4 2 2" xfId="48449"/>
    <cellStyle name="20% - Ênfase3 2 5 4 3" xfId="32095"/>
    <cellStyle name="20% - Ênfase3 2 5 4 4" xfId="40172"/>
    <cellStyle name="20% - Ênfase3 2 5 5" xfId="13946"/>
    <cellStyle name="20% - Ênfase3 2 5 5 2" xfId="46400"/>
    <cellStyle name="20% - Ênfase3 2 5 6" xfId="26036"/>
    <cellStyle name="20% - Ênfase3 2 5 7" xfId="38126"/>
    <cellStyle name="20% - Ênfase3 2 6" xfId="2320"/>
    <cellStyle name="20% - Ênfase3 2 6 2" xfId="8380"/>
    <cellStyle name="20% - Ênfase3 2 6 2 2" xfId="20500"/>
    <cellStyle name="20% - Ênfase3 2 6 2 3" xfId="32589"/>
    <cellStyle name="20% - Ênfase3 2 6 2 4" xfId="48946"/>
    <cellStyle name="20% - Ênfase3 2 6 3" xfId="14440"/>
    <cellStyle name="20% - Ênfase3 2 6 4" xfId="26530"/>
    <cellStyle name="20% - Ênfase3 2 6 5" xfId="40669"/>
    <cellStyle name="20% - Ênfase3 2 7" xfId="4351"/>
    <cellStyle name="20% - Ênfase3 2 7 2" xfId="10410"/>
    <cellStyle name="20% - Ênfase3 2 7 2 2" xfId="22530"/>
    <cellStyle name="20% - Ênfase3 2 7 2 3" xfId="34619"/>
    <cellStyle name="20% - Ênfase3 2 7 2 4" xfId="50977"/>
    <cellStyle name="20% - Ênfase3 2 7 3" xfId="16470"/>
    <cellStyle name="20% - Ênfase3 2 7 4" xfId="28560"/>
    <cellStyle name="20% - Ênfase3 2 7 5" xfId="42700"/>
    <cellStyle name="20% - Ênfase3 2 8" xfId="6350"/>
    <cellStyle name="20% - Ênfase3 2 8 2" xfId="18470"/>
    <cellStyle name="20% - Ênfase3 2 8 2 2" xfId="46897"/>
    <cellStyle name="20% - Ênfase3 2 8 3" xfId="30559"/>
    <cellStyle name="20% - Ênfase3 2 8 4" xfId="38620"/>
    <cellStyle name="20% - Ênfase3 2 9" xfId="12410"/>
    <cellStyle name="20% - Ênfase3 2 9 2" xfId="44851"/>
    <cellStyle name="20% - Ênfase3 20" xfId="175"/>
    <cellStyle name="20% - Ênfase3 20 10" xfId="36614"/>
    <cellStyle name="20% - Ênfase3 20 2" xfId="1271"/>
    <cellStyle name="20% - Ênfase3 20 2 2" xfId="3314"/>
    <cellStyle name="20% - Ênfase3 20 2 2 2" xfId="9373"/>
    <cellStyle name="20% - Ênfase3 20 2 2 2 2" xfId="21493"/>
    <cellStyle name="20% - Ênfase3 20 2 2 2 3" xfId="33582"/>
    <cellStyle name="20% - Ênfase3 20 2 2 2 4" xfId="49940"/>
    <cellStyle name="20% - Ênfase3 20 2 2 3" xfId="15433"/>
    <cellStyle name="20% - Ênfase3 20 2 2 4" xfId="27523"/>
    <cellStyle name="20% - Ênfase3 20 2 2 5" xfId="41663"/>
    <cellStyle name="20% - Ênfase3 20 2 3" xfId="5339"/>
    <cellStyle name="20% - Ênfase3 20 2 3 2" xfId="11398"/>
    <cellStyle name="20% - Ênfase3 20 2 3 2 2" xfId="23518"/>
    <cellStyle name="20% - Ênfase3 20 2 3 2 3" xfId="35607"/>
    <cellStyle name="20% - Ênfase3 20 2 3 2 4" xfId="51965"/>
    <cellStyle name="20% - Ênfase3 20 2 3 3" xfId="17458"/>
    <cellStyle name="20% - Ênfase3 20 2 3 4" xfId="29548"/>
    <cellStyle name="20% - Ênfase3 20 2 3 5" xfId="43688"/>
    <cellStyle name="20% - Ênfase3 20 2 4" xfId="7343"/>
    <cellStyle name="20% - Ênfase3 20 2 4 2" xfId="19463"/>
    <cellStyle name="20% - Ênfase3 20 2 4 2 2" xfId="47905"/>
    <cellStyle name="20% - Ênfase3 20 2 4 3" xfId="31552"/>
    <cellStyle name="20% - Ênfase3 20 2 4 4" xfId="39628"/>
    <cellStyle name="20% - Ênfase3 20 2 5" xfId="13403"/>
    <cellStyle name="20% - Ênfase3 20 2 5 2" xfId="45856"/>
    <cellStyle name="20% - Ênfase3 20 2 6" xfId="25518"/>
    <cellStyle name="20% - Ênfase3 20 2 7" xfId="37608"/>
    <cellStyle name="20% - Ênfase3 20 3" xfId="762"/>
    <cellStyle name="20% - Ênfase3 20 3 2" xfId="2818"/>
    <cellStyle name="20% - Ênfase3 20 3 2 2" xfId="8877"/>
    <cellStyle name="20% - Ênfase3 20 3 2 2 2" xfId="20997"/>
    <cellStyle name="20% - Ênfase3 20 3 2 2 3" xfId="33086"/>
    <cellStyle name="20% - Ênfase3 20 3 2 2 4" xfId="49444"/>
    <cellStyle name="20% - Ênfase3 20 3 2 3" xfId="14937"/>
    <cellStyle name="20% - Ênfase3 20 3 2 4" xfId="27027"/>
    <cellStyle name="20% - Ênfase3 20 3 2 5" xfId="41167"/>
    <cellStyle name="20% - Ênfase3 20 3 3" xfId="4843"/>
    <cellStyle name="20% - Ênfase3 20 3 3 2" xfId="10902"/>
    <cellStyle name="20% - Ênfase3 20 3 3 2 2" xfId="23022"/>
    <cellStyle name="20% - Ênfase3 20 3 3 2 3" xfId="35111"/>
    <cellStyle name="20% - Ênfase3 20 3 3 2 4" xfId="51469"/>
    <cellStyle name="20% - Ênfase3 20 3 3 3" xfId="16962"/>
    <cellStyle name="20% - Ênfase3 20 3 3 4" xfId="29052"/>
    <cellStyle name="20% - Ênfase3 20 3 3 5" xfId="43192"/>
    <cellStyle name="20% - Ênfase3 20 3 4" xfId="6847"/>
    <cellStyle name="20% - Ênfase3 20 3 4 2" xfId="18967"/>
    <cellStyle name="20% - Ênfase3 20 3 4 2 2" xfId="47400"/>
    <cellStyle name="20% - Ênfase3 20 3 4 3" xfId="31056"/>
    <cellStyle name="20% - Ênfase3 20 3 4 4" xfId="39123"/>
    <cellStyle name="20% - Ênfase3 20 3 5" xfId="12907"/>
    <cellStyle name="20% - Ênfase3 20 3 5 2" xfId="45352"/>
    <cellStyle name="20% - Ênfase3 20 3 6" xfId="25022"/>
    <cellStyle name="20% - Ênfase3 20 3 7" xfId="37112"/>
    <cellStyle name="20% - Ênfase3 20 4" xfId="1814"/>
    <cellStyle name="20% - Ênfase3 20 4 2" xfId="3851"/>
    <cellStyle name="20% - Ênfase3 20 4 2 2" xfId="9910"/>
    <cellStyle name="20% - Ênfase3 20 4 2 2 2" xfId="22030"/>
    <cellStyle name="20% - Ênfase3 20 4 2 2 3" xfId="34119"/>
    <cellStyle name="20% - Ênfase3 20 4 2 2 4" xfId="50477"/>
    <cellStyle name="20% - Ênfase3 20 4 2 3" xfId="15970"/>
    <cellStyle name="20% - Ênfase3 20 4 2 4" xfId="28060"/>
    <cellStyle name="20% - Ênfase3 20 4 2 5" xfId="42200"/>
    <cellStyle name="20% - Ênfase3 20 4 3" xfId="5851"/>
    <cellStyle name="20% - Ênfase3 20 4 3 2" xfId="11910"/>
    <cellStyle name="20% - Ênfase3 20 4 3 2 2" xfId="24030"/>
    <cellStyle name="20% - Ênfase3 20 4 3 2 3" xfId="36119"/>
    <cellStyle name="20% - Ênfase3 20 4 3 2 4" xfId="52477"/>
    <cellStyle name="20% - Ênfase3 20 4 3 3" xfId="17970"/>
    <cellStyle name="20% - Ênfase3 20 4 3 4" xfId="30060"/>
    <cellStyle name="20% - Ênfase3 20 4 3 5" xfId="44200"/>
    <cellStyle name="20% - Ênfase3 20 4 4" xfId="7880"/>
    <cellStyle name="20% - Ênfase3 20 4 4 2" xfId="20000"/>
    <cellStyle name="20% - Ênfase3 20 4 4 2 2" xfId="48443"/>
    <cellStyle name="20% - Ênfase3 20 4 4 3" xfId="32089"/>
    <cellStyle name="20% - Ênfase3 20 4 4 4" xfId="40166"/>
    <cellStyle name="20% - Ênfase3 20 4 5" xfId="13940"/>
    <cellStyle name="20% - Ênfase3 20 4 5 2" xfId="46394"/>
    <cellStyle name="20% - Ênfase3 20 4 6" xfId="26030"/>
    <cellStyle name="20% - Ênfase3 20 4 7" xfId="38120"/>
    <cellStyle name="20% - Ênfase3 20 5" xfId="2314"/>
    <cellStyle name="20% - Ênfase3 20 5 2" xfId="8374"/>
    <cellStyle name="20% - Ênfase3 20 5 2 2" xfId="20494"/>
    <cellStyle name="20% - Ênfase3 20 5 2 3" xfId="32583"/>
    <cellStyle name="20% - Ênfase3 20 5 2 4" xfId="48940"/>
    <cellStyle name="20% - Ênfase3 20 5 3" xfId="14434"/>
    <cellStyle name="20% - Ênfase3 20 5 4" xfId="26524"/>
    <cellStyle name="20% - Ênfase3 20 5 5" xfId="40663"/>
    <cellStyle name="20% - Ênfase3 20 6" xfId="4345"/>
    <cellStyle name="20% - Ênfase3 20 6 2" xfId="10404"/>
    <cellStyle name="20% - Ênfase3 20 6 2 2" xfId="22524"/>
    <cellStyle name="20% - Ênfase3 20 6 2 3" xfId="34613"/>
    <cellStyle name="20% - Ênfase3 20 6 2 4" xfId="50971"/>
    <cellStyle name="20% - Ênfase3 20 6 3" xfId="16464"/>
    <cellStyle name="20% - Ênfase3 20 6 4" xfId="28554"/>
    <cellStyle name="20% - Ênfase3 20 6 5" xfId="42694"/>
    <cellStyle name="20% - Ênfase3 20 7" xfId="6344"/>
    <cellStyle name="20% - Ênfase3 20 7 2" xfId="18464"/>
    <cellStyle name="20% - Ênfase3 20 7 2 2" xfId="46891"/>
    <cellStyle name="20% - Ênfase3 20 7 3" xfId="30553"/>
    <cellStyle name="20% - Ênfase3 20 7 4" xfId="38614"/>
    <cellStyle name="20% - Ênfase3 20 8" xfId="12404"/>
    <cellStyle name="20% - Ênfase3 20 8 2" xfId="44845"/>
    <cellStyle name="20% - Ênfase3 20 9" xfId="24524"/>
    <cellStyle name="20% - Ênfase3 21" xfId="177"/>
    <cellStyle name="20% - Ênfase3 21 10" xfId="36616"/>
    <cellStyle name="20% - Ênfase3 21 2" xfId="1273"/>
    <cellStyle name="20% - Ênfase3 21 2 2" xfId="3316"/>
    <cellStyle name="20% - Ênfase3 21 2 2 2" xfId="9375"/>
    <cellStyle name="20% - Ênfase3 21 2 2 2 2" xfId="21495"/>
    <cellStyle name="20% - Ênfase3 21 2 2 2 3" xfId="33584"/>
    <cellStyle name="20% - Ênfase3 21 2 2 2 4" xfId="49942"/>
    <cellStyle name="20% - Ênfase3 21 2 2 3" xfId="15435"/>
    <cellStyle name="20% - Ênfase3 21 2 2 4" xfId="27525"/>
    <cellStyle name="20% - Ênfase3 21 2 2 5" xfId="41665"/>
    <cellStyle name="20% - Ênfase3 21 2 3" xfId="5341"/>
    <cellStyle name="20% - Ênfase3 21 2 3 2" xfId="11400"/>
    <cellStyle name="20% - Ênfase3 21 2 3 2 2" xfId="23520"/>
    <cellStyle name="20% - Ênfase3 21 2 3 2 3" xfId="35609"/>
    <cellStyle name="20% - Ênfase3 21 2 3 2 4" xfId="51967"/>
    <cellStyle name="20% - Ênfase3 21 2 3 3" xfId="17460"/>
    <cellStyle name="20% - Ênfase3 21 2 3 4" xfId="29550"/>
    <cellStyle name="20% - Ênfase3 21 2 3 5" xfId="43690"/>
    <cellStyle name="20% - Ênfase3 21 2 4" xfId="7345"/>
    <cellStyle name="20% - Ênfase3 21 2 4 2" xfId="19465"/>
    <cellStyle name="20% - Ênfase3 21 2 4 2 2" xfId="47907"/>
    <cellStyle name="20% - Ênfase3 21 2 4 3" xfId="31554"/>
    <cellStyle name="20% - Ênfase3 21 2 4 4" xfId="39630"/>
    <cellStyle name="20% - Ênfase3 21 2 5" xfId="13405"/>
    <cellStyle name="20% - Ênfase3 21 2 5 2" xfId="45858"/>
    <cellStyle name="20% - Ênfase3 21 2 6" xfId="25520"/>
    <cellStyle name="20% - Ênfase3 21 2 7" xfId="37610"/>
    <cellStyle name="20% - Ênfase3 21 3" xfId="764"/>
    <cellStyle name="20% - Ênfase3 21 3 2" xfId="2820"/>
    <cellStyle name="20% - Ênfase3 21 3 2 2" xfId="8879"/>
    <cellStyle name="20% - Ênfase3 21 3 2 2 2" xfId="20999"/>
    <cellStyle name="20% - Ênfase3 21 3 2 2 3" xfId="33088"/>
    <cellStyle name="20% - Ênfase3 21 3 2 2 4" xfId="49446"/>
    <cellStyle name="20% - Ênfase3 21 3 2 3" xfId="14939"/>
    <cellStyle name="20% - Ênfase3 21 3 2 4" xfId="27029"/>
    <cellStyle name="20% - Ênfase3 21 3 2 5" xfId="41169"/>
    <cellStyle name="20% - Ênfase3 21 3 3" xfId="4845"/>
    <cellStyle name="20% - Ênfase3 21 3 3 2" xfId="10904"/>
    <cellStyle name="20% - Ênfase3 21 3 3 2 2" xfId="23024"/>
    <cellStyle name="20% - Ênfase3 21 3 3 2 3" xfId="35113"/>
    <cellStyle name="20% - Ênfase3 21 3 3 2 4" xfId="51471"/>
    <cellStyle name="20% - Ênfase3 21 3 3 3" xfId="16964"/>
    <cellStyle name="20% - Ênfase3 21 3 3 4" xfId="29054"/>
    <cellStyle name="20% - Ênfase3 21 3 3 5" xfId="43194"/>
    <cellStyle name="20% - Ênfase3 21 3 4" xfId="6849"/>
    <cellStyle name="20% - Ênfase3 21 3 4 2" xfId="18969"/>
    <cellStyle name="20% - Ênfase3 21 3 4 2 2" xfId="47402"/>
    <cellStyle name="20% - Ênfase3 21 3 4 3" xfId="31058"/>
    <cellStyle name="20% - Ênfase3 21 3 4 4" xfId="39125"/>
    <cellStyle name="20% - Ênfase3 21 3 5" xfId="12909"/>
    <cellStyle name="20% - Ênfase3 21 3 5 2" xfId="45354"/>
    <cellStyle name="20% - Ênfase3 21 3 6" xfId="25024"/>
    <cellStyle name="20% - Ênfase3 21 3 7" xfId="37114"/>
    <cellStyle name="20% - Ênfase3 21 4" xfId="1816"/>
    <cellStyle name="20% - Ênfase3 21 4 2" xfId="3853"/>
    <cellStyle name="20% - Ênfase3 21 4 2 2" xfId="9912"/>
    <cellStyle name="20% - Ênfase3 21 4 2 2 2" xfId="22032"/>
    <cellStyle name="20% - Ênfase3 21 4 2 2 3" xfId="34121"/>
    <cellStyle name="20% - Ênfase3 21 4 2 2 4" xfId="50479"/>
    <cellStyle name="20% - Ênfase3 21 4 2 3" xfId="15972"/>
    <cellStyle name="20% - Ênfase3 21 4 2 4" xfId="28062"/>
    <cellStyle name="20% - Ênfase3 21 4 2 5" xfId="42202"/>
    <cellStyle name="20% - Ênfase3 21 4 3" xfId="5853"/>
    <cellStyle name="20% - Ênfase3 21 4 3 2" xfId="11912"/>
    <cellStyle name="20% - Ênfase3 21 4 3 2 2" xfId="24032"/>
    <cellStyle name="20% - Ênfase3 21 4 3 2 3" xfId="36121"/>
    <cellStyle name="20% - Ênfase3 21 4 3 2 4" xfId="52479"/>
    <cellStyle name="20% - Ênfase3 21 4 3 3" xfId="17972"/>
    <cellStyle name="20% - Ênfase3 21 4 3 4" xfId="30062"/>
    <cellStyle name="20% - Ênfase3 21 4 3 5" xfId="44202"/>
    <cellStyle name="20% - Ênfase3 21 4 4" xfId="7882"/>
    <cellStyle name="20% - Ênfase3 21 4 4 2" xfId="20002"/>
    <cellStyle name="20% - Ênfase3 21 4 4 2 2" xfId="48445"/>
    <cellStyle name="20% - Ênfase3 21 4 4 3" xfId="32091"/>
    <cellStyle name="20% - Ênfase3 21 4 4 4" xfId="40168"/>
    <cellStyle name="20% - Ênfase3 21 4 5" xfId="13942"/>
    <cellStyle name="20% - Ênfase3 21 4 5 2" xfId="46396"/>
    <cellStyle name="20% - Ênfase3 21 4 6" xfId="26032"/>
    <cellStyle name="20% - Ênfase3 21 4 7" xfId="38122"/>
    <cellStyle name="20% - Ênfase3 21 5" xfId="2316"/>
    <cellStyle name="20% - Ênfase3 21 5 2" xfId="8376"/>
    <cellStyle name="20% - Ênfase3 21 5 2 2" xfId="20496"/>
    <cellStyle name="20% - Ênfase3 21 5 2 3" xfId="32585"/>
    <cellStyle name="20% - Ênfase3 21 5 2 4" xfId="48942"/>
    <cellStyle name="20% - Ênfase3 21 5 3" xfId="14436"/>
    <cellStyle name="20% - Ênfase3 21 5 4" xfId="26526"/>
    <cellStyle name="20% - Ênfase3 21 5 5" xfId="40665"/>
    <cellStyle name="20% - Ênfase3 21 6" xfId="4347"/>
    <cellStyle name="20% - Ênfase3 21 6 2" xfId="10406"/>
    <cellStyle name="20% - Ênfase3 21 6 2 2" xfId="22526"/>
    <cellStyle name="20% - Ênfase3 21 6 2 3" xfId="34615"/>
    <cellStyle name="20% - Ênfase3 21 6 2 4" xfId="50973"/>
    <cellStyle name="20% - Ênfase3 21 6 3" xfId="16466"/>
    <cellStyle name="20% - Ênfase3 21 6 4" xfId="28556"/>
    <cellStyle name="20% - Ênfase3 21 6 5" xfId="42696"/>
    <cellStyle name="20% - Ênfase3 21 7" xfId="6346"/>
    <cellStyle name="20% - Ênfase3 21 7 2" xfId="18466"/>
    <cellStyle name="20% - Ênfase3 21 7 2 2" xfId="46893"/>
    <cellStyle name="20% - Ênfase3 21 7 3" xfId="30555"/>
    <cellStyle name="20% - Ênfase3 21 7 4" xfId="38616"/>
    <cellStyle name="20% - Ênfase3 21 8" xfId="12406"/>
    <cellStyle name="20% - Ênfase3 21 8 2" xfId="44847"/>
    <cellStyle name="20% - Ênfase3 21 9" xfId="24526"/>
    <cellStyle name="20% - Ênfase3 22" xfId="179"/>
    <cellStyle name="20% - Ênfase3 3" xfId="184"/>
    <cellStyle name="20% - Ênfase3 3 10" xfId="24531"/>
    <cellStyle name="20% - Ênfase3 3 11" xfId="36621"/>
    <cellStyle name="20% - Ênfase3 3 2" xfId="185"/>
    <cellStyle name="20% - Ênfase3 3 2 10" xfId="36622"/>
    <cellStyle name="20% - Ênfase3 3 2 2" xfId="1280"/>
    <cellStyle name="20% - Ênfase3 3 2 2 2" xfId="3322"/>
    <cellStyle name="20% - Ênfase3 3 2 2 2 2" xfId="9381"/>
    <cellStyle name="20% - Ênfase3 3 2 2 2 2 2" xfId="21501"/>
    <cellStyle name="20% - Ênfase3 3 2 2 2 2 3" xfId="33590"/>
    <cellStyle name="20% - Ênfase3 3 2 2 2 2 4" xfId="49948"/>
    <cellStyle name="20% - Ênfase3 3 2 2 2 3" xfId="15441"/>
    <cellStyle name="20% - Ênfase3 3 2 2 2 4" xfId="27531"/>
    <cellStyle name="20% - Ênfase3 3 2 2 2 5" xfId="41671"/>
    <cellStyle name="20% - Ênfase3 3 2 2 3" xfId="5347"/>
    <cellStyle name="20% - Ênfase3 3 2 2 3 2" xfId="11406"/>
    <cellStyle name="20% - Ênfase3 3 2 2 3 2 2" xfId="23526"/>
    <cellStyle name="20% - Ênfase3 3 2 2 3 2 3" xfId="35615"/>
    <cellStyle name="20% - Ênfase3 3 2 2 3 2 4" xfId="51973"/>
    <cellStyle name="20% - Ênfase3 3 2 2 3 3" xfId="17466"/>
    <cellStyle name="20% - Ênfase3 3 2 2 3 4" xfId="29556"/>
    <cellStyle name="20% - Ênfase3 3 2 2 3 5" xfId="43696"/>
    <cellStyle name="20% - Ênfase3 3 2 2 4" xfId="7351"/>
    <cellStyle name="20% - Ênfase3 3 2 2 4 2" xfId="19471"/>
    <cellStyle name="20% - Ênfase3 3 2 2 4 2 2" xfId="47914"/>
    <cellStyle name="20% - Ênfase3 3 2 2 4 3" xfId="31560"/>
    <cellStyle name="20% - Ênfase3 3 2 2 4 4" xfId="39637"/>
    <cellStyle name="20% - Ênfase3 3 2 2 5" xfId="13411"/>
    <cellStyle name="20% - Ênfase3 3 2 2 5 2" xfId="45865"/>
    <cellStyle name="20% - Ênfase3 3 2 2 6" xfId="25526"/>
    <cellStyle name="20% - Ênfase3 3 2 2 7" xfId="37616"/>
    <cellStyle name="20% - Ênfase3 3 2 3" xfId="771"/>
    <cellStyle name="20% - Ênfase3 3 2 3 2" xfId="2826"/>
    <cellStyle name="20% - Ênfase3 3 2 3 2 2" xfId="8885"/>
    <cellStyle name="20% - Ênfase3 3 2 3 2 2 2" xfId="21005"/>
    <cellStyle name="20% - Ênfase3 3 2 3 2 2 3" xfId="33094"/>
    <cellStyle name="20% - Ênfase3 3 2 3 2 2 4" xfId="49452"/>
    <cellStyle name="20% - Ênfase3 3 2 3 2 3" xfId="14945"/>
    <cellStyle name="20% - Ênfase3 3 2 3 2 4" xfId="27035"/>
    <cellStyle name="20% - Ênfase3 3 2 3 2 5" xfId="41175"/>
    <cellStyle name="20% - Ênfase3 3 2 3 3" xfId="4851"/>
    <cellStyle name="20% - Ênfase3 3 2 3 3 2" xfId="10910"/>
    <cellStyle name="20% - Ênfase3 3 2 3 3 2 2" xfId="23030"/>
    <cellStyle name="20% - Ênfase3 3 2 3 3 2 3" xfId="35119"/>
    <cellStyle name="20% - Ênfase3 3 2 3 3 2 4" xfId="51477"/>
    <cellStyle name="20% - Ênfase3 3 2 3 3 3" xfId="16970"/>
    <cellStyle name="20% - Ênfase3 3 2 3 3 4" xfId="29060"/>
    <cellStyle name="20% - Ênfase3 3 2 3 3 5" xfId="43200"/>
    <cellStyle name="20% - Ênfase3 3 2 3 4" xfId="6855"/>
    <cellStyle name="20% - Ênfase3 3 2 3 4 2" xfId="18975"/>
    <cellStyle name="20% - Ênfase3 3 2 3 4 2 2" xfId="47409"/>
    <cellStyle name="20% - Ênfase3 3 2 3 4 3" xfId="31064"/>
    <cellStyle name="20% - Ênfase3 3 2 3 4 4" xfId="39132"/>
    <cellStyle name="20% - Ênfase3 3 2 3 5" xfId="12915"/>
    <cellStyle name="20% - Ênfase3 3 2 3 5 2" xfId="45361"/>
    <cellStyle name="20% - Ênfase3 3 2 3 6" xfId="25030"/>
    <cellStyle name="20% - Ênfase3 3 2 3 7" xfId="37120"/>
    <cellStyle name="20% - Ênfase3 3 2 4" xfId="1823"/>
    <cellStyle name="20% - Ênfase3 3 2 4 2" xfId="3859"/>
    <cellStyle name="20% - Ênfase3 3 2 4 2 2" xfId="9918"/>
    <cellStyle name="20% - Ênfase3 3 2 4 2 2 2" xfId="22038"/>
    <cellStyle name="20% - Ênfase3 3 2 4 2 2 3" xfId="34127"/>
    <cellStyle name="20% - Ênfase3 3 2 4 2 2 4" xfId="50485"/>
    <cellStyle name="20% - Ênfase3 3 2 4 2 3" xfId="15978"/>
    <cellStyle name="20% - Ênfase3 3 2 4 2 4" xfId="28068"/>
    <cellStyle name="20% - Ênfase3 3 2 4 2 5" xfId="42208"/>
    <cellStyle name="20% - Ênfase3 3 2 4 3" xfId="5859"/>
    <cellStyle name="20% - Ênfase3 3 2 4 3 2" xfId="11918"/>
    <cellStyle name="20% - Ênfase3 3 2 4 3 2 2" xfId="24038"/>
    <cellStyle name="20% - Ênfase3 3 2 4 3 2 3" xfId="36127"/>
    <cellStyle name="20% - Ênfase3 3 2 4 3 2 4" xfId="52485"/>
    <cellStyle name="20% - Ênfase3 3 2 4 3 3" xfId="17978"/>
    <cellStyle name="20% - Ênfase3 3 2 4 3 4" xfId="30068"/>
    <cellStyle name="20% - Ênfase3 3 2 4 3 5" xfId="44208"/>
    <cellStyle name="20% - Ênfase3 3 2 4 4" xfId="7888"/>
    <cellStyle name="20% - Ênfase3 3 2 4 4 2" xfId="20008"/>
    <cellStyle name="20% - Ênfase3 3 2 4 4 2 2" xfId="48452"/>
    <cellStyle name="20% - Ênfase3 3 2 4 4 3" xfId="32097"/>
    <cellStyle name="20% - Ênfase3 3 2 4 4 4" xfId="40175"/>
    <cellStyle name="20% - Ênfase3 3 2 4 5" xfId="13948"/>
    <cellStyle name="20% - Ênfase3 3 2 4 5 2" xfId="46403"/>
    <cellStyle name="20% - Ênfase3 3 2 4 6" xfId="26038"/>
    <cellStyle name="20% - Ênfase3 3 2 4 7" xfId="38128"/>
    <cellStyle name="20% - Ênfase3 3 2 5" xfId="2322"/>
    <cellStyle name="20% - Ênfase3 3 2 5 2" xfId="8382"/>
    <cellStyle name="20% - Ênfase3 3 2 5 2 2" xfId="20502"/>
    <cellStyle name="20% - Ênfase3 3 2 5 2 3" xfId="32591"/>
    <cellStyle name="20% - Ênfase3 3 2 5 2 4" xfId="48948"/>
    <cellStyle name="20% - Ênfase3 3 2 5 3" xfId="14442"/>
    <cellStyle name="20% - Ênfase3 3 2 5 4" xfId="26532"/>
    <cellStyle name="20% - Ênfase3 3 2 5 5" xfId="40671"/>
    <cellStyle name="20% - Ênfase3 3 2 6" xfId="4353"/>
    <cellStyle name="20% - Ênfase3 3 2 6 2" xfId="10412"/>
    <cellStyle name="20% - Ênfase3 3 2 6 2 2" xfId="22532"/>
    <cellStyle name="20% - Ênfase3 3 2 6 2 3" xfId="34621"/>
    <cellStyle name="20% - Ênfase3 3 2 6 2 4" xfId="50979"/>
    <cellStyle name="20% - Ênfase3 3 2 6 3" xfId="16472"/>
    <cellStyle name="20% - Ênfase3 3 2 6 4" xfId="28562"/>
    <cellStyle name="20% - Ênfase3 3 2 6 5" xfId="42702"/>
    <cellStyle name="20% - Ênfase3 3 2 7" xfId="6352"/>
    <cellStyle name="20% - Ênfase3 3 2 7 2" xfId="18472"/>
    <cellStyle name="20% - Ênfase3 3 2 7 2 2" xfId="46900"/>
    <cellStyle name="20% - Ênfase3 3 2 7 3" xfId="30561"/>
    <cellStyle name="20% - Ênfase3 3 2 7 4" xfId="38623"/>
    <cellStyle name="20% - Ênfase3 3 2 8" xfId="12412"/>
    <cellStyle name="20% - Ênfase3 3 2 8 2" xfId="44854"/>
    <cellStyle name="20% - Ênfase3 3 2 9" xfId="24532"/>
    <cellStyle name="20% - Ênfase3 3 3" xfId="1279"/>
    <cellStyle name="20% - Ênfase3 3 3 2" xfId="3321"/>
    <cellStyle name="20% - Ênfase3 3 3 2 2" xfId="9380"/>
    <cellStyle name="20% - Ênfase3 3 3 2 2 2" xfId="21500"/>
    <cellStyle name="20% - Ênfase3 3 3 2 2 3" xfId="33589"/>
    <cellStyle name="20% - Ênfase3 3 3 2 2 4" xfId="49947"/>
    <cellStyle name="20% - Ênfase3 3 3 2 3" xfId="15440"/>
    <cellStyle name="20% - Ênfase3 3 3 2 4" xfId="27530"/>
    <cellStyle name="20% - Ênfase3 3 3 2 5" xfId="41670"/>
    <cellStyle name="20% - Ênfase3 3 3 3" xfId="5346"/>
    <cellStyle name="20% - Ênfase3 3 3 3 2" xfId="11405"/>
    <cellStyle name="20% - Ênfase3 3 3 3 2 2" xfId="23525"/>
    <cellStyle name="20% - Ênfase3 3 3 3 2 3" xfId="35614"/>
    <cellStyle name="20% - Ênfase3 3 3 3 2 4" xfId="51972"/>
    <cellStyle name="20% - Ênfase3 3 3 3 3" xfId="17465"/>
    <cellStyle name="20% - Ênfase3 3 3 3 4" xfId="29555"/>
    <cellStyle name="20% - Ênfase3 3 3 3 5" xfId="43695"/>
    <cellStyle name="20% - Ênfase3 3 3 4" xfId="7350"/>
    <cellStyle name="20% - Ênfase3 3 3 4 2" xfId="19470"/>
    <cellStyle name="20% - Ênfase3 3 3 4 2 2" xfId="47913"/>
    <cellStyle name="20% - Ênfase3 3 3 4 3" xfId="31559"/>
    <cellStyle name="20% - Ênfase3 3 3 4 4" xfId="39636"/>
    <cellStyle name="20% - Ênfase3 3 3 5" xfId="13410"/>
    <cellStyle name="20% - Ênfase3 3 3 5 2" xfId="45864"/>
    <cellStyle name="20% - Ênfase3 3 3 6" xfId="25525"/>
    <cellStyle name="20% - Ênfase3 3 3 7" xfId="37615"/>
    <cellStyle name="20% - Ênfase3 3 4" xfId="770"/>
    <cellStyle name="20% - Ênfase3 3 4 2" xfId="2825"/>
    <cellStyle name="20% - Ênfase3 3 4 2 2" xfId="8884"/>
    <cellStyle name="20% - Ênfase3 3 4 2 2 2" xfId="21004"/>
    <cellStyle name="20% - Ênfase3 3 4 2 2 3" xfId="33093"/>
    <cellStyle name="20% - Ênfase3 3 4 2 2 4" xfId="49451"/>
    <cellStyle name="20% - Ênfase3 3 4 2 3" xfId="14944"/>
    <cellStyle name="20% - Ênfase3 3 4 2 4" xfId="27034"/>
    <cellStyle name="20% - Ênfase3 3 4 2 5" xfId="41174"/>
    <cellStyle name="20% - Ênfase3 3 4 3" xfId="4850"/>
    <cellStyle name="20% - Ênfase3 3 4 3 2" xfId="10909"/>
    <cellStyle name="20% - Ênfase3 3 4 3 2 2" xfId="23029"/>
    <cellStyle name="20% - Ênfase3 3 4 3 2 3" xfId="35118"/>
    <cellStyle name="20% - Ênfase3 3 4 3 2 4" xfId="51476"/>
    <cellStyle name="20% - Ênfase3 3 4 3 3" xfId="16969"/>
    <cellStyle name="20% - Ênfase3 3 4 3 4" xfId="29059"/>
    <cellStyle name="20% - Ênfase3 3 4 3 5" xfId="43199"/>
    <cellStyle name="20% - Ênfase3 3 4 4" xfId="6854"/>
    <cellStyle name="20% - Ênfase3 3 4 4 2" xfId="18974"/>
    <cellStyle name="20% - Ênfase3 3 4 4 2 2" xfId="47408"/>
    <cellStyle name="20% - Ênfase3 3 4 4 3" xfId="31063"/>
    <cellStyle name="20% - Ênfase3 3 4 4 4" xfId="39131"/>
    <cellStyle name="20% - Ênfase3 3 4 5" xfId="12914"/>
    <cellStyle name="20% - Ênfase3 3 4 5 2" xfId="45360"/>
    <cellStyle name="20% - Ênfase3 3 4 6" xfId="25029"/>
    <cellStyle name="20% - Ênfase3 3 4 7" xfId="37119"/>
    <cellStyle name="20% - Ênfase3 3 5" xfId="1822"/>
    <cellStyle name="20% - Ênfase3 3 5 2" xfId="3858"/>
    <cellStyle name="20% - Ênfase3 3 5 2 2" xfId="9917"/>
    <cellStyle name="20% - Ênfase3 3 5 2 2 2" xfId="22037"/>
    <cellStyle name="20% - Ênfase3 3 5 2 2 3" xfId="34126"/>
    <cellStyle name="20% - Ênfase3 3 5 2 2 4" xfId="50484"/>
    <cellStyle name="20% - Ênfase3 3 5 2 3" xfId="15977"/>
    <cellStyle name="20% - Ênfase3 3 5 2 4" xfId="28067"/>
    <cellStyle name="20% - Ênfase3 3 5 2 5" xfId="42207"/>
    <cellStyle name="20% - Ênfase3 3 5 3" xfId="5858"/>
    <cellStyle name="20% - Ênfase3 3 5 3 2" xfId="11917"/>
    <cellStyle name="20% - Ênfase3 3 5 3 2 2" xfId="24037"/>
    <cellStyle name="20% - Ênfase3 3 5 3 2 3" xfId="36126"/>
    <cellStyle name="20% - Ênfase3 3 5 3 2 4" xfId="52484"/>
    <cellStyle name="20% - Ênfase3 3 5 3 3" xfId="17977"/>
    <cellStyle name="20% - Ênfase3 3 5 3 4" xfId="30067"/>
    <cellStyle name="20% - Ênfase3 3 5 3 5" xfId="44207"/>
    <cellStyle name="20% - Ênfase3 3 5 4" xfId="7887"/>
    <cellStyle name="20% - Ênfase3 3 5 4 2" xfId="20007"/>
    <cellStyle name="20% - Ênfase3 3 5 4 2 2" xfId="48451"/>
    <cellStyle name="20% - Ênfase3 3 5 4 3" xfId="32096"/>
    <cellStyle name="20% - Ênfase3 3 5 4 4" xfId="40174"/>
    <cellStyle name="20% - Ênfase3 3 5 5" xfId="13947"/>
    <cellStyle name="20% - Ênfase3 3 5 5 2" xfId="46402"/>
    <cellStyle name="20% - Ênfase3 3 5 6" xfId="26037"/>
    <cellStyle name="20% - Ênfase3 3 5 7" xfId="38127"/>
    <cellStyle name="20% - Ênfase3 3 6" xfId="2321"/>
    <cellStyle name="20% - Ênfase3 3 6 2" xfId="8381"/>
    <cellStyle name="20% - Ênfase3 3 6 2 2" xfId="20501"/>
    <cellStyle name="20% - Ênfase3 3 6 2 3" xfId="32590"/>
    <cellStyle name="20% - Ênfase3 3 6 2 4" xfId="48947"/>
    <cellStyle name="20% - Ênfase3 3 6 3" xfId="14441"/>
    <cellStyle name="20% - Ênfase3 3 6 4" xfId="26531"/>
    <cellStyle name="20% - Ênfase3 3 6 5" xfId="40670"/>
    <cellStyle name="20% - Ênfase3 3 7" xfId="4352"/>
    <cellStyle name="20% - Ênfase3 3 7 2" xfId="10411"/>
    <cellStyle name="20% - Ênfase3 3 7 2 2" xfId="22531"/>
    <cellStyle name="20% - Ênfase3 3 7 2 3" xfId="34620"/>
    <cellStyle name="20% - Ênfase3 3 7 2 4" xfId="50978"/>
    <cellStyle name="20% - Ênfase3 3 7 3" xfId="16471"/>
    <cellStyle name="20% - Ênfase3 3 7 4" xfId="28561"/>
    <cellStyle name="20% - Ênfase3 3 7 5" xfId="42701"/>
    <cellStyle name="20% - Ênfase3 3 8" xfId="6351"/>
    <cellStyle name="20% - Ênfase3 3 8 2" xfId="18471"/>
    <cellStyle name="20% - Ênfase3 3 8 2 2" xfId="46899"/>
    <cellStyle name="20% - Ênfase3 3 8 3" xfId="30560"/>
    <cellStyle name="20% - Ênfase3 3 8 4" xfId="38622"/>
    <cellStyle name="20% - Ênfase3 3 9" xfId="12411"/>
    <cellStyle name="20% - Ênfase3 3 9 2" xfId="44853"/>
    <cellStyle name="20% - Ênfase3 4" xfId="188"/>
    <cellStyle name="20% - Ênfase3 4 10" xfId="24535"/>
    <cellStyle name="20% - Ênfase3 4 11" xfId="36625"/>
    <cellStyle name="20% - Ênfase3 4 2" xfId="189"/>
    <cellStyle name="20% - Ênfase3 4 2 10" xfId="36626"/>
    <cellStyle name="20% - Ênfase3 4 2 2" xfId="1284"/>
    <cellStyle name="20% - Ênfase3 4 2 2 2" xfId="3326"/>
    <cellStyle name="20% - Ênfase3 4 2 2 2 2" xfId="9385"/>
    <cellStyle name="20% - Ênfase3 4 2 2 2 2 2" xfId="21505"/>
    <cellStyle name="20% - Ênfase3 4 2 2 2 2 3" xfId="33594"/>
    <cellStyle name="20% - Ênfase3 4 2 2 2 2 4" xfId="49952"/>
    <cellStyle name="20% - Ênfase3 4 2 2 2 3" xfId="15445"/>
    <cellStyle name="20% - Ênfase3 4 2 2 2 4" xfId="27535"/>
    <cellStyle name="20% - Ênfase3 4 2 2 2 5" xfId="41675"/>
    <cellStyle name="20% - Ênfase3 4 2 2 3" xfId="5351"/>
    <cellStyle name="20% - Ênfase3 4 2 2 3 2" xfId="11410"/>
    <cellStyle name="20% - Ênfase3 4 2 2 3 2 2" xfId="23530"/>
    <cellStyle name="20% - Ênfase3 4 2 2 3 2 3" xfId="35619"/>
    <cellStyle name="20% - Ênfase3 4 2 2 3 2 4" xfId="51977"/>
    <cellStyle name="20% - Ênfase3 4 2 2 3 3" xfId="17470"/>
    <cellStyle name="20% - Ênfase3 4 2 2 3 4" xfId="29560"/>
    <cellStyle name="20% - Ênfase3 4 2 2 3 5" xfId="43700"/>
    <cellStyle name="20% - Ênfase3 4 2 2 4" xfId="7355"/>
    <cellStyle name="20% - Ênfase3 4 2 2 4 2" xfId="19475"/>
    <cellStyle name="20% - Ênfase3 4 2 2 4 2 2" xfId="47918"/>
    <cellStyle name="20% - Ênfase3 4 2 2 4 3" xfId="31564"/>
    <cellStyle name="20% - Ênfase3 4 2 2 4 4" xfId="39641"/>
    <cellStyle name="20% - Ênfase3 4 2 2 5" xfId="13415"/>
    <cellStyle name="20% - Ênfase3 4 2 2 5 2" xfId="45869"/>
    <cellStyle name="20% - Ênfase3 4 2 2 6" xfId="25530"/>
    <cellStyle name="20% - Ênfase3 4 2 2 7" xfId="37620"/>
    <cellStyle name="20% - Ênfase3 4 2 3" xfId="775"/>
    <cellStyle name="20% - Ênfase3 4 2 3 2" xfId="2830"/>
    <cellStyle name="20% - Ênfase3 4 2 3 2 2" xfId="8889"/>
    <cellStyle name="20% - Ênfase3 4 2 3 2 2 2" xfId="21009"/>
    <cellStyle name="20% - Ênfase3 4 2 3 2 2 3" xfId="33098"/>
    <cellStyle name="20% - Ênfase3 4 2 3 2 2 4" xfId="49456"/>
    <cellStyle name="20% - Ênfase3 4 2 3 2 3" xfId="14949"/>
    <cellStyle name="20% - Ênfase3 4 2 3 2 4" xfId="27039"/>
    <cellStyle name="20% - Ênfase3 4 2 3 2 5" xfId="41179"/>
    <cellStyle name="20% - Ênfase3 4 2 3 3" xfId="4855"/>
    <cellStyle name="20% - Ênfase3 4 2 3 3 2" xfId="10914"/>
    <cellStyle name="20% - Ênfase3 4 2 3 3 2 2" xfId="23034"/>
    <cellStyle name="20% - Ênfase3 4 2 3 3 2 3" xfId="35123"/>
    <cellStyle name="20% - Ênfase3 4 2 3 3 2 4" xfId="51481"/>
    <cellStyle name="20% - Ênfase3 4 2 3 3 3" xfId="16974"/>
    <cellStyle name="20% - Ênfase3 4 2 3 3 4" xfId="29064"/>
    <cellStyle name="20% - Ênfase3 4 2 3 3 5" xfId="43204"/>
    <cellStyle name="20% - Ênfase3 4 2 3 4" xfId="6859"/>
    <cellStyle name="20% - Ênfase3 4 2 3 4 2" xfId="18979"/>
    <cellStyle name="20% - Ênfase3 4 2 3 4 2 2" xfId="47413"/>
    <cellStyle name="20% - Ênfase3 4 2 3 4 3" xfId="31068"/>
    <cellStyle name="20% - Ênfase3 4 2 3 4 4" xfId="39136"/>
    <cellStyle name="20% - Ênfase3 4 2 3 5" xfId="12919"/>
    <cellStyle name="20% - Ênfase3 4 2 3 5 2" xfId="45365"/>
    <cellStyle name="20% - Ênfase3 4 2 3 6" xfId="25034"/>
    <cellStyle name="20% - Ênfase3 4 2 3 7" xfId="37124"/>
    <cellStyle name="20% - Ênfase3 4 2 4" xfId="1827"/>
    <cellStyle name="20% - Ênfase3 4 2 4 2" xfId="3863"/>
    <cellStyle name="20% - Ênfase3 4 2 4 2 2" xfId="9922"/>
    <cellStyle name="20% - Ênfase3 4 2 4 2 2 2" xfId="22042"/>
    <cellStyle name="20% - Ênfase3 4 2 4 2 2 3" xfId="34131"/>
    <cellStyle name="20% - Ênfase3 4 2 4 2 2 4" xfId="50489"/>
    <cellStyle name="20% - Ênfase3 4 2 4 2 3" xfId="15982"/>
    <cellStyle name="20% - Ênfase3 4 2 4 2 4" xfId="28072"/>
    <cellStyle name="20% - Ênfase3 4 2 4 2 5" xfId="42212"/>
    <cellStyle name="20% - Ênfase3 4 2 4 3" xfId="5863"/>
    <cellStyle name="20% - Ênfase3 4 2 4 3 2" xfId="11922"/>
    <cellStyle name="20% - Ênfase3 4 2 4 3 2 2" xfId="24042"/>
    <cellStyle name="20% - Ênfase3 4 2 4 3 2 3" xfId="36131"/>
    <cellStyle name="20% - Ênfase3 4 2 4 3 2 4" xfId="52489"/>
    <cellStyle name="20% - Ênfase3 4 2 4 3 3" xfId="17982"/>
    <cellStyle name="20% - Ênfase3 4 2 4 3 4" xfId="30072"/>
    <cellStyle name="20% - Ênfase3 4 2 4 3 5" xfId="44212"/>
    <cellStyle name="20% - Ênfase3 4 2 4 4" xfId="7892"/>
    <cellStyle name="20% - Ênfase3 4 2 4 4 2" xfId="20012"/>
    <cellStyle name="20% - Ênfase3 4 2 4 4 2 2" xfId="48456"/>
    <cellStyle name="20% - Ênfase3 4 2 4 4 3" xfId="32101"/>
    <cellStyle name="20% - Ênfase3 4 2 4 4 4" xfId="40179"/>
    <cellStyle name="20% - Ênfase3 4 2 4 5" xfId="13952"/>
    <cellStyle name="20% - Ênfase3 4 2 4 5 2" xfId="46407"/>
    <cellStyle name="20% - Ênfase3 4 2 4 6" xfId="26042"/>
    <cellStyle name="20% - Ênfase3 4 2 4 7" xfId="38132"/>
    <cellStyle name="20% - Ênfase3 4 2 5" xfId="2326"/>
    <cellStyle name="20% - Ênfase3 4 2 5 2" xfId="8386"/>
    <cellStyle name="20% - Ênfase3 4 2 5 2 2" xfId="20506"/>
    <cellStyle name="20% - Ênfase3 4 2 5 2 3" xfId="32595"/>
    <cellStyle name="20% - Ênfase3 4 2 5 2 4" xfId="48952"/>
    <cellStyle name="20% - Ênfase3 4 2 5 3" xfId="14446"/>
    <cellStyle name="20% - Ênfase3 4 2 5 4" xfId="26536"/>
    <cellStyle name="20% - Ênfase3 4 2 5 5" xfId="40675"/>
    <cellStyle name="20% - Ênfase3 4 2 6" xfId="4357"/>
    <cellStyle name="20% - Ênfase3 4 2 6 2" xfId="10416"/>
    <cellStyle name="20% - Ênfase3 4 2 6 2 2" xfId="22536"/>
    <cellStyle name="20% - Ênfase3 4 2 6 2 3" xfId="34625"/>
    <cellStyle name="20% - Ênfase3 4 2 6 2 4" xfId="50983"/>
    <cellStyle name="20% - Ênfase3 4 2 6 3" xfId="16476"/>
    <cellStyle name="20% - Ênfase3 4 2 6 4" xfId="28566"/>
    <cellStyle name="20% - Ênfase3 4 2 6 5" xfId="42706"/>
    <cellStyle name="20% - Ênfase3 4 2 7" xfId="6356"/>
    <cellStyle name="20% - Ênfase3 4 2 7 2" xfId="18476"/>
    <cellStyle name="20% - Ênfase3 4 2 7 2 2" xfId="46904"/>
    <cellStyle name="20% - Ênfase3 4 2 7 3" xfId="30565"/>
    <cellStyle name="20% - Ênfase3 4 2 7 4" xfId="38627"/>
    <cellStyle name="20% - Ênfase3 4 2 8" xfId="12416"/>
    <cellStyle name="20% - Ênfase3 4 2 8 2" xfId="44858"/>
    <cellStyle name="20% - Ênfase3 4 2 9" xfId="24536"/>
    <cellStyle name="20% - Ênfase3 4 3" xfId="1283"/>
    <cellStyle name="20% - Ênfase3 4 3 2" xfId="3325"/>
    <cellStyle name="20% - Ênfase3 4 3 2 2" xfId="9384"/>
    <cellStyle name="20% - Ênfase3 4 3 2 2 2" xfId="21504"/>
    <cellStyle name="20% - Ênfase3 4 3 2 2 3" xfId="33593"/>
    <cellStyle name="20% - Ênfase3 4 3 2 2 4" xfId="49951"/>
    <cellStyle name="20% - Ênfase3 4 3 2 3" xfId="15444"/>
    <cellStyle name="20% - Ênfase3 4 3 2 4" xfId="27534"/>
    <cellStyle name="20% - Ênfase3 4 3 2 5" xfId="41674"/>
    <cellStyle name="20% - Ênfase3 4 3 3" xfId="5350"/>
    <cellStyle name="20% - Ênfase3 4 3 3 2" xfId="11409"/>
    <cellStyle name="20% - Ênfase3 4 3 3 2 2" xfId="23529"/>
    <cellStyle name="20% - Ênfase3 4 3 3 2 3" xfId="35618"/>
    <cellStyle name="20% - Ênfase3 4 3 3 2 4" xfId="51976"/>
    <cellStyle name="20% - Ênfase3 4 3 3 3" xfId="17469"/>
    <cellStyle name="20% - Ênfase3 4 3 3 4" xfId="29559"/>
    <cellStyle name="20% - Ênfase3 4 3 3 5" xfId="43699"/>
    <cellStyle name="20% - Ênfase3 4 3 4" xfId="7354"/>
    <cellStyle name="20% - Ênfase3 4 3 4 2" xfId="19474"/>
    <cellStyle name="20% - Ênfase3 4 3 4 2 2" xfId="47917"/>
    <cellStyle name="20% - Ênfase3 4 3 4 3" xfId="31563"/>
    <cellStyle name="20% - Ênfase3 4 3 4 4" xfId="39640"/>
    <cellStyle name="20% - Ênfase3 4 3 5" xfId="13414"/>
    <cellStyle name="20% - Ênfase3 4 3 5 2" xfId="45868"/>
    <cellStyle name="20% - Ênfase3 4 3 6" xfId="25529"/>
    <cellStyle name="20% - Ênfase3 4 3 7" xfId="37619"/>
    <cellStyle name="20% - Ênfase3 4 4" xfId="774"/>
    <cellStyle name="20% - Ênfase3 4 4 2" xfId="2829"/>
    <cellStyle name="20% - Ênfase3 4 4 2 2" xfId="8888"/>
    <cellStyle name="20% - Ênfase3 4 4 2 2 2" xfId="21008"/>
    <cellStyle name="20% - Ênfase3 4 4 2 2 3" xfId="33097"/>
    <cellStyle name="20% - Ênfase3 4 4 2 2 4" xfId="49455"/>
    <cellStyle name="20% - Ênfase3 4 4 2 3" xfId="14948"/>
    <cellStyle name="20% - Ênfase3 4 4 2 4" xfId="27038"/>
    <cellStyle name="20% - Ênfase3 4 4 2 5" xfId="41178"/>
    <cellStyle name="20% - Ênfase3 4 4 3" xfId="4854"/>
    <cellStyle name="20% - Ênfase3 4 4 3 2" xfId="10913"/>
    <cellStyle name="20% - Ênfase3 4 4 3 2 2" xfId="23033"/>
    <cellStyle name="20% - Ênfase3 4 4 3 2 3" xfId="35122"/>
    <cellStyle name="20% - Ênfase3 4 4 3 2 4" xfId="51480"/>
    <cellStyle name="20% - Ênfase3 4 4 3 3" xfId="16973"/>
    <cellStyle name="20% - Ênfase3 4 4 3 4" xfId="29063"/>
    <cellStyle name="20% - Ênfase3 4 4 3 5" xfId="43203"/>
    <cellStyle name="20% - Ênfase3 4 4 4" xfId="6858"/>
    <cellStyle name="20% - Ênfase3 4 4 4 2" xfId="18978"/>
    <cellStyle name="20% - Ênfase3 4 4 4 2 2" xfId="47412"/>
    <cellStyle name="20% - Ênfase3 4 4 4 3" xfId="31067"/>
    <cellStyle name="20% - Ênfase3 4 4 4 4" xfId="39135"/>
    <cellStyle name="20% - Ênfase3 4 4 5" xfId="12918"/>
    <cellStyle name="20% - Ênfase3 4 4 5 2" xfId="45364"/>
    <cellStyle name="20% - Ênfase3 4 4 6" xfId="25033"/>
    <cellStyle name="20% - Ênfase3 4 4 7" xfId="37123"/>
    <cellStyle name="20% - Ênfase3 4 5" xfId="1826"/>
    <cellStyle name="20% - Ênfase3 4 5 2" xfId="3862"/>
    <cellStyle name="20% - Ênfase3 4 5 2 2" xfId="9921"/>
    <cellStyle name="20% - Ênfase3 4 5 2 2 2" xfId="22041"/>
    <cellStyle name="20% - Ênfase3 4 5 2 2 3" xfId="34130"/>
    <cellStyle name="20% - Ênfase3 4 5 2 2 4" xfId="50488"/>
    <cellStyle name="20% - Ênfase3 4 5 2 3" xfId="15981"/>
    <cellStyle name="20% - Ênfase3 4 5 2 4" xfId="28071"/>
    <cellStyle name="20% - Ênfase3 4 5 2 5" xfId="42211"/>
    <cellStyle name="20% - Ênfase3 4 5 3" xfId="5862"/>
    <cellStyle name="20% - Ênfase3 4 5 3 2" xfId="11921"/>
    <cellStyle name="20% - Ênfase3 4 5 3 2 2" xfId="24041"/>
    <cellStyle name="20% - Ênfase3 4 5 3 2 3" xfId="36130"/>
    <cellStyle name="20% - Ênfase3 4 5 3 2 4" xfId="52488"/>
    <cellStyle name="20% - Ênfase3 4 5 3 3" xfId="17981"/>
    <cellStyle name="20% - Ênfase3 4 5 3 4" xfId="30071"/>
    <cellStyle name="20% - Ênfase3 4 5 3 5" xfId="44211"/>
    <cellStyle name="20% - Ênfase3 4 5 4" xfId="7891"/>
    <cellStyle name="20% - Ênfase3 4 5 4 2" xfId="20011"/>
    <cellStyle name="20% - Ênfase3 4 5 4 2 2" xfId="48455"/>
    <cellStyle name="20% - Ênfase3 4 5 4 3" xfId="32100"/>
    <cellStyle name="20% - Ênfase3 4 5 4 4" xfId="40178"/>
    <cellStyle name="20% - Ênfase3 4 5 5" xfId="13951"/>
    <cellStyle name="20% - Ênfase3 4 5 5 2" xfId="46406"/>
    <cellStyle name="20% - Ênfase3 4 5 6" xfId="26041"/>
    <cellStyle name="20% - Ênfase3 4 5 7" xfId="38131"/>
    <cellStyle name="20% - Ênfase3 4 6" xfId="2325"/>
    <cellStyle name="20% - Ênfase3 4 6 2" xfId="8385"/>
    <cellStyle name="20% - Ênfase3 4 6 2 2" xfId="20505"/>
    <cellStyle name="20% - Ênfase3 4 6 2 3" xfId="32594"/>
    <cellStyle name="20% - Ênfase3 4 6 2 4" xfId="48951"/>
    <cellStyle name="20% - Ênfase3 4 6 3" xfId="14445"/>
    <cellStyle name="20% - Ênfase3 4 6 4" xfId="26535"/>
    <cellStyle name="20% - Ênfase3 4 6 5" xfId="40674"/>
    <cellStyle name="20% - Ênfase3 4 7" xfId="4356"/>
    <cellStyle name="20% - Ênfase3 4 7 2" xfId="10415"/>
    <cellStyle name="20% - Ênfase3 4 7 2 2" xfId="22535"/>
    <cellStyle name="20% - Ênfase3 4 7 2 3" xfId="34624"/>
    <cellStyle name="20% - Ênfase3 4 7 2 4" xfId="50982"/>
    <cellStyle name="20% - Ênfase3 4 7 3" xfId="16475"/>
    <cellStyle name="20% - Ênfase3 4 7 4" xfId="28565"/>
    <cellStyle name="20% - Ênfase3 4 7 5" xfId="42705"/>
    <cellStyle name="20% - Ênfase3 4 8" xfId="6355"/>
    <cellStyle name="20% - Ênfase3 4 8 2" xfId="18475"/>
    <cellStyle name="20% - Ênfase3 4 8 2 2" xfId="46903"/>
    <cellStyle name="20% - Ênfase3 4 8 3" xfId="30564"/>
    <cellStyle name="20% - Ênfase3 4 8 4" xfId="38626"/>
    <cellStyle name="20% - Ênfase3 4 9" xfId="12415"/>
    <cellStyle name="20% - Ênfase3 4 9 2" xfId="44857"/>
    <cellStyle name="20% - Ênfase3 5" xfId="190"/>
    <cellStyle name="20% - Ênfase3 5 10" xfId="24537"/>
    <cellStyle name="20% - Ênfase3 5 11" xfId="36627"/>
    <cellStyle name="20% - Ênfase3 5 2" xfId="191"/>
    <cellStyle name="20% - Ênfase3 5 2 10" xfId="36628"/>
    <cellStyle name="20% - Ênfase3 5 2 2" xfId="1286"/>
    <cellStyle name="20% - Ênfase3 5 2 2 2" xfId="3328"/>
    <cellStyle name="20% - Ênfase3 5 2 2 2 2" xfId="9387"/>
    <cellStyle name="20% - Ênfase3 5 2 2 2 2 2" xfId="21507"/>
    <cellStyle name="20% - Ênfase3 5 2 2 2 2 3" xfId="33596"/>
    <cellStyle name="20% - Ênfase3 5 2 2 2 2 4" xfId="49954"/>
    <cellStyle name="20% - Ênfase3 5 2 2 2 3" xfId="15447"/>
    <cellStyle name="20% - Ênfase3 5 2 2 2 4" xfId="27537"/>
    <cellStyle name="20% - Ênfase3 5 2 2 2 5" xfId="41677"/>
    <cellStyle name="20% - Ênfase3 5 2 2 3" xfId="5353"/>
    <cellStyle name="20% - Ênfase3 5 2 2 3 2" xfId="11412"/>
    <cellStyle name="20% - Ênfase3 5 2 2 3 2 2" xfId="23532"/>
    <cellStyle name="20% - Ênfase3 5 2 2 3 2 3" xfId="35621"/>
    <cellStyle name="20% - Ênfase3 5 2 2 3 2 4" xfId="51979"/>
    <cellStyle name="20% - Ênfase3 5 2 2 3 3" xfId="17472"/>
    <cellStyle name="20% - Ênfase3 5 2 2 3 4" xfId="29562"/>
    <cellStyle name="20% - Ênfase3 5 2 2 3 5" xfId="43702"/>
    <cellStyle name="20% - Ênfase3 5 2 2 4" xfId="7357"/>
    <cellStyle name="20% - Ênfase3 5 2 2 4 2" xfId="19477"/>
    <cellStyle name="20% - Ênfase3 5 2 2 4 2 2" xfId="47920"/>
    <cellStyle name="20% - Ênfase3 5 2 2 4 3" xfId="31566"/>
    <cellStyle name="20% - Ênfase3 5 2 2 4 4" xfId="39643"/>
    <cellStyle name="20% - Ênfase3 5 2 2 5" xfId="13417"/>
    <cellStyle name="20% - Ênfase3 5 2 2 5 2" xfId="45871"/>
    <cellStyle name="20% - Ênfase3 5 2 2 6" xfId="25532"/>
    <cellStyle name="20% - Ênfase3 5 2 2 7" xfId="37622"/>
    <cellStyle name="20% - Ênfase3 5 2 3" xfId="777"/>
    <cellStyle name="20% - Ênfase3 5 2 3 2" xfId="2832"/>
    <cellStyle name="20% - Ênfase3 5 2 3 2 2" xfId="8891"/>
    <cellStyle name="20% - Ênfase3 5 2 3 2 2 2" xfId="21011"/>
    <cellStyle name="20% - Ênfase3 5 2 3 2 2 3" xfId="33100"/>
    <cellStyle name="20% - Ênfase3 5 2 3 2 2 4" xfId="49458"/>
    <cellStyle name="20% - Ênfase3 5 2 3 2 3" xfId="14951"/>
    <cellStyle name="20% - Ênfase3 5 2 3 2 4" xfId="27041"/>
    <cellStyle name="20% - Ênfase3 5 2 3 2 5" xfId="41181"/>
    <cellStyle name="20% - Ênfase3 5 2 3 3" xfId="4857"/>
    <cellStyle name="20% - Ênfase3 5 2 3 3 2" xfId="10916"/>
    <cellStyle name="20% - Ênfase3 5 2 3 3 2 2" xfId="23036"/>
    <cellStyle name="20% - Ênfase3 5 2 3 3 2 3" xfId="35125"/>
    <cellStyle name="20% - Ênfase3 5 2 3 3 2 4" xfId="51483"/>
    <cellStyle name="20% - Ênfase3 5 2 3 3 3" xfId="16976"/>
    <cellStyle name="20% - Ênfase3 5 2 3 3 4" xfId="29066"/>
    <cellStyle name="20% - Ênfase3 5 2 3 3 5" xfId="43206"/>
    <cellStyle name="20% - Ênfase3 5 2 3 4" xfId="6861"/>
    <cellStyle name="20% - Ênfase3 5 2 3 4 2" xfId="18981"/>
    <cellStyle name="20% - Ênfase3 5 2 3 4 2 2" xfId="47415"/>
    <cellStyle name="20% - Ênfase3 5 2 3 4 3" xfId="31070"/>
    <cellStyle name="20% - Ênfase3 5 2 3 4 4" xfId="39138"/>
    <cellStyle name="20% - Ênfase3 5 2 3 5" xfId="12921"/>
    <cellStyle name="20% - Ênfase3 5 2 3 5 2" xfId="45367"/>
    <cellStyle name="20% - Ênfase3 5 2 3 6" xfId="25036"/>
    <cellStyle name="20% - Ênfase3 5 2 3 7" xfId="37126"/>
    <cellStyle name="20% - Ênfase3 5 2 4" xfId="1829"/>
    <cellStyle name="20% - Ênfase3 5 2 4 2" xfId="3865"/>
    <cellStyle name="20% - Ênfase3 5 2 4 2 2" xfId="9924"/>
    <cellStyle name="20% - Ênfase3 5 2 4 2 2 2" xfId="22044"/>
    <cellStyle name="20% - Ênfase3 5 2 4 2 2 3" xfId="34133"/>
    <cellStyle name="20% - Ênfase3 5 2 4 2 2 4" xfId="50491"/>
    <cellStyle name="20% - Ênfase3 5 2 4 2 3" xfId="15984"/>
    <cellStyle name="20% - Ênfase3 5 2 4 2 4" xfId="28074"/>
    <cellStyle name="20% - Ênfase3 5 2 4 2 5" xfId="42214"/>
    <cellStyle name="20% - Ênfase3 5 2 4 3" xfId="5865"/>
    <cellStyle name="20% - Ênfase3 5 2 4 3 2" xfId="11924"/>
    <cellStyle name="20% - Ênfase3 5 2 4 3 2 2" xfId="24044"/>
    <cellStyle name="20% - Ênfase3 5 2 4 3 2 3" xfId="36133"/>
    <cellStyle name="20% - Ênfase3 5 2 4 3 2 4" xfId="52491"/>
    <cellStyle name="20% - Ênfase3 5 2 4 3 3" xfId="17984"/>
    <cellStyle name="20% - Ênfase3 5 2 4 3 4" xfId="30074"/>
    <cellStyle name="20% - Ênfase3 5 2 4 3 5" xfId="44214"/>
    <cellStyle name="20% - Ênfase3 5 2 4 4" xfId="7894"/>
    <cellStyle name="20% - Ênfase3 5 2 4 4 2" xfId="20014"/>
    <cellStyle name="20% - Ênfase3 5 2 4 4 2 2" xfId="48458"/>
    <cellStyle name="20% - Ênfase3 5 2 4 4 3" xfId="32103"/>
    <cellStyle name="20% - Ênfase3 5 2 4 4 4" xfId="40181"/>
    <cellStyle name="20% - Ênfase3 5 2 4 5" xfId="13954"/>
    <cellStyle name="20% - Ênfase3 5 2 4 5 2" xfId="46409"/>
    <cellStyle name="20% - Ênfase3 5 2 4 6" xfId="26044"/>
    <cellStyle name="20% - Ênfase3 5 2 4 7" xfId="38134"/>
    <cellStyle name="20% - Ênfase3 5 2 5" xfId="2328"/>
    <cellStyle name="20% - Ênfase3 5 2 5 2" xfId="8388"/>
    <cellStyle name="20% - Ênfase3 5 2 5 2 2" xfId="20508"/>
    <cellStyle name="20% - Ênfase3 5 2 5 2 3" xfId="32597"/>
    <cellStyle name="20% - Ênfase3 5 2 5 2 4" xfId="48954"/>
    <cellStyle name="20% - Ênfase3 5 2 5 3" xfId="14448"/>
    <cellStyle name="20% - Ênfase3 5 2 5 4" xfId="26538"/>
    <cellStyle name="20% - Ênfase3 5 2 5 5" xfId="40677"/>
    <cellStyle name="20% - Ênfase3 5 2 6" xfId="4359"/>
    <cellStyle name="20% - Ênfase3 5 2 6 2" xfId="10418"/>
    <cellStyle name="20% - Ênfase3 5 2 6 2 2" xfId="22538"/>
    <cellStyle name="20% - Ênfase3 5 2 6 2 3" xfId="34627"/>
    <cellStyle name="20% - Ênfase3 5 2 6 2 4" xfId="50985"/>
    <cellStyle name="20% - Ênfase3 5 2 6 3" xfId="16478"/>
    <cellStyle name="20% - Ênfase3 5 2 6 4" xfId="28568"/>
    <cellStyle name="20% - Ênfase3 5 2 6 5" xfId="42708"/>
    <cellStyle name="20% - Ênfase3 5 2 7" xfId="6358"/>
    <cellStyle name="20% - Ênfase3 5 2 7 2" xfId="18478"/>
    <cellStyle name="20% - Ênfase3 5 2 7 2 2" xfId="46906"/>
    <cellStyle name="20% - Ênfase3 5 2 7 3" xfId="30567"/>
    <cellStyle name="20% - Ênfase3 5 2 7 4" xfId="38629"/>
    <cellStyle name="20% - Ênfase3 5 2 8" xfId="12418"/>
    <cellStyle name="20% - Ênfase3 5 2 8 2" xfId="44860"/>
    <cellStyle name="20% - Ênfase3 5 2 9" xfId="24538"/>
    <cellStyle name="20% - Ênfase3 5 3" xfId="1285"/>
    <cellStyle name="20% - Ênfase3 5 3 2" xfId="3327"/>
    <cellStyle name="20% - Ênfase3 5 3 2 2" xfId="9386"/>
    <cellStyle name="20% - Ênfase3 5 3 2 2 2" xfId="21506"/>
    <cellStyle name="20% - Ênfase3 5 3 2 2 3" xfId="33595"/>
    <cellStyle name="20% - Ênfase3 5 3 2 2 4" xfId="49953"/>
    <cellStyle name="20% - Ênfase3 5 3 2 3" xfId="15446"/>
    <cellStyle name="20% - Ênfase3 5 3 2 4" xfId="27536"/>
    <cellStyle name="20% - Ênfase3 5 3 2 5" xfId="41676"/>
    <cellStyle name="20% - Ênfase3 5 3 3" xfId="5352"/>
    <cellStyle name="20% - Ênfase3 5 3 3 2" xfId="11411"/>
    <cellStyle name="20% - Ênfase3 5 3 3 2 2" xfId="23531"/>
    <cellStyle name="20% - Ênfase3 5 3 3 2 3" xfId="35620"/>
    <cellStyle name="20% - Ênfase3 5 3 3 2 4" xfId="51978"/>
    <cellStyle name="20% - Ênfase3 5 3 3 3" xfId="17471"/>
    <cellStyle name="20% - Ênfase3 5 3 3 4" xfId="29561"/>
    <cellStyle name="20% - Ênfase3 5 3 3 5" xfId="43701"/>
    <cellStyle name="20% - Ênfase3 5 3 4" xfId="7356"/>
    <cellStyle name="20% - Ênfase3 5 3 4 2" xfId="19476"/>
    <cellStyle name="20% - Ênfase3 5 3 4 2 2" xfId="47919"/>
    <cellStyle name="20% - Ênfase3 5 3 4 3" xfId="31565"/>
    <cellStyle name="20% - Ênfase3 5 3 4 4" xfId="39642"/>
    <cellStyle name="20% - Ênfase3 5 3 5" xfId="13416"/>
    <cellStyle name="20% - Ênfase3 5 3 5 2" xfId="45870"/>
    <cellStyle name="20% - Ênfase3 5 3 6" xfId="25531"/>
    <cellStyle name="20% - Ênfase3 5 3 7" xfId="37621"/>
    <cellStyle name="20% - Ênfase3 5 4" xfId="776"/>
    <cellStyle name="20% - Ênfase3 5 4 2" xfId="2831"/>
    <cellStyle name="20% - Ênfase3 5 4 2 2" xfId="8890"/>
    <cellStyle name="20% - Ênfase3 5 4 2 2 2" xfId="21010"/>
    <cellStyle name="20% - Ênfase3 5 4 2 2 3" xfId="33099"/>
    <cellStyle name="20% - Ênfase3 5 4 2 2 4" xfId="49457"/>
    <cellStyle name="20% - Ênfase3 5 4 2 3" xfId="14950"/>
    <cellStyle name="20% - Ênfase3 5 4 2 4" xfId="27040"/>
    <cellStyle name="20% - Ênfase3 5 4 2 5" xfId="41180"/>
    <cellStyle name="20% - Ênfase3 5 4 3" xfId="4856"/>
    <cellStyle name="20% - Ênfase3 5 4 3 2" xfId="10915"/>
    <cellStyle name="20% - Ênfase3 5 4 3 2 2" xfId="23035"/>
    <cellStyle name="20% - Ênfase3 5 4 3 2 3" xfId="35124"/>
    <cellStyle name="20% - Ênfase3 5 4 3 2 4" xfId="51482"/>
    <cellStyle name="20% - Ênfase3 5 4 3 3" xfId="16975"/>
    <cellStyle name="20% - Ênfase3 5 4 3 4" xfId="29065"/>
    <cellStyle name="20% - Ênfase3 5 4 3 5" xfId="43205"/>
    <cellStyle name="20% - Ênfase3 5 4 4" xfId="6860"/>
    <cellStyle name="20% - Ênfase3 5 4 4 2" xfId="18980"/>
    <cellStyle name="20% - Ênfase3 5 4 4 2 2" xfId="47414"/>
    <cellStyle name="20% - Ênfase3 5 4 4 3" xfId="31069"/>
    <cellStyle name="20% - Ênfase3 5 4 4 4" xfId="39137"/>
    <cellStyle name="20% - Ênfase3 5 4 5" xfId="12920"/>
    <cellStyle name="20% - Ênfase3 5 4 5 2" xfId="45366"/>
    <cellStyle name="20% - Ênfase3 5 4 6" xfId="25035"/>
    <cellStyle name="20% - Ênfase3 5 4 7" xfId="37125"/>
    <cellStyle name="20% - Ênfase3 5 5" xfId="1828"/>
    <cellStyle name="20% - Ênfase3 5 5 2" xfId="3864"/>
    <cellStyle name="20% - Ênfase3 5 5 2 2" xfId="9923"/>
    <cellStyle name="20% - Ênfase3 5 5 2 2 2" xfId="22043"/>
    <cellStyle name="20% - Ênfase3 5 5 2 2 3" xfId="34132"/>
    <cellStyle name="20% - Ênfase3 5 5 2 2 4" xfId="50490"/>
    <cellStyle name="20% - Ênfase3 5 5 2 3" xfId="15983"/>
    <cellStyle name="20% - Ênfase3 5 5 2 4" xfId="28073"/>
    <cellStyle name="20% - Ênfase3 5 5 2 5" xfId="42213"/>
    <cellStyle name="20% - Ênfase3 5 5 3" xfId="5864"/>
    <cellStyle name="20% - Ênfase3 5 5 3 2" xfId="11923"/>
    <cellStyle name="20% - Ênfase3 5 5 3 2 2" xfId="24043"/>
    <cellStyle name="20% - Ênfase3 5 5 3 2 3" xfId="36132"/>
    <cellStyle name="20% - Ênfase3 5 5 3 2 4" xfId="52490"/>
    <cellStyle name="20% - Ênfase3 5 5 3 3" xfId="17983"/>
    <cellStyle name="20% - Ênfase3 5 5 3 4" xfId="30073"/>
    <cellStyle name="20% - Ênfase3 5 5 3 5" xfId="44213"/>
    <cellStyle name="20% - Ênfase3 5 5 4" xfId="7893"/>
    <cellStyle name="20% - Ênfase3 5 5 4 2" xfId="20013"/>
    <cellStyle name="20% - Ênfase3 5 5 4 2 2" xfId="48457"/>
    <cellStyle name="20% - Ênfase3 5 5 4 3" xfId="32102"/>
    <cellStyle name="20% - Ênfase3 5 5 4 4" xfId="40180"/>
    <cellStyle name="20% - Ênfase3 5 5 5" xfId="13953"/>
    <cellStyle name="20% - Ênfase3 5 5 5 2" xfId="46408"/>
    <cellStyle name="20% - Ênfase3 5 5 6" xfId="26043"/>
    <cellStyle name="20% - Ênfase3 5 5 7" xfId="38133"/>
    <cellStyle name="20% - Ênfase3 5 6" xfId="2327"/>
    <cellStyle name="20% - Ênfase3 5 6 2" xfId="8387"/>
    <cellStyle name="20% - Ênfase3 5 6 2 2" xfId="20507"/>
    <cellStyle name="20% - Ênfase3 5 6 2 3" xfId="32596"/>
    <cellStyle name="20% - Ênfase3 5 6 2 4" xfId="48953"/>
    <cellStyle name="20% - Ênfase3 5 6 3" xfId="14447"/>
    <cellStyle name="20% - Ênfase3 5 6 4" xfId="26537"/>
    <cellStyle name="20% - Ênfase3 5 6 5" xfId="40676"/>
    <cellStyle name="20% - Ênfase3 5 7" xfId="4358"/>
    <cellStyle name="20% - Ênfase3 5 7 2" xfId="10417"/>
    <cellStyle name="20% - Ênfase3 5 7 2 2" xfId="22537"/>
    <cellStyle name="20% - Ênfase3 5 7 2 3" xfId="34626"/>
    <cellStyle name="20% - Ênfase3 5 7 2 4" xfId="50984"/>
    <cellStyle name="20% - Ênfase3 5 7 3" xfId="16477"/>
    <cellStyle name="20% - Ênfase3 5 7 4" xfId="28567"/>
    <cellStyle name="20% - Ênfase3 5 7 5" xfId="42707"/>
    <cellStyle name="20% - Ênfase3 5 8" xfId="6357"/>
    <cellStyle name="20% - Ênfase3 5 8 2" xfId="18477"/>
    <cellStyle name="20% - Ênfase3 5 8 2 2" xfId="46905"/>
    <cellStyle name="20% - Ênfase3 5 8 3" xfId="30566"/>
    <cellStyle name="20% - Ênfase3 5 8 4" xfId="38628"/>
    <cellStyle name="20% - Ênfase3 5 9" xfId="12417"/>
    <cellStyle name="20% - Ênfase3 5 9 2" xfId="44859"/>
    <cellStyle name="20% - Ênfase3 6" xfId="193"/>
    <cellStyle name="20% - Ênfase3 6 10" xfId="24540"/>
    <cellStyle name="20% - Ênfase3 6 11" xfId="36630"/>
    <cellStyle name="20% - Ênfase3 6 2" xfId="195"/>
    <cellStyle name="20% - Ênfase3 6 2 10" xfId="36632"/>
    <cellStyle name="20% - Ênfase3 6 2 2" xfId="1290"/>
    <cellStyle name="20% - Ênfase3 6 2 2 2" xfId="3332"/>
    <cellStyle name="20% - Ênfase3 6 2 2 2 2" xfId="9391"/>
    <cellStyle name="20% - Ênfase3 6 2 2 2 2 2" xfId="21511"/>
    <cellStyle name="20% - Ênfase3 6 2 2 2 2 3" xfId="33600"/>
    <cellStyle name="20% - Ênfase3 6 2 2 2 2 4" xfId="49958"/>
    <cellStyle name="20% - Ênfase3 6 2 2 2 3" xfId="15451"/>
    <cellStyle name="20% - Ênfase3 6 2 2 2 4" xfId="27541"/>
    <cellStyle name="20% - Ênfase3 6 2 2 2 5" xfId="41681"/>
    <cellStyle name="20% - Ênfase3 6 2 2 3" xfId="5357"/>
    <cellStyle name="20% - Ênfase3 6 2 2 3 2" xfId="11416"/>
    <cellStyle name="20% - Ênfase3 6 2 2 3 2 2" xfId="23536"/>
    <cellStyle name="20% - Ênfase3 6 2 2 3 2 3" xfId="35625"/>
    <cellStyle name="20% - Ênfase3 6 2 2 3 2 4" xfId="51983"/>
    <cellStyle name="20% - Ênfase3 6 2 2 3 3" xfId="17476"/>
    <cellStyle name="20% - Ênfase3 6 2 2 3 4" xfId="29566"/>
    <cellStyle name="20% - Ênfase3 6 2 2 3 5" xfId="43706"/>
    <cellStyle name="20% - Ênfase3 6 2 2 4" xfId="7361"/>
    <cellStyle name="20% - Ênfase3 6 2 2 4 2" xfId="19481"/>
    <cellStyle name="20% - Ênfase3 6 2 2 4 2 2" xfId="47924"/>
    <cellStyle name="20% - Ênfase3 6 2 2 4 3" xfId="31570"/>
    <cellStyle name="20% - Ênfase3 6 2 2 4 4" xfId="39647"/>
    <cellStyle name="20% - Ênfase3 6 2 2 5" xfId="13421"/>
    <cellStyle name="20% - Ênfase3 6 2 2 5 2" xfId="45875"/>
    <cellStyle name="20% - Ênfase3 6 2 2 6" xfId="25536"/>
    <cellStyle name="20% - Ênfase3 6 2 2 7" xfId="37626"/>
    <cellStyle name="20% - Ênfase3 6 2 3" xfId="781"/>
    <cellStyle name="20% - Ênfase3 6 2 3 2" xfId="2836"/>
    <cellStyle name="20% - Ênfase3 6 2 3 2 2" xfId="8895"/>
    <cellStyle name="20% - Ênfase3 6 2 3 2 2 2" xfId="21015"/>
    <cellStyle name="20% - Ênfase3 6 2 3 2 2 3" xfId="33104"/>
    <cellStyle name="20% - Ênfase3 6 2 3 2 2 4" xfId="49462"/>
    <cellStyle name="20% - Ênfase3 6 2 3 2 3" xfId="14955"/>
    <cellStyle name="20% - Ênfase3 6 2 3 2 4" xfId="27045"/>
    <cellStyle name="20% - Ênfase3 6 2 3 2 5" xfId="41185"/>
    <cellStyle name="20% - Ênfase3 6 2 3 3" xfId="4861"/>
    <cellStyle name="20% - Ênfase3 6 2 3 3 2" xfId="10920"/>
    <cellStyle name="20% - Ênfase3 6 2 3 3 2 2" xfId="23040"/>
    <cellStyle name="20% - Ênfase3 6 2 3 3 2 3" xfId="35129"/>
    <cellStyle name="20% - Ênfase3 6 2 3 3 2 4" xfId="51487"/>
    <cellStyle name="20% - Ênfase3 6 2 3 3 3" xfId="16980"/>
    <cellStyle name="20% - Ênfase3 6 2 3 3 4" xfId="29070"/>
    <cellStyle name="20% - Ênfase3 6 2 3 3 5" xfId="43210"/>
    <cellStyle name="20% - Ênfase3 6 2 3 4" xfId="6865"/>
    <cellStyle name="20% - Ênfase3 6 2 3 4 2" xfId="18985"/>
    <cellStyle name="20% - Ênfase3 6 2 3 4 2 2" xfId="47419"/>
    <cellStyle name="20% - Ênfase3 6 2 3 4 3" xfId="31074"/>
    <cellStyle name="20% - Ênfase3 6 2 3 4 4" xfId="39142"/>
    <cellStyle name="20% - Ênfase3 6 2 3 5" xfId="12925"/>
    <cellStyle name="20% - Ênfase3 6 2 3 5 2" xfId="45371"/>
    <cellStyle name="20% - Ênfase3 6 2 3 6" xfId="25040"/>
    <cellStyle name="20% - Ênfase3 6 2 3 7" xfId="37130"/>
    <cellStyle name="20% - Ênfase3 6 2 4" xfId="1833"/>
    <cellStyle name="20% - Ênfase3 6 2 4 2" xfId="3869"/>
    <cellStyle name="20% - Ênfase3 6 2 4 2 2" xfId="9928"/>
    <cellStyle name="20% - Ênfase3 6 2 4 2 2 2" xfId="22048"/>
    <cellStyle name="20% - Ênfase3 6 2 4 2 2 3" xfId="34137"/>
    <cellStyle name="20% - Ênfase3 6 2 4 2 2 4" xfId="50495"/>
    <cellStyle name="20% - Ênfase3 6 2 4 2 3" xfId="15988"/>
    <cellStyle name="20% - Ênfase3 6 2 4 2 4" xfId="28078"/>
    <cellStyle name="20% - Ênfase3 6 2 4 2 5" xfId="42218"/>
    <cellStyle name="20% - Ênfase3 6 2 4 3" xfId="5869"/>
    <cellStyle name="20% - Ênfase3 6 2 4 3 2" xfId="11928"/>
    <cellStyle name="20% - Ênfase3 6 2 4 3 2 2" xfId="24048"/>
    <cellStyle name="20% - Ênfase3 6 2 4 3 2 3" xfId="36137"/>
    <cellStyle name="20% - Ênfase3 6 2 4 3 2 4" xfId="52495"/>
    <cellStyle name="20% - Ênfase3 6 2 4 3 3" xfId="17988"/>
    <cellStyle name="20% - Ênfase3 6 2 4 3 4" xfId="30078"/>
    <cellStyle name="20% - Ênfase3 6 2 4 3 5" xfId="44218"/>
    <cellStyle name="20% - Ênfase3 6 2 4 4" xfId="7898"/>
    <cellStyle name="20% - Ênfase3 6 2 4 4 2" xfId="20018"/>
    <cellStyle name="20% - Ênfase3 6 2 4 4 2 2" xfId="48462"/>
    <cellStyle name="20% - Ênfase3 6 2 4 4 3" xfId="32107"/>
    <cellStyle name="20% - Ênfase3 6 2 4 4 4" xfId="40185"/>
    <cellStyle name="20% - Ênfase3 6 2 4 5" xfId="13958"/>
    <cellStyle name="20% - Ênfase3 6 2 4 5 2" xfId="46413"/>
    <cellStyle name="20% - Ênfase3 6 2 4 6" xfId="26048"/>
    <cellStyle name="20% - Ênfase3 6 2 4 7" xfId="38138"/>
    <cellStyle name="20% - Ênfase3 6 2 5" xfId="2332"/>
    <cellStyle name="20% - Ênfase3 6 2 5 2" xfId="8392"/>
    <cellStyle name="20% - Ênfase3 6 2 5 2 2" xfId="20512"/>
    <cellStyle name="20% - Ênfase3 6 2 5 2 3" xfId="32601"/>
    <cellStyle name="20% - Ênfase3 6 2 5 2 4" xfId="48958"/>
    <cellStyle name="20% - Ênfase3 6 2 5 3" xfId="14452"/>
    <cellStyle name="20% - Ênfase3 6 2 5 4" xfId="26542"/>
    <cellStyle name="20% - Ênfase3 6 2 5 5" xfId="40681"/>
    <cellStyle name="20% - Ênfase3 6 2 6" xfId="4363"/>
    <cellStyle name="20% - Ênfase3 6 2 6 2" xfId="10422"/>
    <cellStyle name="20% - Ênfase3 6 2 6 2 2" xfId="22542"/>
    <cellStyle name="20% - Ênfase3 6 2 6 2 3" xfId="34631"/>
    <cellStyle name="20% - Ênfase3 6 2 6 2 4" xfId="50989"/>
    <cellStyle name="20% - Ênfase3 6 2 6 3" xfId="16482"/>
    <cellStyle name="20% - Ênfase3 6 2 6 4" xfId="28572"/>
    <cellStyle name="20% - Ênfase3 6 2 6 5" xfId="42712"/>
    <cellStyle name="20% - Ênfase3 6 2 7" xfId="6362"/>
    <cellStyle name="20% - Ênfase3 6 2 7 2" xfId="18482"/>
    <cellStyle name="20% - Ênfase3 6 2 7 2 2" xfId="46910"/>
    <cellStyle name="20% - Ênfase3 6 2 7 3" xfId="30571"/>
    <cellStyle name="20% - Ênfase3 6 2 7 4" xfId="38633"/>
    <cellStyle name="20% - Ênfase3 6 2 8" xfId="12422"/>
    <cellStyle name="20% - Ênfase3 6 2 8 2" xfId="44864"/>
    <cellStyle name="20% - Ênfase3 6 2 9" xfId="24542"/>
    <cellStyle name="20% - Ênfase3 6 3" xfId="1288"/>
    <cellStyle name="20% - Ênfase3 6 3 2" xfId="3330"/>
    <cellStyle name="20% - Ênfase3 6 3 2 2" xfId="9389"/>
    <cellStyle name="20% - Ênfase3 6 3 2 2 2" xfId="21509"/>
    <cellStyle name="20% - Ênfase3 6 3 2 2 3" xfId="33598"/>
    <cellStyle name="20% - Ênfase3 6 3 2 2 4" xfId="49956"/>
    <cellStyle name="20% - Ênfase3 6 3 2 3" xfId="15449"/>
    <cellStyle name="20% - Ênfase3 6 3 2 4" xfId="27539"/>
    <cellStyle name="20% - Ênfase3 6 3 2 5" xfId="41679"/>
    <cellStyle name="20% - Ênfase3 6 3 3" xfId="5355"/>
    <cellStyle name="20% - Ênfase3 6 3 3 2" xfId="11414"/>
    <cellStyle name="20% - Ênfase3 6 3 3 2 2" xfId="23534"/>
    <cellStyle name="20% - Ênfase3 6 3 3 2 3" xfId="35623"/>
    <cellStyle name="20% - Ênfase3 6 3 3 2 4" xfId="51981"/>
    <cellStyle name="20% - Ênfase3 6 3 3 3" xfId="17474"/>
    <cellStyle name="20% - Ênfase3 6 3 3 4" xfId="29564"/>
    <cellStyle name="20% - Ênfase3 6 3 3 5" xfId="43704"/>
    <cellStyle name="20% - Ênfase3 6 3 4" xfId="7359"/>
    <cellStyle name="20% - Ênfase3 6 3 4 2" xfId="19479"/>
    <cellStyle name="20% - Ênfase3 6 3 4 2 2" xfId="47922"/>
    <cellStyle name="20% - Ênfase3 6 3 4 3" xfId="31568"/>
    <cellStyle name="20% - Ênfase3 6 3 4 4" xfId="39645"/>
    <cellStyle name="20% - Ênfase3 6 3 5" xfId="13419"/>
    <cellStyle name="20% - Ênfase3 6 3 5 2" xfId="45873"/>
    <cellStyle name="20% - Ênfase3 6 3 6" xfId="25534"/>
    <cellStyle name="20% - Ênfase3 6 3 7" xfId="37624"/>
    <cellStyle name="20% - Ênfase3 6 4" xfId="779"/>
    <cellStyle name="20% - Ênfase3 6 4 2" xfId="2834"/>
    <cellStyle name="20% - Ênfase3 6 4 2 2" xfId="8893"/>
    <cellStyle name="20% - Ênfase3 6 4 2 2 2" xfId="21013"/>
    <cellStyle name="20% - Ênfase3 6 4 2 2 3" xfId="33102"/>
    <cellStyle name="20% - Ênfase3 6 4 2 2 4" xfId="49460"/>
    <cellStyle name="20% - Ênfase3 6 4 2 3" xfId="14953"/>
    <cellStyle name="20% - Ênfase3 6 4 2 4" xfId="27043"/>
    <cellStyle name="20% - Ênfase3 6 4 2 5" xfId="41183"/>
    <cellStyle name="20% - Ênfase3 6 4 3" xfId="4859"/>
    <cellStyle name="20% - Ênfase3 6 4 3 2" xfId="10918"/>
    <cellStyle name="20% - Ênfase3 6 4 3 2 2" xfId="23038"/>
    <cellStyle name="20% - Ênfase3 6 4 3 2 3" xfId="35127"/>
    <cellStyle name="20% - Ênfase3 6 4 3 2 4" xfId="51485"/>
    <cellStyle name="20% - Ênfase3 6 4 3 3" xfId="16978"/>
    <cellStyle name="20% - Ênfase3 6 4 3 4" xfId="29068"/>
    <cellStyle name="20% - Ênfase3 6 4 3 5" xfId="43208"/>
    <cellStyle name="20% - Ênfase3 6 4 4" xfId="6863"/>
    <cellStyle name="20% - Ênfase3 6 4 4 2" xfId="18983"/>
    <cellStyle name="20% - Ênfase3 6 4 4 2 2" xfId="47417"/>
    <cellStyle name="20% - Ênfase3 6 4 4 3" xfId="31072"/>
    <cellStyle name="20% - Ênfase3 6 4 4 4" xfId="39140"/>
    <cellStyle name="20% - Ênfase3 6 4 5" xfId="12923"/>
    <cellStyle name="20% - Ênfase3 6 4 5 2" xfId="45369"/>
    <cellStyle name="20% - Ênfase3 6 4 6" xfId="25038"/>
    <cellStyle name="20% - Ênfase3 6 4 7" xfId="37128"/>
    <cellStyle name="20% - Ênfase3 6 5" xfId="1831"/>
    <cellStyle name="20% - Ênfase3 6 5 2" xfId="3867"/>
    <cellStyle name="20% - Ênfase3 6 5 2 2" xfId="9926"/>
    <cellStyle name="20% - Ênfase3 6 5 2 2 2" xfId="22046"/>
    <cellStyle name="20% - Ênfase3 6 5 2 2 3" xfId="34135"/>
    <cellStyle name="20% - Ênfase3 6 5 2 2 4" xfId="50493"/>
    <cellStyle name="20% - Ênfase3 6 5 2 3" xfId="15986"/>
    <cellStyle name="20% - Ênfase3 6 5 2 4" xfId="28076"/>
    <cellStyle name="20% - Ênfase3 6 5 2 5" xfId="42216"/>
    <cellStyle name="20% - Ênfase3 6 5 3" xfId="5867"/>
    <cellStyle name="20% - Ênfase3 6 5 3 2" xfId="11926"/>
    <cellStyle name="20% - Ênfase3 6 5 3 2 2" xfId="24046"/>
    <cellStyle name="20% - Ênfase3 6 5 3 2 3" xfId="36135"/>
    <cellStyle name="20% - Ênfase3 6 5 3 2 4" xfId="52493"/>
    <cellStyle name="20% - Ênfase3 6 5 3 3" xfId="17986"/>
    <cellStyle name="20% - Ênfase3 6 5 3 4" xfId="30076"/>
    <cellStyle name="20% - Ênfase3 6 5 3 5" xfId="44216"/>
    <cellStyle name="20% - Ênfase3 6 5 4" xfId="7896"/>
    <cellStyle name="20% - Ênfase3 6 5 4 2" xfId="20016"/>
    <cellStyle name="20% - Ênfase3 6 5 4 2 2" xfId="48460"/>
    <cellStyle name="20% - Ênfase3 6 5 4 3" xfId="32105"/>
    <cellStyle name="20% - Ênfase3 6 5 4 4" xfId="40183"/>
    <cellStyle name="20% - Ênfase3 6 5 5" xfId="13956"/>
    <cellStyle name="20% - Ênfase3 6 5 5 2" xfId="46411"/>
    <cellStyle name="20% - Ênfase3 6 5 6" xfId="26046"/>
    <cellStyle name="20% - Ênfase3 6 5 7" xfId="38136"/>
    <cellStyle name="20% - Ênfase3 6 6" xfId="2330"/>
    <cellStyle name="20% - Ênfase3 6 6 2" xfId="8390"/>
    <cellStyle name="20% - Ênfase3 6 6 2 2" xfId="20510"/>
    <cellStyle name="20% - Ênfase3 6 6 2 3" xfId="32599"/>
    <cellStyle name="20% - Ênfase3 6 6 2 4" xfId="48956"/>
    <cellStyle name="20% - Ênfase3 6 6 3" xfId="14450"/>
    <cellStyle name="20% - Ênfase3 6 6 4" xfId="26540"/>
    <cellStyle name="20% - Ênfase3 6 6 5" xfId="40679"/>
    <cellStyle name="20% - Ênfase3 6 7" xfId="4361"/>
    <cellStyle name="20% - Ênfase3 6 7 2" xfId="10420"/>
    <cellStyle name="20% - Ênfase3 6 7 2 2" xfId="22540"/>
    <cellStyle name="20% - Ênfase3 6 7 2 3" xfId="34629"/>
    <cellStyle name="20% - Ênfase3 6 7 2 4" xfId="50987"/>
    <cellStyle name="20% - Ênfase3 6 7 3" xfId="16480"/>
    <cellStyle name="20% - Ênfase3 6 7 4" xfId="28570"/>
    <cellStyle name="20% - Ênfase3 6 7 5" xfId="42710"/>
    <cellStyle name="20% - Ênfase3 6 8" xfId="6360"/>
    <cellStyle name="20% - Ênfase3 6 8 2" xfId="18480"/>
    <cellStyle name="20% - Ênfase3 6 8 2 2" xfId="46908"/>
    <cellStyle name="20% - Ênfase3 6 8 3" xfId="30569"/>
    <cellStyle name="20% - Ênfase3 6 8 4" xfId="38631"/>
    <cellStyle name="20% - Ênfase3 6 9" xfId="12420"/>
    <cellStyle name="20% - Ênfase3 6 9 2" xfId="44862"/>
    <cellStyle name="20% - Ênfase3 7" xfId="146"/>
    <cellStyle name="20% - Ênfase3 7 10" xfId="24495"/>
    <cellStyle name="20% - Ênfase3 7 11" xfId="36585"/>
    <cellStyle name="20% - Ênfase3 7 2" xfId="100"/>
    <cellStyle name="20% - Ênfase3 7 2 10" xfId="36541"/>
    <cellStyle name="20% - Ênfase3 7 2 2" xfId="1198"/>
    <cellStyle name="20% - Ênfase3 7 2 2 2" xfId="3241"/>
    <cellStyle name="20% - Ênfase3 7 2 2 2 2" xfId="9300"/>
    <cellStyle name="20% - Ênfase3 7 2 2 2 2 2" xfId="21420"/>
    <cellStyle name="20% - Ênfase3 7 2 2 2 2 3" xfId="33509"/>
    <cellStyle name="20% - Ênfase3 7 2 2 2 2 4" xfId="49867"/>
    <cellStyle name="20% - Ênfase3 7 2 2 2 3" xfId="15360"/>
    <cellStyle name="20% - Ênfase3 7 2 2 2 4" xfId="27450"/>
    <cellStyle name="20% - Ênfase3 7 2 2 2 5" xfId="41590"/>
    <cellStyle name="20% - Ênfase3 7 2 2 3" xfId="5266"/>
    <cellStyle name="20% - Ênfase3 7 2 2 3 2" xfId="11325"/>
    <cellStyle name="20% - Ênfase3 7 2 2 3 2 2" xfId="23445"/>
    <cellStyle name="20% - Ênfase3 7 2 2 3 2 3" xfId="35534"/>
    <cellStyle name="20% - Ênfase3 7 2 2 3 2 4" xfId="51892"/>
    <cellStyle name="20% - Ênfase3 7 2 2 3 3" xfId="17385"/>
    <cellStyle name="20% - Ênfase3 7 2 2 3 4" xfId="29475"/>
    <cellStyle name="20% - Ênfase3 7 2 2 3 5" xfId="43615"/>
    <cellStyle name="20% - Ênfase3 7 2 2 4" xfId="7270"/>
    <cellStyle name="20% - Ênfase3 7 2 2 4 2" xfId="19390"/>
    <cellStyle name="20% - Ênfase3 7 2 2 4 2 2" xfId="47832"/>
    <cellStyle name="20% - Ênfase3 7 2 2 4 3" xfId="31479"/>
    <cellStyle name="20% - Ênfase3 7 2 2 4 4" xfId="39555"/>
    <cellStyle name="20% - Ênfase3 7 2 2 5" xfId="13330"/>
    <cellStyle name="20% - Ênfase3 7 2 2 5 2" xfId="45783"/>
    <cellStyle name="20% - Ênfase3 7 2 2 6" xfId="25445"/>
    <cellStyle name="20% - Ênfase3 7 2 2 7" xfId="37535"/>
    <cellStyle name="20% - Ênfase3 7 2 3" xfId="688"/>
    <cellStyle name="20% - Ênfase3 7 2 3 2" xfId="2745"/>
    <cellStyle name="20% - Ênfase3 7 2 3 2 2" xfId="8804"/>
    <cellStyle name="20% - Ênfase3 7 2 3 2 2 2" xfId="20924"/>
    <cellStyle name="20% - Ênfase3 7 2 3 2 2 3" xfId="33013"/>
    <cellStyle name="20% - Ênfase3 7 2 3 2 2 4" xfId="49371"/>
    <cellStyle name="20% - Ênfase3 7 2 3 2 3" xfId="14864"/>
    <cellStyle name="20% - Ênfase3 7 2 3 2 4" xfId="26954"/>
    <cellStyle name="20% - Ênfase3 7 2 3 2 5" xfId="41094"/>
    <cellStyle name="20% - Ênfase3 7 2 3 3" xfId="4770"/>
    <cellStyle name="20% - Ênfase3 7 2 3 3 2" xfId="10829"/>
    <cellStyle name="20% - Ênfase3 7 2 3 3 2 2" xfId="22949"/>
    <cellStyle name="20% - Ênfase3 7 2 3 3 2 3" xfId="35038"/>
    <cellStyle name="20% - Ênfase3 7 2 3 3 2 4" xfId="51396"/>
    <cellStyle name="20% - Ênfase3 7 2 3 3 3" xfId="16889"/>
    <cellStyle name="20% - Ênfase3 7 2 3 3 4" xfId="28979"/>
    <cellStyle name="20% - Ênfase3 7 2 3 3 5" xfId="43119"/>
    <cellStyle name="20% - Ênfase3 7 2 3 4" xfId="6774"/>
    <cellStyle name="20% - Ênfase3 7 2 3 4 2" xfId="18894"/>
    <cellStyle name="20% - Ênfase3 7 2 3 4 2 2" xfId="47326"/>
    <cellStyle name="20% - Ênfase3 7 2 3 4 3" xfId="30983"/>
    <cellStyle name="20% - Ênfase3 7 2 3 4 4" xfId="39049"/>
    <cellStyle name="20% - Ênfase3 7 2 3 5" xfId="12834"/>
    <cellStyle name="20% - Ênfase3 7 2 3 5 2" xfId="45278"/>
    <cellStyle name="20% - Ênfase3 7 2 3 6" xfId="24949"/>
    <cellStyle name="20% - Ênfase3 7 2 3 7" xfId="37039"/>
    <cellStyle name="20% - Ênfase3 7 2 4" xfId="1741"/>
    <cellStyle name="20% - Ênfase3 7 2 4 2" xfId="3778"/>
    <cellStyle name="20% - Ênfase3 7 2 4 2 2" xfId="9837"/>
    <cellStyle name="20% - Ênfase3 7 2 4 2 2 2" xfId="21957"/>
    <cellStyle name="20% - Ênfase3 7 2 4 2 2 3" xfId="34046"/>
    <cellStyle name="20% - Ênfase3 7 2 4 2 2 4" xfId="50404"/>
    <cellStyle name="20% - Ênfase3 7 2 4 2 3" xfId="15897"/>
    <cellStyle name="20% - Ênfase3 7 2 4 2 4" xfId="27987"/>
    <cellStyle name="20% - Ênfase3 7 2 4 2 5" xfId="42127"/>
    <cellStyle name="20% - Ênfase3 7 2 4 3" xfId="5778"/>
    <cellStyle name="20% - Ênfase3 7 2 4 3 2" xfId="11837"/>
    <cellStyle name="20% - Ênfase3 7 2 4 3 2 2" xfId="23957"/>
    <cellStyle name="20% - Ênfase3 7 2 4 3 2 3" xfId="36046"/>
    <cellStyle name="20% - Ênfase3 7 2 4 3 2 4" xfId="52404"/>
    <cellStyle name="20% - Ênfase3 7 2 4 3 3" xfId="17897"/>
    <cellStyle name="20% - Ênfase3 7 2 4 3 4" xfId="29987"/>
    <cellStyle name="20% - Ênfase3 7 2 4 3 5" xfId="44127"/>
    <cellStyle name="20% - Ênfase3 7 2 4 4" xfId="7807"/>
    <cellStyle name="20% - Ênfase3 7 2 4 4 2" xfId="19927"/>
    <cellStyle name="20% - Ênfase3 7 2 4 4 2 2" xfId="48370"/>
    <cellStyle name="20% - Ênfase3 7 2 4 4 3" xfId="32016"/>
    <cellStyle name="20% - Ênfase3 7 2 4 4 4" xfId="40093"/>
    <cellStyle name="20% - Ênfase3 7 2 4 5" xfId="13867"/>
    <cellStyle name="20% - Ênfase3 7 2 4 5 2" xfId="46321"/>
    <cellStyle name="20% - Ênfase3 7 2 4 6" xfId="25957"/>
    <cellStyle name="20% - Ênfase3 7 2 4 7" xfId="38047"/>
    <cellStyle name="20% - Ênfase3 7 2 5" xfId="2241"/>
    <cellStyle name="20% - Ênfase3 7 2 5 2" xfId="8301"/>
    <cellStyle name="20% - Ênfase3 7 2 5 2 2" xfId="20421"/>
    <cellStyle name="20% - Ênfase3 7 2 5 2 3" xfId="32510"/>
    <cellStyle name="20% - Ênfase3 7 2 5 2 4" xfId="48867"/>
    <cellStyle name="20% - Ênfase3 7 2 5 3" xfId="14361"/>
    <cellStyle name="20% - Ênfase3 7 2 5 4" xfId="26451"/>
    <cellStyle name="20% - Ênfase3 7 2 5 5" xfId="40590"/>
    <cellStyle name="20% - Ênfase3 7 2 6" xfId="4272"/>
    <cellStyle name="20% - Ênfase3 7 2 6 2" xfId="10331"/>
    <cellStyle name="20% - Ênfase3 7 2 6 2 2" xfId="22451"/>
    <cellStyle name="20% - Ênfase3 7 2 6 2 3" xfId="34540"/>
    <cellStyle name="20% - Ênfase3 7 2 6 2 4" xfId="50898"/>
    <cellStyle name="20% - Ênfase3 7 2 6 3" xfId="16391"/>
    <cellStyle name="20% - Ênfase3 7 2 6 4" xfId="28481"/>
    <cellStyle name="20% - Ênfase3 7 2 6 5" xfId="42621"/>
    <cellStyle name="20% - Ênfase3 7 2 7" xfId="6271"/>
    <cellStyle name="20% - Ênfase3 7 2 7 2" xfId="18391"/>
    <cellStyle name="20% - Ênfase3 7 2 7 2 2" xfId="46818"/>
    <cellStyle name="20% - Ênfase3 7 2 7 3" xfId="30480"/>
    <cellStyle name="20% - Ênfase3 7 2 7 4" xfId="38541"/>
    <cellStyle name="20% - Ênfase3 7 2 8" xfId="12331"/>
    <cellStyle name="20% - Ênfase3 7 2 8 2" xfId="44772"/>
    <cellStyle name="20% - Ênfase3 7 2 9" xfId="24451"/>
    <cellStyle name="20% - Ênfase3 7 3" xfId="1242"/>
    <cellStyle name="20% - Ênfase3 7 3 2" xfId="3285"/>
    <cellStyle name="20% - Ênfase3 7 3 2 2" xfId="9344"/>
    <cellStyle name="20% - Ênfase3 7 3 2 2 2" xfId="21464"/>
    <cellStyle name="20% - Ênfase3 7 3 2 2 3" xfId="33553"/>
    <cellStyle name="20% - Ênfase3 7 3 2 2 4" xfId="49911"/>
    <cellStyle name="20% - Ênfase3 7 3 2 3" xfId="15404"/>
    <cellStyle name="20% - Ênfase3 7 3 2 4" xfId="27494"/>
    <cellStyle name="20% - Ênfase3 7 3 2 5" xfId="41634"/>
    <cellStyle name="20% - Ênfase3 7 3 3" xfId="5310"/>
    <cellStyle name="20% - Ênfase3 7 3 3 2" xfId="11369"/>
    <cellStyle name="20% - Ênfase3 7 3 3 2 2" xfId="23489"/>
    <cellStyle name="20% - Ênfase3 7 3 3 2 3" xfId="35578"/>
    <cellStyle name="20% - Ênfase3 7 3 3 2 4" xfId="51936"/>
    <cellStyle name="20% - Ênfase3 7 3 3 3" xfId="17429"/>
    <cellStyle name="20% - Ênfase3 7 3 3 4" xfId="29519"/>
    <cellStyle name="20% - Ênfase3 7 3 3 5" xfId="43659"/>
    <cellStyle name="20% - Ênfase3 7 3 4" xfId="7314"/>
    <cellStyle name="20% - Ênfase3 7 3 4 2" xfId="19434"/>
    <cellStyle name="20% - Ênfase3 7 3 4 2 2" xfId="47876"/>
    <cellStyle name="20% - Ênfase3 7 3 4 3" xfId="31523"/>
    <cellStyle name="20% - Ênfase3 7 3 4 4" xfId="39599"/>
    <cellStyle name="20% - Ênfase3 7 3 5" xfId="13374"/>
    <cellStyle name="20% - Ênfase3 7 3 5 2" xfId="45827"/>
    <cellStyle name="20% - Ênfase3 7 3 6" xfId="25489"/>
    <cellStyle name="20% - Ênfase3 7 3 7" xfId="37579"/>
    <cellStyle name="20% - Ênfase3 7 4" xfId="733"/>
    <cellStyle name="20% - Ênfase3 7 4 2" xfId="2789"/>
    <cellStyle name="20% - Ênfase3 7 4 2 2" xfId="8848"/>
    <cellStyle name="20% - Ênfase3 7 4 2 2 2" xfId="20968"/>
    <cellStyle name="20% - Ênfase3 7 4 2 2 3" xfId="33057"/>
    <cellStyle name="20% - Ênfase3 7 4 2 2 4" xfId="49415"/>
    <cellStyle name="20% - Ênfase3 7 4 2 3" xfId="14908"/>
    <cellStyle name="20% - Ênfase3 7 4 2 4" xfId="26998"/>
    <cellStyle name="20% - Ênfase3 7 4 2 5" xfId="41138"/>
    <cellStyle name="20% - Ênfase3 7 4 3" xfId="4814"/>
    <cellStyle name="20% - Ênfase3 7 4 3 2" xfId="10873"/>
    <cellStyle name="20% - Ênfase3 7 4 3 2 2" xfId="22993"/>
    <cellStyle name="20% - Ênfase3 7 4 3 2 3" xfId="35082"/>
    <cellStyle name="20% - Ênfase3 7 4 3 2 4" xfId="51440"/>
    <cellStyle name="20% - Ênfase3 7 4 3 3" xfId="16933"/>
    <cellStyle name="20% - Ênfase3 7 4 3 4" xfId="29023"/>
    <cellStyle name="20% - Ênfase3 7 4 3 5" xfId="43163"/>
    <cellStyle name="20% - Ênfase3 7 4 4" xfId="6818"/>
    <cellStyle name="20% - Ênfase3 7 4 4 2" xfId="18938"/>
    <cellStyle name="20% - Ênfase3 7 4 4 2 2" xfId="47371"/>
    <cellStyle name="20% - Ênfase3 7 4 4 3" xfId="31027"/>
    <cellStyle name="20% - Ênfase3 7 4 4 4" xfId="39094"/>
    <cellStyle name="20% - Ênfase3 7 4 5" xfId="12878"/>
    <cellStyle name="20% - Ênfase3 7 4 5 2" xfId="45323"/>
    <cellStyle name="20% - Ênfase3 7 4 6" xfId="24993"/>
    <cellStyle name="20% - Ênfase3 7 4 7" xfId="37083"/>
    <cellStyle name="20% - Ênfase3 7 5" xfId="1785"/>
    <cellStyle name="20% - Ênfase3 7 5 2" xfId="3822"/>
    <cellStyle name="20% - Ênfase3 7 5 2 2" xfId="9881"/>
    <cellStyle name="20% - Ênfase3 7 5 2 2 2" xfId="22001"/>
    <cellStyle name="20% - Ênfase3 7 5 2 2 3" xfId="34090"/>
    <cellStyle name="20% - Ênfase3 7 5 2 2 4" xfId="50448"/>
    <cellStyle name="20% - Ênfase3 7 5 2 3" xfId="15941"/>
    <cellStyle name="20% - Ênfase3 7 5 2 4" xfId="28031"/>
    <cellStyle name="20% - Ênfase3 7 5 2 5" xfId="42171"/>
    <cellStyle name="20% - Ênfase3 7 5 3" xfId="5822"/>
    <cellStyle name="20% - Ênfase3 7 5 3 2" xfId="11881"/>
    <cellStyle name="20% - Ênfase3 7 5 3 2 2" xfId="24001"/>
    <cellStyle name="20% - Ênfase3 7 5 3 2 3" xfId="36090"/>
    <cellStyle name="20% - Ênfase3 7 5 3 2 4" xfId="52448"/>
    <cellStyle name="20% - Ênfase3 7 5 3 3" xfId="17941"/>
    <cellStyle name="20% - Ênfase3 7 5 3 4" xfId="30031"/>
    <cellStyle name="20% - Ênfase3 7 5 3 5" xfId="44171"/>
    <cellStyle name="20% - Ênfase3 7 5 4" xfId="7851"/>
    <cellStyle name="20% - Ênfase3 7 5 4 2" xfId="19971"/>
    <cellStyle name="20% - Ênfase3 7 5 4 2 2" xfId="48414"/>
    <cellStyle name="20% - Ênfase3 7 5 4 3" xfId="32060"/>
    <cellStyle name="20% - Ênfase3 7 5 4 4" xfId="40137"/>
    <cellStyle name="20% - Ênfase3 7 5 5" xfId="13911"/>
    <cellStyle name="20% - Ênfase3 7 5 5 2" xfId="46365"/>
    <cellStyle name="20% - Ênfase3 7 5 6" xfId="26001"/>
    <cellStyle name="20% - Ênfase3 7 5 7" xfId="38091"/>
    <cellStyle name="20% - Ênfase3 7 6" xfId="2285"/>
    <cellStyle name="20% - Ênfase3 7 6 2" xfId="8345"/>
    <cellStyle name="20% - Ênfase3 7 6 2 2" xfId="20465"/>
    <cellStyle name="20% - Ênfase3 7 6 2 3" xfId="32554"/>
    <cellStyle name="20% - Ênfase3 7 6 2 4" xfId="48911"/>
    <cellStyle name="20% - Ênfase3 7 6 3" xfId="14405"/>
    <cellStyle name="20% - Ênfase3 7 6 4" xfId="26495"/>
    <cellStyle name="20% - Ênfase3 7 6 5" xfId="40634"/>
    <cellStyle name="20% - Ênfase3 7 7" xfId="4316"/>
    <cellStyle name="20% - Ênfase3 7 7 2" xfId="10375"/>
    <cellStyle name="20% - Ênfase3 7 7 2 2" xfId="22495"/>
    <cellStyle name="20% - Ênfase3 7 7 2 3" xfId="34584"/>
    <cellStyle name="20% - Ênfase3 7 7 2 4" xfId="50942"/>
    <cellStyle name="20% - Ênfase3 7 7 3" xfId="16435"/>
    <cellStyle name="20% - Ênfase3 7 7 4" xfId="28525"/>
    <cellStyle name="20% - Ênfase3 7 7 5" xfId="42665"/>
    <cellStyle name="20% - Ênfase3 7 8" xfId="6315"/>
    <cellStyle name="20% - Ênfase3 7 8 2" xfId="18435"/>
    <cellStyle name="20% - Ênfase3 7 8 2 2" xfId="46862"/>
    <cellStyle name="20% - Ênfase3 7 8 3" xfId="30524"/>
    <cellStyle name="20% - Ênfase3 7 8 4" xfId="38585"/>
    <cellStyle name="20% - Ênfase3 7 9" xfId="12375"/>
    <cellStyle name="20% - Ênfase3 7 9 2" xfId="44816"/>
    <cellStyle name="20% - Ênfase3 8" xfId="198"/>
    <cellStyle name="20% - Ênfase3 8 10" xfId="24545"/>
    <cellStyle name="20% - Ênfase3 8 11" xfId="36635"/>
    <cellStyle name="20% - Ênfase3 8 2" xfId="201"/>
    <cellStyle name="20% - Ênfase3 8 2 10" xfId="36638"/>
    <cellStyle name="20% - Ênfase3 8 2 2" xfId="1296"/>
    <cellStyle name="20% - Ênfase3 8 2 2 2" xfId="3338"/>
    <cellStyle name="20% - Ênfase3 8 2 2 2 2" xfId="9397"/>
    <cellStyle name="20% - Ênfase3 8 2 2 2 2 2" xfId="21517"/>
    <cellStyle name="20% - Ênfase3 8 2 2 2 2 3" xfId="33606"/>
    <cellStyle name="20% - Ênfase3 8 2 2 2 2 4" xfId="49964"/>
    <cellStyle name="20% - Ênfase3 8 2 2 2 3" xfId="15457"/>
    <cellStyle name="20% - Ênfase3 8 2 2 2 4" xfId="27547"/>
    <cellStyle name="20% - Ênfase3 8 2 2 2 5" xfId="41687"/>
    <cellStyle name="20% - Ênfase3 8 2 2 3" xfId="5363"/>
    <cellStyle name="20% - Ênfase3 8 2 2 3 2" xfId="11422"/>
    <cellStyle name="20% - Ênfase3 8 2 2 3 2 2" xfId="23542"/>
    <cellStyle name="20% - Ênfase3 8 2 2 3 2 3" xfId="35631"/>
    <cellStyle name="20% - Ênfase3 8 2 2 3 2 4" xfId="51989"/>
    <cellStyle name="20% - Ênfase3 8 2 2 3 3" xfId="17482"/>
    <cellStyle name="20% - Ênfase3 8 2 2 3 4" xfId="29572"/>
    <cellStyle name="20% - Ênfase3 8 2 2 3 5" xfId="43712"/>
    <cellStyle name="20% - Ênfase3 8 2 2 4" xfId="7367"/>
    <cellStyle name="20% - Ênfase3 8 2 2 4 2" xfId="19487"/>
    <cellStyle name="20% - Ênfase3 8 2 2 4 2 2" xfId="47930"/>
    <cellStyle name="20% - Ênfase3 8 2 2 4 3" xfId="31576"/>
    <cellStyle name="20% - Ênfase3 8 2 2 4 4" xfId="39653"/>
    <cellStyle name="20% - Ênfase3 8 2 2 5" xfId="13427"/>
    <cellStyle name="20% - Ênfase3 8 2 2 5 2" xfId="45881"/>
    <cellStyle name="20% - Ênfase3 8 2 2 6" xfId="25542"/>
    <cellStyle name="20% - Ênfase3 8 2 2 7" xfId="37632"/>
    <cellStyle name="20% - Ênfase3 8 2 3" xfId="787"/>
    <cellStyle name="20% - Ênfase3 8 2 3 2" xfId="2842"/>
    <cellStyle name="20% - Ênfase3 8 2 3 2 2" xfId="8901"/>
    <cellStyle name="20% - Ênfase3 8 2 3 2 2 2" xfId="21021"/>
    <cellStyle name="20% - Ênfase3 8 2 3 2 2 3" xfId="33110"/>
    <cellStyle name="20% - Ênfase3 8 2 3 2 2 4" xfId="49468"/>
    <cellStyle name="20% - Ênfase3 8 2 3 2 3" xfId="14961"/>
    <cellStyle name="20% - Ênfase3 8 2 3 2 4" xfId="27051"/>
    <cellStyle name="20% - Ênfase3 8 2 3 2 5" xfId="41191"/>
    <cellStyle name="20% - Ênfase3 8 2 3 3" xfId="4867"/>
    <cellStyle name="20% - Ênfase3 8 2 3 3 2" xfId="10926"/>
    <cellStyle name="20% - Ênfase3 8 2 3 3 2 2" xfId="23046"/>
    <cellStyle name="20% - Ênfase3 8 2 3 3 2 3" xfId="35135"/>
    <cellStyle name="20% - Ênfase3 8 2 3 3 2 4" xfId="51493"/>
    <cellStyle name="20% - Ênfase3 8 2 3 3 3" xfId="16986"/>
    <cellStyle name="20% - Ênfase3 8 2 3 3 4" xfId="29076"/>
    <cellStyle name="20% - Ênfase3 8 2 3 3 5" xfId="43216"/>
    <cellStyle name="20% - Ênfase3 8 2 3 4" xfId="6871"/>
    <cellStyle name="20% - Ênfase3 8 2 3 4 2" xfId="18991"/>
    <cellStyle name="20% - Ênfase3 8 2 3 4 2 2" xfId="47425"/>
    <cellStyle name="20% - Ênfase3 8 2 3 4 3" xfId="31080"/>
    <cellStyle name="20% - Ênfase3 8 2 3 4 4" xfId="39148"/>
    <cellStyle name="20% - Ênfase3 8 2 3 5" xfId="12931"/>
    <cellStyle name="20% - Ênfase3 8 2 3 5 2" xfId="45377"/>
    <cellStyle name="20% - Ênfase3 8 2 3 6" xfId="25046"/>
    <cellStyle name="20% - Ênfase3 8 2 3 7" xfId="37136"/>
    <cellStyle name="20% - Ênfase3 8 2 4" xfId="1839"/>
    <cellStyle name="20% - Ênfase3 8 2 4 2" xfId="3875"/>
    <cellStyle name="20% - Ênfase3 8 2 4 2 2" xfId="9934"/>
    <cellStyle name="20% - Ênfase3 8 2 4 2 2 2" xfId="22054"/>
    <cellStyle name="20% - Ênfase3 8 2 4 2 2 3" xfId="34143"/>
    <cellStyle name="20% - Ênfase3 8 2 4 2 2 4" xfId="50501"/>
    <cellStyle name="20% - Ênfase3 8 2 4 2 3" xfId="15994"/>
    <cellStyle name="20% - Ênfase3 8 2 4 2 4" xfId="28084"/>
    <cellStyle name="20% - Ênfase3 8 2 4 2 5" xfId="42224"/>
    <cellStyle name="20% - Ênfase3 8 2 4 3" xfId="5875"/>
    <cellStyle name="20% - Ênfase3 8 2 4 3 2" xfId="11934"/>
    <cellStyle name="20% - Ênfase3 8 2 4 3 2 2" xfId="24054"/>
    <cellStyle name="20% - Ênfase3 8 2 4 3 2 3" xfId="36143"/>
    <cellStyle name="20% - Ênfase3 8 2 4 3 2 4" xfId="52501"/>
    <cellStyle name="20% - Ênfase3 8 2 4 3 3" xfId="17994"/>
    <cellStyle name="20% - Ênfase3 8 2 4 3 4" xfId="30084"/>
    <cellStyle name="20% - Ênfase3 8 2 4 3 5" xfId="44224"/>
    <cellStyle name="20% - Ênfase3 8 2 4 4" xfId="7904"/>
    <cellStyle name="20% - Ênfase3 8 2 4 4 2" xfId="20024"/>
    <cellStyle name="20% - Ênfase3 8 2 4 4 2 2" xfId="48468"/>
    <cellStyle name="20% - Ênfase3 8 2 4 4 3" xfId="32113"/>
    <cellStyle name="20% - Ênfase3 8 2 4 4 4" xfId="40191"/>
    <cellStyle name="20% - Ênfase3 8 2 4 5" xfId="13964"/>
    <cellStyle name="20% - Ênfase3 8 2 4 5 2" xfId="46419"/>
    <cellStyle name="20% - Ênfase3 8 2 4 6" xfId="26054"/>
    <cellStyle name="20% - Ênfase3 8 2 4 7" xfId="38144"/>
    <cellStyle name="20% - Ênfase3 8 2 5" xfId="2338"/>
    <cellStyle name="20% - Ênfase3 8 2 5 2" xfId="8398"/>
    <cellStyle name="20% - Ênfase3 8 2 5 2 2" xfId="20518"/>
    <cellStyle name="20% - Ênfase3 8 2 5 2 3" xfId="32607"/>
    <cellStyle name="20% - Ênfase3 8 2 5 2 4" xfId="48964"/>
    <cellStyle name="20% - Ênfase3 8 2 5 3" xfId="14458"/>
    <cellStyle name="20% - Ênfase3 8 2 5 4" xfId="26548"/>
    <cellStyle name="20% - Ênfase3 8 2 5 5" xfId="40687"/>
    <cellStyle name="20% - Ênfase3 8 2 6" xfId="4369"/>
    <cellStyle name="20% - Ênfase3 8 2 6 2" xfId="10428"/>
    <cellStyle name="20% - Ênfase3 8 2 6 2 2" xfId="22548"/>
    <cellStyle name="20% - Ênfase3 8 2 6 2 3" xfId="34637"/>
    <cellStyle name="20% - Ênfase3 8 2 6 2 4" xfId="50995"/>
    <cellStyle name="20% - Ênfase3 8 2 6 3" xfId="16488"/>
    <cellStyle name="20% - Ênfase3 8 2 6 4" xfId="28578"/>
    <cellStyle name="20% - Ênfase3 8 2 6 5" xfId="42718"/>
    <cellStyle name="20% - Ênfase3 8 2 7" xfId="6368"/>
    <cellStyle name="20% - Ênfase3 8 2 7 2" xfId="18488"/>
    <cellStyle name="20% - Ênfase3 8 2 7 2 2" xfId="46916"/>
    <cellStyle name="20% - Ênfase3 8 2 7 3" xfId="30577"/>
    <cellStyle name="20% - Ênfase3 8 2 7 4" xfId="38639"/>
    <cellStyle name="20% - Ênfase3 8 2 8" xfId="12428"/>
    <cellStyle name="20% - Ênfase3 8 2 8 2" xfId="44870"/>
    <cellStyle name="20% - Ênfase3 8 2 9" xfId="24548"/>
    <cellStyle name="20% - Ênfase3 8 3" xfId="1293"/>
    <cellStyle name="20% - Ênfase3 8 3 2" xfId="3335"/>
    <cellStyle name="20% - Ênfase3 8 3 2 2" xfId="9394"/>
    <cellStyle name="20% - Ênfase3 8 3 2 2 2" xfId="21514"/>
    <cellStyle name="20% - Ênfase3 8 3 2 2 3" xfId="33603"/>
    <cellStyle name="20% - Ênfase3 8 3 2 2 4" xfId="49961"/>
    <cellStyle name="20% - Ênfase3 8 3 2 3" xfId="15454"/>
    <cellStyle name="20% - Ênfase3 8 3 2 4" xfId="27544"/>
    <cellStyle name="20% - Ênfase3 8 3 2 5" xfId="41684"/>
    <cellStyle name="20% - Ênfase3 8 3 3" xfId="5360"/>
    <cellStyle name="20% - Ênfase3 8 3 3 2" xfId="11419"/>
    <cellStyle name="20% - Ênfase3 8 3 3 2 2" xfId="23539"/>
    <cellStyle name="20% - Ênfase3 8 3 3 2 3" xfId="35628"/>
    <cellStyle name="20% - Ênfase3 8 3 3 2 4" xfId="51986"/>
    <cellStyle name="20% - Ênfase3 8 3 3 3" xfId="17479"/>
    <cellStyle name="20% - Ênfase3 8 3 3 4" xfId="29569"/>
    <cellStyle name="20% - Ênfase3 8 3 3 5" xfId="43709"/>
    <cellStyle name="20% - Ênfase3 8 3 4" xfId="7364"/>
    <cellStyle name="20% - Ênfase3 8 3 4 2" xfId="19484"/>
    <cellStyle name="20% - Ênfase3 8 3 4 2 2" xfId="47927"/>
    <cellStyle name="20% - Ênfase3 8 3 4 3" xfId="31573"/>
    <cellStyle name="20% - Ênfase3 8 3 4 4" xfId="39650"/>
    <cellStyle name="20% - Ênfase3 8 3 5" xfId="13424"/>
    <cellStyle name="20% - Ênfase3 8 3 5 2" xfId="45878"/>
    <cellStyle name="20% - Ênfase3 8 3 6" xfId="25539"/>
    <cellStyle name="20% - Ênfase3 8 3 7" xfId="37629"/>
    <cellStyle name="20% - Ênfase3 8 4" xfId="784"/>
    <cellStyle name="20% - Ênfase3 8 4 2" xfId="2839"/>
    <cellStyle name="20% - Ênfase3 8 4 2 2" xfId="8898"/>
    <cellStyle name="20% - Ênfase3 8 4 2 2 2" xfId="21018"/>
    <cellStyle name="20% - Ênfase3 8 4 2 2 3" xfId="33107"/>
    <cellStyle name="20% - Ênfase3 8 4 2 2 4" xfId="49465"/>
    <cellStyle name="20% - Ênfase3 8 4 2 3" xfId="14958"/>
    <cellStyle name="20% - Ênfase3 8 4 2 4" xfId="27048"/>
    <cellStyle name="20% - Ênfase3 8 4 2 5" xfId="41188"/>
    <cellStyle name="20% - Ênfase3 8 4 3" xfId="4864"/>
    <cellStyle name="20% - Ênfase3 8 4 3 2" xfId="10923"/>
    <cellStyle name="20% - Ênfase3 8 4 3 2 2" xfId="23043"/>
    <cellStyle name="20% - Ênfase3 8 4 3 2 3" xfId="35132"/>
    <cellStyle name="20% - Ênfase3 8 4 3 2 4" xfId="51490"/>
    <cellStyle name="20% - Ênfase3 8 4 3 3" xfId="16983"/>
    <cellStyle name="20% - Ênfase3 8 4 3 4" xfId="29073"/>
    <cellStyle name="20% - Ênfase3 8 4 3 5" xfId="43213"/>
    <cellStyle name="20% - Ênfase3 8 4 4" xfId="6868"/>
    <cellStyle name="20% - Ênfase3 8 4 4 2" xfId="18988"/>
    <cellStyle name="20% - Ênfase3 8 4 4 2 2" xfId="47422"/>
    <cellStyle name="20% - Ênfase3 8 4 4 3" xfId="31077"/>
    <cellStyle name="20% - Ênfase3 8 4 4 4" xfId="39145"/>
    <cellStyle name="20% - Ênfase3 8 4 5" xfId="12928"/>
    <cellStyle name="20% - Ênfase3 8 4 5 2" xfId="45374"/>
    <cellStyle name="20% - Ênfase3 8 4 6" xfId="25043"/>
    <cellStyle name="20% - Ênfase3 8 4 7" xfId="37133"/>
    <cellStyle name="20% - Ênfase3 8 5" xfId="1836"/>
    <cellStyle name="20% - Ênfase3 8 5 2" xfId="3872"/>
    <cellStyle name="20% - Ênfase3 8 5 2 2" xfId="9931"/>
    <cellStyle name="20% - Ênfase3 8 5 2 2 2" xfId="22051"/>
    <cellStyle name="20% - Ênfase3 8 5 2 2 3" xfId="34140"/>
    <cellStyle name="20% - Ênfase3 8 5 2 2 4" xfId="50498"/>
    <cellStyle name="20% - Ênfase3 8 5 2 3" xfId="15991"/>
    <cellStyle name="20% - Ênfase3 8 5 2 4" xfId="28081"/>
    <cellStyle name="20% - Ênfase3 8 5 2 5" xfId="42221"/>
    <cellStyle name="20% - Ênfase3 8 5 3" xfId="5872"/>
    <cellStyle name="20% - Ênfase3 8 5 3 2" xfId="11931"/>
    <cellStyle name="20% - Ênfase3 8 5 3 2 2" xfId="24051"/>
    <cellStyle name="20% - Ênfase3 8 5 3 2 3" xfId="36140"/>
    <cellStyle name="20% - Ênfase3 8 5 3 2 4" xfId="52498"/>
    <cellStyle name="20% - Ênfase3 8 5 3 3" xfId="17991"/>
    <cellStyle name="20% - Ênfase3 8 5 3 4" xfId="30081"/>
    <cellStyle name="20% - Ênfase3 8 5 3 5" xfId="44221"/>
    <cellStyle name="20% - Ênfase3 8 5 4" xfId="7901"/>
    <cellStyle name="20% - Ênfase3 8 5 4 2" xfId="20021"/>
    <cellStyle name="20% - Ênfase3 8 5 4 2 2" xfId="48465"/>
    <cellStyle name="20% - Ênfase3 8 5 4 3" xfId="32110"/>
    <cellStyle name="20% - Ênfase3 8 5 4 4" xfId="40188"/>
    <cellStyle name="20% - Ênfase3 8 5 5" xfId="13961"/>
    <cellStyle name="20% - Ênfase3 8 5 5 2" xfId="46416"/>
    <cellStyle name="20% - Ênfase3 8 5 6" xfId="26051"/>
    <cellStyle name="20% - Ênfase3 8 5 7" xfId="38141"/>
    <cellStyle name="20% - Ênfase3 8 6" xfId="2335"/>
    <cellStyle name="20% - Ênfase3 8 6 2" xfId="8395"/>
    <cellStyle name="20% - Ênfase3 8 6 2 2" xfId="20515"/>
    <cellStyle name="20% - Ênfase3 8 6 2 3" xfId="32604"/>
    <cellStyle name="20% - Ênfase3 8 6 2 4" xfId="48961"/>
    <cellStyle name="20% - Ênfase3 8 6 3" xfId="14455"/>
    <cellStyle name="20% - Ênfase3 8 6 4" xfId="26545"/>
    <cellStyle name="20% - Ênfase3 8 6 5" xfId="40684"/>
    <cellStyle name="20% - Ênfase3 8 7" xfId="4366"/>
    <cellStyle name="20% - Ênfase3 8 7 2" xfId="10425"/>
    <cellStyle name="20% - Ênfase3 8 7 2 2" xfId="22545"/>
    <cellStyle name="20% - Ênfase3 8 7 2 3" xfId="34634"/>
    <cellStyle name="20% - Ênfase3 8 7 2 4" xfId="50992"/>
    <cellStyle name="20% - Ênfase3 8 7 3" xfId="16485"/>
    <cellStyle name="20% - Ênfase3 8 7 4" xfId="28575"/>
    <cellStyle name="20% - Ênfase3 8 7 5" xfId="42715"/>
    <cellStyle name="20% - Ênfase3 8 8" xfId="6365"/>
    <cellStyle name="20% - Ênfase3 8 8 2" xfId="18485"/>
    <cellStyle name="20% - Ênfase3 8 8 2 2" xfId="46913"/>
    <cellStyle name="20% - Ênfase3 8 8 3" xfId="30574"/>
    <cellStyle name="20% - Ênfase3 8 8 4" xfId="38636"/>
    <cellStyle name="20% - Ênfase3 8 9" xfId="12425"/>
    <cellStyle name="20% - Ênfase3 8 9 2" xfId="44867"/>
    <cellStyle name="20% - Ênfase3 9" xfId="206"/>
    <cellStyle name="20% - Ênfase3 9 10" xfId="24553"/>
    <cellStyle name="20% - Ênfase3 9 11" xfId="36643"/>
    <cellStyle name="20% - Ênfase3 9 2" xfId="28"/>
    <cellStyle name="20% - Ênfase3 9 2 10" xfId="36477"/>
    <cellStyle name="20% - Ênfase3 9 2 2" xfId="1131"/>
    <cellStyle name="20% - Ênfase3 9 2 2 2" xfId="3175"/>
    <cellStyle name="20% - Ênfase3 9 2 2 2 2" xfId="9234"/>
    <cellStyle name="20% - Ênfase3 9 2 2 2 2 2" xfId="21354"/>
    <cellStyle name="20% - Ênfase3 9 2 2 2 2 3" xfId="33443"/>
    <cellStyle name="20% - Ênfase3 9 2 2 2 2 4" xfId="49801"/>
    <cellStyle name="20% - Ênfase3 9 2 2 2 3" xfId="15294"/>
    <cellStyle name="20% - Ênfase3 9 2 2 2 4" xfId="27384"/>
    <cellStyle name="20% - Ênfase3 9 2 2 2 5" xfId="41524"/>
    <cellStyle name="20% - Ênfase3 9 2 2 3" xfId="5200"/>
    <cellStyle name="20% - Ênfase3 9 2 2 3 2" xfId="11259"/>
    <cellStyle name="20% - Ênfase3 9 2 2 3 2 2" xfId="23379"/>
    <cellStyle name="20% - Ênfase3 9 2 2 3 2 3" xfId="35468"/>
    <cellStyle name="20% - Ênfase3 9 2 2 3 2 4" xfId="51826"/>
    <cellStyle name="20% - Ênfase3 9 2 2 3 3" xfId="17319"/>
    <cellStyle name="20% - Ênfase3 9 2 2 3 4" xfId="29409"/>
    <cellStyle name="20% - Ênfase3 9 2 2 3 5" xfId="43549"/>
    <cellStyle name="20% - Ênfase3 9 2 2 4" xfId="7204"/>
    <cellStyle name="20% - Ênfase3 9 2 2 4 2" xfId="19324"/>
    <cellStyle name="20% - Ênfase3 9 2 2 4 2 2" xfId="47766"/>
    <cellStyle name="20% - Ênfase3 9 2 2 4 3" xfId="31413"/>
    <cellStyle name="20% - Ênfase3 9 2 2 4 4" xfId="39489"/>
    <cellStyle name="20% - Ênfase3 9 2 2 5" xfId="13264"/>
    <cellStyle name="20% - Ênfase3 9 2 2 5 2" xfId="45717"/>
    <cellStyle name="20% - Ênfase3 9 2 2 6" xfId="25379"/>
    <cellStyle name="20% - Ênfase3 9 2 2 7" xfId="37469"/>
    <cellStyle name="20% - Ênfase3 9 2 3" xfId="623"/>
    <cellStyle name="20% - Ênfase3 9 2 3 2" xfId="2681"/>
    <cellStyle name="20% - Ênfase3 9 2 3 2 2" xfId="8740"/>
    <cellStyle name="20% - Ênfase3 9 2 3 2 2 2" xfId="20860"/>
    <cellStyle name="20% - Ênfase3 9 2 3 2 2 3" xfId="32949"/>
    <cellStyle name="20% - Ênfase3 9 2 3 2 2 4" xfId="49307"/>
    <cellStyle name="20% - Ênfase3 9 2 3 2 3" xfId="14800"/>
    <cellStyle name="20% - Ênfase3 9 2 3 2 4" xfId="26890"/>
    <cellStyle name="20% - Ênfase3 9 2 3 2 5" xfId="41030"/>
    <cellStyle name="20% - Ênfase3 9 2 3 3" xfId="4706"/>
    <cellStyle name="20% - Ênfase3 9 2 3 3 2" xfId="10765"/>
    <cellStyle name="20% - Ênfase3 9 2 3 3 2 2" xfId="22885"/>
    <cellStyle name="20% - Ênfase3 9 2 3 3 2 3" xfId="34974"/>
    <cellStyle name="20% - Ênfase3 9 2 3 3 2 4" xfId="51332"/>
    <cellStyle name="20% - Ênfase3 9 2 3 3 3" xfId="16825"/>
    <cellStyle name="20% - Ênfase3 9 2 3 3 4" xfId="28915"/>
    <cellStyle name="20% - Ênfase3 9 2 3 3 5" xfId="43055"/>
    <cellStyle name="20% - Ênfase3 9 2 3 4" xfId="6710"/>
    <cellStyle name="20% - Ênfase3 9 2 3 4 2" xfId="18830"/>
    <cellStyle name="20% - Ênfase3 9 2 3 4 2 2" xfId="47262"/>
    <cellStyle name="20% - Ênfase3 9 2 3 4 3" xfId="30919"/>
    <cellStyle name="20% - Ênfase3 9 2 3 4 4" xfId="38985"/>
    <cellStyle name="20% - Ênfase3 9 2 3 5" xfId="12770"/>
    <cellStyle name="20% - Ênfase3 9 2 3 5 2" xfId="45214"/>
    <cellStyle name="20% - Ênfase3 9 2 3 6" xfId="24885"/>
    <cellStyle name="20% - Ênfase3 9 2 3 7" xfId="36975"/>
    <cellStyle name="20% - Ênfase3 9 2 4" xfId="1677"/>
    <cellStyle name="20% - Ênfase3 9 2 4 2" xfId="3714"/>
    <cellStyle name="20% - Ênfase3 9 2 4 2 2" xfId="9773"/>
    <cellStyle name="20% - Ênfase3 9 2 4 2 2 2" xfId="21893"/>
    <cellStyle name="20% - Ênfase3 9 2 4 2 2 3" xfId="33982"/>
    <cellStyle name="20% - Ênfase3 9 2 4 2 2 4" xfId="50340"/>
    <cellStyle name="20% - Ênfase3 9 2 4 2 3" xfId="15833"/>
    <cellStyle name="20% - Ênfase3 9 2 4 2 4" xfId="27923"/>
    <cellStyle name="20% - Ênfase3 9 2 4 2 5" xfId="42063"/>
    <cellStyle name="20% - Ênfase3 9 2 4 3" xfId="5714"/>
    <cellStyle name="20% - Ênfase3 9 2 4 3 2" xfId="11773"/>
    <cellStyle name="20% - Ênfase3 9 2 4 3 2 2" xfId="23893"/>
    <cellStyle name="20% - Ênfase3 9 2 4 3 2 3" xfId="35982"/>
    <cellStyle name="20% - Ênfase3 9 2 4 3 2 4" xfId="52340"/>
    <cellStyle name="20% - Ênfase3 9 2 4 3 3" xfId="17833"/>
    <cellStyle name="20% - Ênfase3 9 2 4 3 4" xfId="29923"/>
    <cellStyle name="20% - Ênfase3 9 2 4 3 5" xfId="44063"/>
    <cellStyle name="20% - Ênfase3 9 2 4 4" xfId="7743"/>
    <cellStyle name="20% - Ênfase3 9 2 4 4 2" xfId="19863"/>
    <cellStyle name="20% - Ênfase3 9 2 4 4 2 2" xfId="48306"/>
    <cellStyle name="20% - Ênfase3 9 2 4 4 3" xfId="31952"/>
    <cellStyle name="20% - Ênfase3 9 2 4 4 4" xfId="40029"/>
    <cellStyle name="20% - Ênfase3 9 2 4 5" xfId="13803"/>
    <cellStyle name="20% - Ênfase3 9 2 4 5 2" xfId="46257"/>
    <cellStyle name="20% - Ênfase3 9 2 4 6" xfId="25893"/>
    <cellStyle name="20% - Ênfase3 9 2 4 7" xfId="37983"/>
    <cellStyle name="20% - Ênfase3 9 2 5" xfId="2177"/>
    <cellStyle name="20% - Ênfase3 9 2 5 2" xfId="8237"/>
    <cellStyle name="20% - Ênfase3 9 2 5 2 2" xfId="20357"/>
    <cellStyle name="20% - Ênfase3 9 2 5 2 3" xfId="32446"/>
    <cellStyle name="20% - Ênfase3 9 2 5 2 4" xfId="48803"/>
    <cellStyle name="20% - Ênfase3 9 2 5 3" xfId="14297"/>
    <cellStyle name="20% - Ênfase3 9 2 5 4" xfId="26387"/>
    <cellStyle name="20% - Ênfase3 9 2 5 5" xfId="40526"/>
    <cellStyle name="20% - Ênfase3 9 2 6" xfId="4208"/>
    <cellStyle name="20% - Ênfase3 9 2 6 2" xfId="10267"/>
    <cellStyle name="20% - Ênfase3 9 2 6 2 2" xfId="22387"/>
    <cellStyle name="20% - Ênfase3 9 2 6 2 3" xfId="34476"/>
    <cellStyle name="20% - Ênfase3 9 2 6 2 4" xfId="50834"/>
    <cellStyle name="20% - Ênfase3 9 2 6 3" xfId="16327"/>
    <cellStyle name="20% - Ênfase3 9 2 6 4" xfId="28417"/>
    <cellStyle name="20% - Ênfase3 9 2 6 5" xfId="42557"/>
    <cellStyle name="20% - Ênfase3 9 2 7" xfId="6207"/>
    <cellStyle name="20% - Ênfase3 9 2 7 2" xfId="18327"/>
    <cellStyle name="20% - Ênfase3 9 2 7 2 2" xfId="46753"/>
    <cellStyle name="20% - Ênfase3 9 2 7 3" xfId="30416"/>
    <cellStyle name="20% - Ênfase3 9 2 7 4" xfId="38476"/>
    <cellStyle name="20% - Ênfase3 9 2 8" xfId="12267"/>
    <cellStyle name="20% - Ênfase3 9 2 8 2" xfId="44708"/>
    <cellStyle name="20% - Ênfase3 9 2 9" xfId="24387"/>
    <cellStyle name="20% - Ênfase3 9 3" xfId="1301"/>
    <cellStyle name="20% - Ênfase3 9 3 2" xfId="3343"/>
    <cellStyle name="20% - Ênfase3 9 3 2 2" xfId="9402"/>
    <cellStyle name="20% - Ênfase3 9 3 2 2 2" xfId="21522"/>
    <cellStyle name="20% - Ênfase3 9 3 2 2 3" xfId="33611"/>
    <cellStyle name="20% - Ênfase3 9 3 2 2 4" xfId="49969"/>
    <cellStyle name="20% - Ênfase3 9 3 2 3" xfId="15462"/>
    <cellStyle name="20% - Ênfase3 9 3 2 4" xfId="27552"/>
    <cellStyle name="20% - Ênfase3 9 3 2 5" xfId="41692"/>
    <cellStyle name="20% - Ênfase3 9 3 3" xfId="5368"/>
    <cellStyle name="20% - Ênfase3 9 3 3 2" xfId="11427"/>
    <cellStyle name="20% - Ênfase3 9 3 3 2 2" xfId="23547"/>
    <cellStyle name="20% - Ênfase3 9 3 3 2 3" xfId="35636"/>
    <cellStyle name="20% - Ênfase3 9 3 3 2 4" xfId="51994"/>
    <cellStyle name="20% - Ênfase3 9 3 3 3" xfId="17487"/>
    <cellStyle name="20% - Ênfase3 9 3 3 4" xfId="29577"/>
    <cellStyle name="20% - Ênfase3 9 3 3 5" xfId="43717"/>
    <cellStyle name="20% - Ênfase3 9 3 4" xfId="7372"/>
    <cellStyle name="20% - Ênfase3 9 3 4 2" xfId="19492"/>
    <cellStyle name="20% - Ênfase3 9 3 4 2 2" xfId="47935"/>
    <cellStyle name="20% - Ênfase3 9 3 4 3" xfId="31581"/>
    <cellStyle name="20% - Ênfase3 9 3 4 4" xfId="39658"/>
    <cellStyle name="20% - Ênfase3 9 3 5" xfId="13432"/>
    <cellStyle name="20% - Ênfase3 9 3 5 2" xfId="45886"/>
    <cellStyle name="20% - Ênfase3 9 3 6" xfId="25547"/>
    <cellStyle name="20% - Ênfase3 9 3 7" xfId="37637"/>
    <cellStyle name="20% - Ênfase3 9 4" xfId="792"/>
    <cellStyle name="20% - Ênfase3 9 4 2" xfId="2847"/>
    <cellStyle name="20% - Ênfase3 9 4 2 2" xfId="8906"/>
    <cellStyle name="20% - Ênfase3 9 4 2 2 2" xfId="21026"/>
    <cellStyle name="20% - Ênfase3 9 4 2 2 3" xfId="33115"/>
    <cellStyle name="20% - Ênfase3 9 4 2 2 4" xfId="49473"/>
    <cellStyle name="20% - Ênfase3 9 4 2 3" xfId="14966"/>
    <cellStyle name="20% - Ênfase3 9 4 2 4" xfId="27056"/>
    <cellStyle name="20% - Ênfase3 9 4 2 5" xfId="41196"/>
    <cellStyle name="20% - Ênfase3 9 4 3" xfId="4872"/>
    <cellStyle name="20% - Ênfase3 9 4 3 2" xfId="10931"/>
    <cellStyle name="20% - Ênfase3 9 4 3 2 2" xfId="23051"/>
    <cellStyle name="20% - Ênfase3 9 4 3 2 3" xfId="35140"/>
    <cellStyle name="20% - Ênfase3 9 4 3 2 4" xfId="51498"/>
    <cellStyle name="20% - Ênfase3 9 4 3 3" xfId="16991"/>
    <cellStyle name="20% - Ênfase3 9 4 3 4" xfId="29081"/>
    <cellStyle name="20% - Ênfase3 9 4 3 5" xfId="43221"/>
    <cellStyle name="20% - Ênfase3 9 4 4" xfId="6876"/>
    <cellStyle name="20% - Ênfase3 9 4 4 2" xfId="18996"/>
    <cellStyle name="20% - Ênfase3 9 4 4 2 2" xfId="47430"/>
    <cellStyle name="20% - Ênfase3 9 4 4 3" xfId="31085"/>
    <cellStyle name="20% - Ênfase3 9 4 4 4" xfId="39153"/>
    <cellStyle name="20% - Ênfase3 9 4 5" xfId="12936"/>
    <cellStyle name="20% - Ênfase3 9 4 5 2" xfId="45382"/>
    <cellStyle name="20% - Ênfase3 9 4 6" xfId="25051"/>
    <cellStyle name="20% - Ênfase3 9 4 7" xfId="37141"/>
    <cellStyle name="20% - Ênfase3 9 5" xfId="1844"/>
    <cellStyle name="20% - Ênfase3 9 5 2" xfId="3880"/>
    <cellStyle name="20% - Ênfase3 9 5 2 2" xfId="9939"/>
    <cellStyle name="20% - Ênfase3 9 5 2 2 2" xfId="22059"/>
    <cellStyle name="20% - Ênfase3 9 5 2 2 3" xfId="34148"/>
    <cellStyle name="20% - Ênfase3 9 5 2 2 4" xfId="50506"/>
    <cellStyle name="20% - Ênfase3 9 5 2 3" xfId="15999"/>
    <cellStyle name="20% - Ênfase3 9 5 2 4" xfId="28089"/>
    <cellStyle name="20% - Ênfase3 9 5 2 5" xfId="42229"/>
    <cellStyle name="20% - Ênfase3 9 5 3" xfId="5880"/>
    <cellStyle name="20% - Ênfase3 9 5 3 2" xfId="11939"/>
    <cellStyle name="20% - Ênfase3 9 5 3 2 2" xfId="24059"/>
    <cellStyle name="20% - Ênfase3 9 5 3 2 3" xfId="36148"/>
    <cellStyle name="20% - Ênfase3 9 5 3 2 4" xfId="52506"/>
    <cellStyle name="20% - Ênfase3 9 5 3 3" xfId="17999"/>
    <cellStyle name="20% - Ênfase3 9 5 3 4" xfId="30089"/>
    <cellStyle name="20% - Ênfase3 9 5 3 5" xfId="44229"/>
    <cellStyle name="20% - Ênfase3 9 5 4" xfId="7909"/>
    <cellStyle name="20% - Ênfase3 9 5 4 2" xfId="20029"/>
    <cellStyle name="20% - Ênfase3 9 5 4 2 2" xfId="48473"/>
    <cellStyle name="20% - Ênfase3 9 5 4 3" xfId="32118"/>
    <cellStyle name="20% - Ênfase3 9 5 4 4" xfId="40196"/>
    <cellStyle name="20% - Ênfase3 9 5 5" xfId="13969"/>
    <cellStyle name="20% - Ênfase3 9 5 5 2" xfId="46424"/>
    <cellStyle name="20% - Ênfase3 9 5 6" xfId="26059"/>
    <cellStyle name="20% - Ênfase3 9 5 7" xfId="38149"/>
    <cellStyle name="20% - Ênfase3 9 6" xfId="2343"/>
    <cellStyle name="20% - Ênfase3 9 6 2" xfId="8403"/>
    <cellStyle name="20% - Ênfase3 9 6 2 2" xfId="20523"/>
    <cellStyle name="20% - Ênfase3 9 6 2 3" xfId="32612"/>
    <cellStyle name="20% - Ênfase3 9 6 2 4" xfId="48969"/>
    <cellStyle name="20% - Ênfase3 9 6 3" xfId="14463"/>
    <cellStyle name="20% - Ênfase3 9 6 4" xfId="26553"/>
    <cellStyle name="20% - Ênfase3 9 6 5" xfId="40692"/>
    <cellStyle name="20% - Ênfase3 9 7" xfId="4374"/>
    <cellStyle name="20% - Ênfase3 9 7 2" xfId="10433"/>
    <cellStyle name="20% - Ênfase3 9 7 2 2" xfId="22553"/>
    <cellStyle name="20% - Ênfase3 9 7 2 3" xfId="34642"/>
    <cellStyle name="20% - Ênfase3 9 7 2 4" xfId="51000"/>
    <cellStyle name="20% - Ênfase3 9 7 3" xfId="16493"/>
    <cellStyle name="20% - Ênfase3 9 7 4" xfId="28583"/>
    <cellStyle name="20% - Ênfase3 9 7 5" xfId="42723"/>
    <cellStyle name="20% - Ênfase3 9 8" xfId="6373"/>
    <cellStyle name="20% - Ênfase3 9 8 2" xfId="18493"/>
    <cellStyle name="20% - Ênfase3 9 8 2 2" xfId="46921"/>
    <cellStyle name="20% - Ênfase3 9 8 3" xfId="30582"/>
    <cellStyle name="20% - Ênfase3 9 8 4" xfId="38644"/>
    <cellStyle name="20% - Ênfase3 9 9" xfId="12433"/>
    <cellStyle name="20% - Ênfase3 9 9 2" xfId="44875"/>
    <cellStyle name="20% - Ênfase4 10" xfId="207"/>
    <cellStyle name="20% - Ênfase4 10 10" xfId="24554"/>
    <cellStyle name="20% - Ênfase4 10 11" xfId="36644"/>
    <cellStyle name="20% - Ênfase4 10 2" xfId="209"/>
    <cellStyle name="20% - Ênfase4 10 2 10" xfId="36646"/>
    <cellStyle name="20% - Ênfase4 10 2 2" xfId="1304"/>
    <cellStyle name="20% - Ênfase4 10 2 2 2" xfId="3346"/>
    <cellStyle name="20% - Ênfase4 10 2 2 2 2" xfId="9405"/>
    <cellStyle name="20% - Ênfase4 10 2 2 2 2 2" xfId="21525"/>
    <cellStyle name="20% - Ênfase4 10 2 2 2 2 3" xfId="33614"/>
    <cellStyle name="20% - Ênfase4 10 2 2 2 2 4" xfId="49972"/>
    <cellStyle name="20% - Ênfase4 10 2 2 2 3" xfId="15465"/>
    <cellStyle name="20% - Ênfase4 10 2 2 2 4" xfId="27555"/>
    <cellStyle name="20% - Ênfase4 10 2 2 2 5" xfId="41695"/>
    <cellStyle name="20% - Ênfase4 10 2 2 3" xfId="5371"/>
    <cellStyle name="20% - Ênfase4 10 2 2 3 2" xfId="11430"/>
    <cellStyle name="20% - Ênfase4 10 2 2 3 2 2" xfId="23550"/>
    <cellStyle name="20% - Ênfase4 10 2 2 3 2 3" xfId="35639"/>
    <cellStyle name="20% - Ênfase4 10 2 2 3 2 4" xfId="51997"/>
    <cellStyle name="20% - Ênfase4 10 2 2 3 3" xfId="17490"/>
    <cellStyle name="20% - Ênfase4 10 2 2 3 4" xfId="29580"/>
    <cellStyle name="20% - Ênfase4 10 2 2 3 5" xfId="43720"/>
    <cellStyle name="20% - Ênfase4 10 2 2 4" xfId="7375"/>
    <cellStyle name="20% - Ênfase4 10 2 2 4 2" xfId="19495"/>
    <cellStyle name="20% - Ênfase4 10 2 2 4 2 2" xfId="47938"/>
    <cellStyle name="20% - Ênfase4 10 2 2 4 3" xfId="31584"/>
    <cellStyle name="20% - Ênfase4 10 2 2 4 4" xfId="39661"/>
    <cellStyle name="20% - Ênfase4 10 2 2 5" xfId="13435"/>
    <cellStyle name="20% - Ênfase4 10 2 2 5 2" xfId="45889"/>
    <cellStyle name="20% - Ênfase4 10 2 2 6" xfId="25550"/>
    <cellStyle name="20% - Ênfase4 10 2 2 7" xfId="37640"/>
    <cellStyle name="20% - Ênfase4 10 2 3" xfId="795"/>
    <cellStyle name="20% - Ênfase4 10 2 3 2" xfId="2850"/>
    <cellStyle name="20% - Ênfase4 10 2 3 2 2" xfId="8909"/>
    <cellStyle name="20% - Ênfase4 10 2 3 2 2 2" xfId="21029"/>
    <cellStyle name="20% - Ênfase4 10 2 3 2 2 3" xfId="33118"/>
    <cellStyle name="20% - Ênfase4 10 2 3 2 2 4" xfId="49476"/>
    <cellStyle name="20% - Ênfase4 10 2 3 2 3" xfId="14969"/>
    <cellStyle name="20% - Ênfase4 10 2 3 2 4" xfId="27059"/>
    <cellStyle name="20% - Ênfase4 10 2 3 2 5" xfId="41199"/>
    <cellStyle name="20% - Ênfase4 10 2 3 3" xfId="4875"/>
    <cellStyle name="20% - Ênfase4 10 2 3 3 2" xfId="10934"/>
    <cellStyle name="20% - Ênfase4 10 2 3 3 2 2" xfId="23054"/>
    <cellStyle name="20% - Ênfase4 10 2 3 3 2 3" xfId="35143"/>
    <cellStyle name="20% - Ênfase4 10 2 3 3 2 4" xfId="51501"/>
    <cellStyle name="20% - Ênfase4 10 2 3 3 3" xfId="16994"/>
    <cellStyle name="20% - Ênfase4 10 2 3 3 4" xfId="29084"/>
    <cellStyle name="20% - Ênfase4 10 2 3 3 5" xfId="43224"/>
    <cellStyle name="20% - Ênfase4 10 2 3 4" xfId="6879"/>
    <cellStyle name="20% - Ênfase4 10 2 3 4 2" xfId="18999"/>
    <cellStyle name="20% - Ênfase4 10 2 3 4 2 2" xfId="47433"/>
    <cellStyle name="20% - Ênfase4 10 2 3 4 3" xfId="31088"/>
    <cellStyle name="20% - Ênfase4 10 2 3 4 4" xfId="39156"/>
    <cellStyle name="20% - Ênfase4 10 2 3 5" xfId="12939"/>
    <cellStyle name="20% - Ênfase4 10 2 3 5 2" xfId="45385"/>
    <cellStyle name="20% - Ênfase4 10 2 3 6" xfId="25054"/>
    <cellStyle name="20% - Ênfase4 10 2 3 7" xfId="37144"/>
    <cellStyle name="20% - Ênfase4 10 2 4" xfId="1847"/>
    <cellStyle name="20% - Ênfase4 10 2 4 2" xfId="3883"/>
    <cellStyle name="20% - Ênfase4 10 2 4 2 2" xfId="9942"/>
    <cellStyle name="20% - Ênfase4 10 2 4 2 2 2" xfId="22062"/>
    <cellStyle name="20% - Ênfase4 10 2 4 2 2 3" xfId="34151"/>
    <cellStyle name="20% - Ênfase4 10 2 4 2 2 4" xfId="50509"/>
    <cellStyle name="20% - Ênfase4 10 2 4 2 3" xfId="16002"/>
    <cellStyle name="20% - Ênfase4 10 2 4 2 4" xfId="28092"/>
    <cellStyle name="20% - Ênfase4 10 2 4 2 5" xfId="42232"/>
    <cellStyle name="20% - Ênfase4 10 2 4 3" xfId="5883"/>
    <cellStyle name="20% - Ênfase4 10 2 4 3 2" xfId="11942"/>
    <cellStyle name="20% - Ênfase4 10 2 4 3 2 2" xfId="24062"/>
    <cellStyle name="20% - Ênfase4 10 2 4 3 2 3" xfId="36151"/>
    <cellStyle name="20% - Ênfase4 10 2 4 3 2 4" xfId="52509"/>
    <cellStyle name="20% - Ênfase4 10 2 4 3 3" xfId="18002"/>
    <cellStyle name="20% - Ênfase4 10 2 4 3 4" xfId="30092"/>
    <cellStyle name="20% - Ênfase4 10 2 4 3 5" xfId="44232"/>
    <cellStyle name="20% - Ênfase4 10 2 4 4" xfId="7912"/>
    <cellStyle name="20% - Ênfase4 10 2 4 4 2" xfId="20032"/>
    <cellStyle name="20% - Ênfase4 10 2 4 4 2 2" xfId="48476"/>
    <cellStyle name="20% - Ênfase4 10 2 4 4 3" xfId="32121"/>
    <cellStyle name="20% - Ênfase4 10 2 4 4 4" xfId="40199"/>
    <cellStyle name="20% - Ênfase4 10 2 4 5" xfId="13972"/>
    <cellStyle name="20% - Ênfase4 10 2 4 5 2" xfId="46427"/>
    <cellStyle name="20% - Ênfase4 10 2 4 6" xfId="26062"/>
    <cellStyle name="20% - Ênfase4 10 2 4 7" xfId="38152"/>
    <cellStyle name="20% - Ênfase4 10 2 5" xfId="2346"/>
    <cellStyle name="20% - Ênfase4 10 2 5 2" xfId="8406"/>
    <cellStyle name="20% - Ênfase4 10 2 5 2 2" xfId="20526"/>
    <cellStyle name="20% - Ênfase4 10 2 5 2 3" xfId="32615"/>
    <cellStyle name="20% - Ênfase4 10 2 5 2 4" xfId="48972"/>
    <cellStyle name="20% - Ênfase4 10 2 5 3" xfId="14466"/>
    <cellStyle name="20% - Ênfase4 10 2 5 4" xfId="26556"/>
    <cellStyle name="20% - Ênfase4 10 2 5 5" xfId="40695"/>
    <cellStyle name="20% - Ênfase4 10 2 6" xfId="4377"/>
    <cellStyle name="20% - Ênfase4 10 2 6 2" xfId="10436"/>
    <cellStyle name="20% - Ênfase4 10 2 6 2 2" xfId="22556"/>
    <cellStyle name="20% - Ênfase4 10 2 6 2 3" xfId="34645"/>
    <cellStyle name="20% - Ênfase4 10 2 6 2 4" xfId="51003"/>
    <cellStyle name="20% - Ênfase4 10 2 6 3" xfId="16496"/>
    <cellStyle name="20% - Ênfase4 10 2 6 4" xfId="28586"/>
    <cellStyle name="20% - Ênfase4 10 2 6 5" xfId="42726"/>
    <cellStyle name="20% - Ênfase4 10 2 7" xfId="6376"/>
    <cellStyle name="20% - Ênfase4 10 2 7 2" xfId="18496"/>
    <cellStyle name="20% - Ênfase4 10 2 7 2 2" xfId="46924"/>
    <cellStyle name="20% - Ênfase4 10 2 7 3" xfId="30585"/>
    <cellStyle name="20% - Ênfase4 10 2 7 4" xfId="38647"/>
    <cellStyle name="20% - Ênfase4 10 2 8" xfId="12436"/>
    <cellStyle name="20% - Ênfase4 10 2 8 2" xfId="44878"/>
    <cellStyle name="20% - Ênfase4 10 2 9" xfId="24556"/>
    <cellStyle name="20% - Ênfase4 10 3" xfId="1302"/>
    <cellStyle name="20% - Ênfase4 10 3 2" xfId="3344"/>
    <cellStyle name="20% - Ênfase4 10 3 2 2" xfId="9403"/>
    <cellStyle name="20% - Ênfase4 10 3 2 2 2" xfId="21523"/>
    <cellStyle name="20% - Ênfase4 10 3 2 2 3" xfId="33612"/>
    <cellStyle name="20% - Ênfase4 10 3 2 2 4" xfId="49970"/>
    <cellStyle name="20% - Ênfase4 10 3 2 3" xfId="15463"/>
    <cellStyle name="20% - Ênfase4 10 3 2 4" xfId="27553"/>
    <cellStyle name="20% - Ênfase4 10 3 2 5" xfId="41693"/>
    <cellStyle name="20% - Ênfase4 10 3 3" xfId="5369"/>
    <cellStyle name="20% - Ênfase4 10 3 3 2" xfId="11428"/>
    <cellStyle name="20% - Ênfase4 10 3 3 2 2" xfId="23548"/>
    <cellStyle name="20% - Ênfase4 10 3 3 2 3" xfId="35637"/>
    <cellStyle name="20% - Ênfase4 10 3 3 2 4" xfId="51995"/>
    <cellStyle name="20% - Ênfase4 10 3 3 3" xfId="17488"/>
    <cellStyle name="20% - Ênfase4 10 3 3 4" xfId="29578"/>
    <cellStyle name="20% - Ênfase4 10 3 3 5" xfId="43718"/>
    <cellStyle name="20% - Ênfase4 10 3 4" xfId="7373"/>
    <cellStyle name="20% - Ênfase4 10 3 4 2" xfId="19493"/>
    <cellStyle name="20% - Ênfase4 10 3 4 2 2" xfId="47936"/>
    <cellStyle name="20% - Ênfase4 10 3 4 3" xfId="31582"/>
    <cellStyle name="20% - Ênfase4 10 3 4 4" xfId="39659"/>
    <cellStyle name="20% - Ênfase4 10 3 5" xfId="13433"/>
    <cellStyle name="20% - Ênfase4 10 3 5 2" xfId="45887"/>
    <cellStyle name="20% - Ênfase4 10 3 6" xfId="25548"/>
    <cellStyle name="20% - Ênfase4 10 3 7" xfId="37638"/>
    <cellStyle name="20% - Ênfase4 10 4" xfId="793"/>
    <cellStyle name="20% - Ênfase4 10 4 2" xfId="2848"/>
    <cellStyle name="20% - Ênfase4 10 4 2 2" xfId="8907"/>
    <cellStyle name="20% - Ênfase4 10 4 2 2 2" xfId="21027"/>
    <cellStyle name="20% - Ênfase4 10 4 2 2 3" xfId="33116"/>
    <cellStyle name="20% - Ênfase4 10 4 2 2 4" xfId="49474"/>
    <cellStyle name="20% - Ênfase4 10 4 2 3" xfId="14967"/>
    <cellStyle name="20% - Ênfase4 10 4 2 4" xfId="27057"/>
    <cellStyle name="20% - Ênfase4 10 4 2 5" xfId="41197"/>
    <cellStyle name="20% - Ênfase4 10 4 3" xfId="4873"/>
    <cellStyle name="20% - Ênfase4 10 4 3 2" xfId="10932"/>
    <cellStyle name="20% - Ênfase4 10 4 3 2 2" xfId="23052"/>
    <cellStyle name="20% - Ênfase4 10 4 3 2 3" xfId="35141"/>
    <cellStyle name="20% - Ênfase4 10 4 3 2 4" xfId="51499"/>
    <cellStyle name="20% - Ênfase4 10 4 3 3" xfId="16992"/>
    <cellStyle name="20% - Ênfase4 10 4 3 4" xfId="29082"/>
    <cellStyle name="20% - Ênfase4 10 4 3 5" xfId="43222"/>
    <cellStyle name="20% - Ênfase4 10 4 4" xfId="6877"/>
    <cellStyle name="20% - Ênfase4 10 4 4 2" xfId="18997"/>
    <cellStyle name="20% - Ênfase4 10 4 4 2 2" xfId="47431"/>
    <cellStyle name="20% - Ênfase4 10 4 4 3" xfId="31086"/>
    <cellStyle name="20% - Ênfase4 10 4 4 4" xfId="39154"/>
    <cellStyle name="20% - Ênfase4 10 4 5" xfId="12937"/>
    <cellStyle name="20% - Ênfase4 10 4 5 2" xfId="45383"/>
    <cellStyle name="20% - Ênfase4 10 4 6" xfId="25052"/>
    <cellStyle name="20% - Ênfase4 10 4 7" xfId="37142"/>
    <cellStyle name="20% - Ênfase4 10 5" xfId="1845"/>
    <cellStyle name="20% - Ênfase4 10 5 2" xfId="3881"/>
    <cellStyle name="20% - Ênfase4 10 5 2 2" xfId="9940"/>
    <cellStyle name="20% - Ênfase4 10 5 2 2 2" xfId="22060"/>
    <cellStyle name="20% - Ênfase4 10 5 2 2 3" xfId="34149"/>
    <cellStyle name="20% - Ênfase4 10 5 2 2 4" xfId="50507"/>
    <cellStyle name="20% - Ênfase4 10 5 2 3" xfId="16000"/>
    <cellStyle name="20% - Ênfase4 10 5 2 4" xfId="28090"/>
    <cellStyle name="20% - Ênfase4 10 5 2 5" xfId="42230"/>
    <cellStyle name="20% - Ênfase4 10 5 3" xfId="5881"/>
    <cellStyle name="20% - Ênfase4 10 5 3 2" xfId="11940"/>
    <cellStyle name="20% - Ênfase4 10 5 3 2 2" xfId="24060"/>
    <cellStyle name="20% - Ênfase4 10 5 3 2 3" xfId="36149"/>
    <cellStyle name="20% - Ênfase4 10 5 3 2 4" xfId="52507"/>
    <cellStyle name="20% - Ênfase4 10 5 3 3" xfId="18000"/>
    <cellStyle name="20% - Ênfase4 10 5 3 4" xfId="30090"/>
    <cellStyle name="20% - Ênfase4 10 5 3 5" xfId="44230"/>
    <cellStyle name="20% - Ênfase4 10 5 4" xfId="7910"/>
    <cellStyle name="20% - Ênfase4 10 5 4 2" xfId="20030"/>
    <cellStyle name="20% - Ênfase4 10 5 4 2 2" xfId="48474"/>
    <cellStyle name="20% - Ênfase4 10 5 4 3" xfId="32119"/>
    <cellStyle name="20% - Ênfase4 10 5 4 4" xfId="40197"/>
    <cellStyle name="20% - Ênfase4 10 5 5" xfId="13970"/>
    <cellStyle name="20% - Ênfase4 10 5 5 2" xfId="46425"/>
    <cellStyle name="20% - Ênfase4 10 5 6" xfId="26060"/>
    <cellStyle name="20% - Ênfase4 10 5 7" xfId="38150"/>
    <cellStyle name="20% - Ênfase4 10 6" xfId="2344"/>
    <cellStyle name="20% - Ênfase4 10 6 2" xfId="8404"/>
    <cellStyle name="20% - Ênfase4 10 6 2 2" xfId="20524"/>
    <cellStyle name="20% - Ênfase4 10 6 2 3" xfId="32613"/>
    <cellStyle name="20% - Ênfase4 10 6 2 4" xfId="48970"/>
    <cellStyle name="20% - Ênfase4 10 6 3" xfId="14464"/>
    <cellStyle name="20% - Ênfase4 10 6 4" xfId="26554"/>
    <cellStyle name="20% - Ênfase4 10 6 5" xfId="40693"/>
    <cellStyle name="20% - Ênfase4 10 7" xfId="4375"/>
    <cellStyle name="20% - Ênfase4 10 7 2" xfId="10434"/>
    <cellStyle name="20% - Ênfase4 10 7 2 2" xfId="22554"/>
    <cellStyle name="20% - Ênfase4 10 7 2 3" xfId="34643"/>
    <cellStyle name="20% - Ênfase4 10 7 2 4" xfId="51001"/>
    <cellStyle name="20% - Ênfase4 10 7 3" xfId="16494"/>
    <cellStyle name="20% - Ênfase4 10 7 4" xfId="28584"/>
    <cellStyle name="20% - Ênfase4 10 7 5" xfId="42724"/>
    <cellStyle name="20% - Ênfase4 10 8" xfId="6374"/>
    <cellStyle name="20% - Ênfase4 10 8 2" xfId="18494"/>
    <cellStyle name="20% - Ênfase4 10 8 2 2" xfId="46922"/>
    <cellStyle name="20% - Ênfase4 10 8 3" xfId="30583"/>
    <cellStyle name="20% - Ênfase4 10 8 4" xfId="38645"/>
    <cellStyle name="20% - Ênfase4 10 9" xfId="12434"/>
    <cellStyle name="20% - Ênfase4 10 9 2" xfId="44876"/>
    <cellStyle name="20% - Ênfase4 11" xfId="210"/>
    <cellStyle name="20% - Ênfase4 11 10" xfId="36647"/>
    <cellStyle name="20% - Ênfase4 11 2" xfId="1305"/>
    <cellStyle name="20% - Ênfase4 11 2 2" xfId="3347"/>
    <cellStyle name="20% - Ênfase4 11 2 2 2" xfId="9406"/>
    <cellStyle name="20% - Ênfase4 11 2 2 2 2" xfId="21526"/>
    <cellStyle name="20% - Ênfase4 11 2 2 2 3" xfId="33615"/>
    <cellStyle name="20% - Ênfase4 11 2 2 2 4" xfId="49973"/>
    <cellStyle name="20% - Ênfase4 11 2 2 3" xfId="15466"/>
    <cellStyle name="20% - Ênfase4 11 2 2 4" xfId="27556"/>
    <cellStyle name="20% - Ênfase4 11 2 2 5" xfId="41696"/>
    <cellStyle name="20% - Ênfase4 11 2 3" xfId="5372"/>
    <cellStyle name="20% - Ênfase4 11 2 3 2" xfId="11431"/>
    <cellStyle name="20% - Ênfase4 11 2 3 2 2" xfId="23551"/>
    <cellStyle name="20% - Ênfase4 11 2 3 2 3" xfId="35640"/>
    <cellStyle name="20% - Ênfase4 11 2 3 2 4" xfId="51998"/>
    <cellStyle name="20% - Ênfase4 11 2 3 3" xfId="17491"/>
    <cellStyle name="20% - Ênfase4 11 2 3 4" xfId="29581"/>
    <cellStyle name="20% - Ênfase4 11 2 3 5" xfId="43721"/>
    <cellStyle name="20% - Ênfase4 11 2 4" xfId="7376"/>
    <cellStyle name="20% - Ênfase4 11 2 4 2" xfId="19496"/>
    <cellStyle name="20% - Ênfase4 11 2 4 2 2" xfId="47939"/>
    <cellStyle name="20% - Ênfase4 11 2 4 3" xfId="31585"/>
    <cellStyle name="20% - Ênfase4 11 2 4 4" xfId="39662"/>
    <cellStyle name="20% - Ênfase4 11 2 5" xfId="13436"/>
    <cellStyle name="20% - Ênfase4 11 2 5 2" xfId="45890"/>
    <cellStyle name="20% - Ênfase4 11 2 6" xfId="25551"/>
    <cellStyle name="20% - Ênfase4 11 2 7" xfId="37641"/>
    <cellStyle name="20% - Ênfase4 11 3" xfId="796"/>
    <cellStyle name="20% - Ênfase4 11 3 2" xfId="2851"/>
    <cellStyle name="20% - Ênfase4 11 3 2 2" xfId="8910"/>
    <cellStyle name="20% - Ênfase4 11 3 2 2 2" xfId="21030"/>
    <cellStyle name="20% - Ênfase4 11 3 2 2 3" xfId="33119"/>
    <cellStyle name="20% - Ênfase4 11 3 2 2 4" xfId="49477"/>
    <cellStyle name="20% - Ênfase4 11 3 2 3" xfId="14970"/>
    <cellStyle name="20% - Ênfase4 11 3 2 4" xfId="27060"/>
    <cellStyle name="20% - Ênfase4 11 3 2 5" xfId="41200"/>
    <cellStyle name="20% - Ênfase4 11 3 3" xfId="4876"/>
    <cellStyle name="20% - Ênfase4 11 3 3 2" xfId="10935"/>
    <cellStyle name="20% - Ênfase4 11 3 3 2 2" xfId="23055"/>
    <cellStyle name="20% - Ênfase4 11 3 3 2 3" xfId="35144"/>
    <cellStyle name="20% - Ênfase4 11 3 3 2 4" xfId="51502"/>
    <cellStyle name="20% - Ênfase4 11 3 3 3" xfId="16995"/>
    <cellStyle name="20% - Ênfase4 11 3 3 4" xfId="29085"/>
    <cellStyle name="20% - Ênfase4 11 3 3 5" xfId="43225"/>
    <cellStyle name="20% - Ênfase4 11 3 4" xfId="6880"/>
    <cellStyle name="20% - Ênfase4 11 3 4 2" xfId="19000"/>
    <cellStyle name="20% - Ênfase4 11 3 4 2 2" xfId="47434"/>
    <cellStyle name="20% - Ênfase4 11 3 4 3" xfId="31089"/>
    <cellStyle name="20% - Ênfase4 11 3 4 4" xfId="39157"/>
    <cellStyle name="20% - Ênfase4 11 3 5" xfId="12940"/>
    <cellStyle name="20% - Ênfase4 11 3 5 2" xfId="45386"/>
    <cellStyle name="20% - Ênfase4 11 3 6" xfId="25055"/>
    <cellStyle name="20% - Ênfase4 11 3 7" xfId="37145"/>
    <cellStyle name="20% - Ênfase4 11 4" xfId="1848"/>
    <cellStyle name="20% - Ênfase4 11 4 2" xfId="3884"/>
    <cellStyle name="20% - Ênfase4 11 4 2 2" xfId="9943"/>
    <cellStyle name="20% - Ênfase4 11 4 2 2 2" xfId="22063"/>
    <cellStyle name="20% - Ênfase4 11 4 2 2 3" xfId="34152"/>
    <cellStyle name="20% - Ênfase4 11 4 2 2 4" xfId="50510"/>
    <cellStyle name="20% - Ênfase4 11 4 2 3" xfId="16003"/>
    <cellStyle name="20% - Ênfase4 11 4 2 4" xfId="28093"/>
    <cellStyle name="20% - Ênfase4 11 4 2 5" xfId="42233"/>
    <cellStyle name="20% - Ênfase4 11 4 3" xfId="5884"/>
    <cellStyle name="20% - Ênfase4 11 4 3 2" xfId="11943"/>
    <cellStyle name="20% - Ênfase4 11 4 3 2 2" xfId="24063"/>
    <cellStyle name="20% - Ênfase4 11 4 3 2 3" xfId="36152"/>
    <cellStyle name="20% - Ênfase4 11 4 3 2 4" xfId="52510"/>
    <cellStyle name="20% - Ênfase4 11 4 3 3" xfId="18003"/>
    <cellStyle name="20% - Ênfase4 11 4 3 4" xfId="30093"/>
    <cellStyle name="20% - Ênfase4 11 4 3 5" xfId="44233"/>
    <cellStyle name="20% - Ênfase4 11 4 4" xfId="7913"/>
    <cellStyle name="20% - Ênfase4 11 4 4 2" xfId="20033"/>
    <cellStyle name="20% - Ênfase4 11 4 4 2 2" xfId="48477"/>
    <cellStyle name="20% - Ênfase4 11 4 4 3" xfId="32122"/>
    <cellStyle name="20% - Ênfase4 11 4 4 4" xfId="40200"/>
    <cellStyle name="20% - Ênfase4 11 4 5" xfId="13973"/>
    <cellStyle name="20% - Ênfase4 11 4 5 2" xfId="46428"/>
    <cellStyle name="20% - Ênfase4 11 4 6" xfId="26063"/>
    <cellStyle name="20% - Ênfase4 11 4 7" xfId="38153"/>
    <cellStyle name="20% - Ênfase4 11 5" xfId="2347"/>
    <cellStyle name="20% - Ênfase4 11 5 2" xfId="8407"/>
    <cellStyle name="20% - Ênfase4 11 5 2 2" xfId="20527"/>
    <cellStyle name="20% - Ênfase4 11 5 2 3" xfId="32616"/>
    <cellStyle name="20% - Ênfase4 11 5 2 4" xfId="48973"/>
    <cellStyle name="20% - Ênfase4 11 5 3" xfId="14467"/>
    <cellStyle name="20% - Ênfase4 11 5 4" xfId="26557"/>
    <cellStyle name="20% - Ênfase4 11 5 5" xfId="40696"/>
    <cellStyle name="20% - Ênfase4 11 6" xfId="4378"/>
    <cellStyle name="20% - Ênfase4 11 6 2" xfId="10437"/>
    <cellStyle name="20% - Ênfase4 11 6 2 2" xfId="22557"/>
    <cellStyle name="20% - Ênfase4 11 6 2 3" xfId="34646"/>
    <cellStyle name="20% - Ênfase4 11 6 2 4" xfId="51004"/>
    <cellStyle name="20% - Ênfase4 11 6 3" xfId="16497"/>
    <cellStyle name="20% - Ênfase4 11 6 4" xfId="28587"/>
    <cellStyle name="20% - Ênfase4 11 6 5" xfId="42727"/>
    <cellStyle name="20% - Ênfase4 11 7" xfId="6377"/>
    <cellStyle name="20% - Ênfase4 11 7 2" xfId="18497"/>
    <cellStyle name="20% - Ênfase4 11 7 2 2" xfId="46925"/>
    <cellStyle name="20% - Ênfase4 11 7 3" xfId="30586"/>
    <cellStyle name="20% - Ênfase4 11 7 4" xfId="38648"/>
    <cellStyle name="20% - Ênfase4 11 8" xfId="12437"/>
    <cellStyle name="20% - Ênfase4 11 8 2" xfId="44879"/>
    <cellStyle name="20% - Ênfase4 11 9" xfId="24557"/>
    <cellStyle name="20% - Ênfase4 12" xfId="213"/>
    <cellStyle name="20% - Ênfase4 12 10" xfId="36650"/>
    <cellStyle name="20% - Ênfase4 12 2" xfId="1308"/>
    <cellStyle name="20% - Ênfase4 12 2 2" xfId="3350"/>
    <cellStyle name="20% - Ênfase4 12 2 2 2" xfId="9409"/>
    <cellStyle name="20% - Ênfase4 12 2 2 2 2" xfId="21529"/>
    <cellStyle name="20% - Ênfase4 12 2 2 2 3" xfId="33618"/>
    <cellStyle name="20% - Ênfase4 12 2 2 2 4" xfId="49976"/>
    <cellStyle name="20% - Ênfase4 12 2 2 3" xfId="15469"/>
    <cellStyle name="20% - Ênfase4 12 2 2 4" xfId="27559"/>
    <cellStyle name="20% - Ênfase4 12 2 2 5" xfId="41699"/>
    <cellStyle name="20% - Ênfase4 12 2 3" xfId="5375"/>
    <cellStyle name="20% - Ênfase4 12 2 3 2" xfId="11434"/>
    <cellStyle name="20% - Ênfase4 12 2 3 2 2" xfId="23554"/>
    <cellStyle name="20% - Ênfase4 12 2 3 2 3" xfId="35643"/>
    <cellStyle name="20% - Ênfase4 12 2 3 2 4" xfId="52001"/>
    <cellStyle name="20% - Ênfase4 12 2 3 3" xfId="17494"/>
    <cellStyle name="20% - Ênfase4 12 2 3 4" xfId="29584"/>
    <cellStyle name="20% - Ênfase4 12 2 3 5" xfId="43724"/>
    <cellStyle name="20% - Ênfase4 12 2 4" xfId="7379"/>
    <cellStyle name="20% - Ênfase4 12 2 4 2" xfId="19499"/>
    <cellStyle name="20% - Ênfase4 12 2 4 2 2" xfId="47942"/>
    <cellStyle name="20% - Ênfase4 12 2 4 3" xfId="31588"/>
    <cellStyle name="20% - Ênfase4 12 2 4 4" xfId="39665"/>
    <cellStyle name="20% - Ênfase4 12 2 5" xfId="13439"/>
    <cellStyle name="20% - Ênfase4 12 2 5 2" xfId="45893"/>
    <cellStyle name="20% - Ênfase4 12 2 6" xfId="25554"/>
    <cellStyle name="20% - Ênfase4 12 2 7" xfId="37644"/>
    <cellStyle name="20% - Ênfase4 12 3" xfId="799"/>
    <cellStyle name="20% - Ênfase4 12 3 2" xfId="2854"/>
    <cellStyle name="20% - Ênfase4 12 3 2 2" xfId="8913"/>
    <cellStyle name="20% - Ênfase4 12 3 2 2 2" xfId="21033"/>
    <cellStyle name="20% - Ênfase4 12 3 2 2 3" xfId="33122"/>
    <cellStyle name="20% - Ênfase4 12 3 2 2 4" xfId="49480"/>
    <cellStyle name="20% - Ênfase4 12 3 2 3" xfId="14973"/>
    <cellStyle name="20% - Ênfase4 12 3 2 4" xfId="27063"/>
    <cellStyle name="20% - Ênfase4 12 3 2 5" xfId="41203"/>
    <cellStyle name="20% - Ênfase4 12 3 3" xfId="4879"/>
    <cellStyle name="20% - Ênfase4 12 3 3 2" xfId="10938"/>
    <cellStyle name="20% - Ênfase4 12 3 3 2 2" xfId="23058"/>
    <cellStyle name="20% - Ênfase4 12 3 3 2 3" xfId="35147"/>
    <cellStyle name="20% - Ênfase4 12 3 3 2 4" xfId="51505"/>
    <cellStyle name="20% - Ênfase4 12 3 3 3" xfId="16998"/>
    <cellStyle name="20% - Ênfase4 12 3 3 4" xfId="29088"/>
    <cellStyle name="20% - Ênfase4 12 3 3 5" xfId="43228"/>
    <cellStyle name="20% - Ênfase4 12 3 4" xfId="6883"/>
    <cellStyle name="20% - Ênfase4 12 3 4 2" xfId="19003"/>
    <cellStyle name="20% - Ênfase4 12 3 4 2 2" xfId="47437"/>
    <cellStyle name="20% - Ênfase4 12 3 4 3" xfId="31092"/>
    <cellStyle name="20% - Ênfase4 12 3 4 4" xfId="39160"/>
    <cellStyle name="20% - Ênfase4 12 3 5" xfId="12943"/>
    <cellStyle name="20% - Ênfase4 12 3 5 2" xfId="45389"/>
    <cellStyle name="20% - Ênfase4 12 3 6" xfId="25058"/>
    <cellStyle name="20% - Ênfase4 12 3 7" xfId="37148"/>
    <cellStyle name="20% - Ênfase4 12 4" xfId="1851"/>
    <cellStyle name="20% - Ênfase4 12 4 2" xfId="3887"/>
    <cellStyle name="20% - Ênfase4 12 4 2 2" xfId="9946"/>
    <cellStyle name="20% - Ênfase4 12 4 2 2 2" xfId="22066"/>
    <cellStyle name="20% - Ênfase4 12 4 2 2 3" xfId="34155"/>
    <cellStyle name="20% - Ênfase4 12 4 2 2 4" xfId="50513"/>
    <cellStyle name="20% - Ênfase4 12 4 2 3" xfId="16006"/>
    <cellStyle name="20% - Ênfase4 12 4 2 4" xfId="28096"/>
    <cellStyle name="20% - Ênfase4 12 4 2 5" xfId="42236"/>
    <cellStyle name="20% - Ênfase4 12 4 3" xfId="5887"/>
    <cellStyle name="20% - Ênfase4 12 4 3 2" xfId="11946"/>
    <cellStyle name="20% - Ênfase4 12 4 3 2 2" xfId="24066"/>
    <cellStyle name="20% - Ênfase4 12 4 3 2 3" xfId="36155"/>
    <cellStyle name="20% - Ênfase4 12 4 3 2 4" xfId="52513"/>
    <cellStyle name="20% - Ênfase4 12 4 3 3" xfId="18006"/>
    <cellStyle name="20% - Ênfase4 12 4 3 4" xfId="30096"/>
    <cellStyle name="20% - Ênfase4 12 4 3 5" xfId="44236"/>
    <cellStyle name="20% - Ênfase4 12 4 4" xfId="7916"/>
    <cellStyle name="20% - Ênfase4 12 4 4 2" xfId="20036"/>
    <cellStyle name="20% - Ênfase4 12 4 4 2 2" xfId="48480"/>
    <cellStyle name="20% - Ênfase4 12 4 4 3" xfId="32125"/>
    <cellStyle name="20% - Ênfase4 12 4 4 4" xfId="40203"/>
    <cellStyle name="20% - Ênfase4 12 4 5" xfId="13976"/>
    <cellStyle name="20% - Ênfase4 12 4 5 2" xfId="46431"/>
    <cellStyle name="20% - Ênfase4 12 4 6" xfId="26066"/>
    <cellStyle name="20% - Ênfase4 12 4 7" xfId="38156"/>
    <cellStyle name="20% - Ênfase4 12 5" xfId="2350"/>
    <cellStyle name="20% - Ênfase4 12 5 2" xfId="8410"/>
    <cellStyle name="20% - Ênfase4 12 5 2 2" xfId="20530"/>
    <cellStyle name="20% - Ênfase4 12 5 2 3" xfId="32619"/>
    <cellStyle name="20% - Ênfase4 12 5 2 4" xfId="48976"/>
    <cellStyle name="20% - Ênfase4 12 5 3" xfId="14470"/>
    <cellStyle name="20% - Ênfase4 12 5 4" xfId="26560"/>
    <cellStyle name="20% - Ênfase4 12 5 5" xfId="40699"/>
    <cellStyle name="20% - Ênfase4 12 6" xfId="4381"/>
    <cellStyle name="20% - Ênfase4 12 6 2" xfId="10440"/>
    <cellStyle name="20% - Ênfase4 12 6 2 2" xfId="22560"/>
    <cellStyle name="20% - Ênfase4 12 6 2 3" xfId="34649"/>
    <cellStyle name="20% - Ênfase4 12 6 2 4" xfId="51007"/>
    <cellStyle name="20% - Ênfase4 12 6 3" xfId="16500"/>
    <cellStyle name="20% - Ênfase4 12 6 4" xfId="28590"/>
    <cellStyle name="20% - Ênfase4 12 6 5" xfId="42730"/>
    <cellStyle name="20% - Ênfase4 12 7" xfId="6380"/>
    <cellStyle name="20% - Ênfase4 12 7 2" xfId="18500"/>
    <cellStyle name="20% - Ênfase4 12 7 2 2" xfId="46928"/>
    <cellStyle name="20% - Ênfase4 12 7 3" xfId="30589"/>
    <cellStyle name="20% - Ênfase4 12 7 4" xfId="38651"/>
    <cellStyle name="20% - Ênfase4 12 8" xfId="12440"/>
    <cellStyle name="20% - Ênfase4 12 8 2" xfId="44882"/>
    <cellStyle name="20% - Ênfase4 12 9" xfId="24560"/>
    <cellStyle name="20% - Ênfase4 13" xfId="215"/>
    <cellStyle name="20% - Ênfase4 13 10" xfId="36652"/>
    <cellStyle name="20% - Ênfase4 13 2" xfId="1310"/>
    <cellStyle name="20% - Ênfase4 13 2 2" xfId="3352"/>
    <cellStyle name="20% - Ênfase4 13 2 2 2" xfId="9411"/>
    <cellStyle name="20% - Ênfase4 13 2 2 2 2" xfId="21531"/>
    <cellStyle name="20% - Ênfase4 13 2 2 2 3" xfId="33620"/>
    <cellStyle name="20% - Ênfase4 13 2 2 2 4" xfId="49978"/>
    <cellStyle name="20% - Ênfase4 13 2 2 3" xfId="15471"/>
    <cellStyle name="20% - Ênfase4 13 2 2 4" xfId="27561"/>
    <cellStyle name="20% - Ênfase4 13 2 2 5" xfId="41701"/>
    <cellStyle name="20% - Ênfase4 13 2 3" xfId="5377"/>
    <cellStyle name="20% - Ênfase4 13 2 3 2" xfId="11436"/>
    <cellStyle name="20% - Ênfase4 13 2 3 2 2" xfId="23556"/>
    <cellStyle name="20% - Ênfase4 13 2 3 2 3" xfId="35645"/>
    <cellStyle name="20% - Ênfase4 13 2 3 2 4" xfId="52003"/>
    <cellStyle name="20% - Ênfase4 13 2 3 3" xfId="17496"/>
    <cellStyle name="20% - Ênfase4 13 2 3 4" xfId="29586"/>
    <cellStyle name="20% - Ênfase4 13 2 3 5" xfId="43726"/>
    <cellStyle name="20% - Ênfase4 13 2 4" xfId="7381"/>
    <cellStyle name="20% - Ênfase4 13 2 4 2" xfId="19501"/>
    <cellStyle name="20% - Ênfase4 13 2 4 2 2" xfId="47944"/>
    <cellStyle name="20% - Ênfase4 13 2 4 3" xfId="31590"/>
    <cellStyle name="20% - Ênfase4 13 2 4 4" xfId="39667"/>
    <cellStyle name="20% - Ênfase4 13 2 5" xfId="13441"/>
    <cellStyle name="20% - Ênfase4 13 2 5 2" xfId="45895"/>
    <cellStyle name="20% - Ênfase4 13 2 6" xfId="25556"/>
    <cellStyle name="20% - Ênfase4 13 2 7" xfId="37646"/>
    <cellStyle name="20% - Ênfase4 13 3" xfId="801"/>
    <cellStyle name="20% - Ênfase4 13 3 2" xfId="2856"/>
    <cellStyle name="20% - Ênfase4 13 3 2 2" xfId="8915"/>
    <cellStyle name="20% - Ênfase4 13 3 2 2 2" xfId="21035"/>
    <cellStyle name="20% - Ênfase4 13 3 2 2 3" xfId="33124"/>
    <cellStyle name="20% - Ênfase4 13 3 2 2 4" xfId="49482"/>
    <cellStyle name="20% - Ênfase4 13 3 2 3" xfId="14975"/>
    <cellStyle name="20% - Ênfase4 13 3 2 4" xfId="27065"/>
    <cellStyle name="20% - Ênfase4 13 3 2 5" xfId="41205"/>
    <cellStyle name="20% - Ênfase4 13 3 3" xfId="4881"/>
    <cellStyle name="20% - Ênfase4 13 3 3 2" xfId="10940"/>
    <cellStyle name="20% - Ênfase4 13 3 3 2 2" xfId="23060"/>
    <cellStyle name="20% - Ênfase4 13 3 3 2 3" xfId="35149"/>
    <cellStyle name="20% - Ênfase4 13 3 3 2 4" xfId="51507"/>
    <cellStyle name="20% - Ênfase4 13 3 3 3" xfId="17000"/>
    <cellStyle name="20% - Ênfase4 13 3 3 4" xfId="29090"/>
    <cellStyle name="20% - Ênfase4 13 3 3 5" xfId="43230"/>
    <cellStyle name="20% - Ênfase4 13 3 4" xfId="6885"/>
    <cellStyle name="20% - Ênfase4 13 3 4 2" xfId="19005"/>
    <cellStyle name="20% - Ênfase4 13 3 4 2 2" xfId="47439"/>
    <cellStyle name="20% - Ênfase4 13 3 4 3" xfId="31094"/>
    <cellStyle name="20% - Ênfase4 13 3 4 4" xfId="39162"/>
    <cellStyle name="20% - Ênfase4 13 3 5" xfId="12945"/>
    <cellStyle name="20% - Ênfase4 13 3 5 2" xfId="45391"/>
    <cellStyle name="20% - Ênfase4 13 3 6" xfId="25060"/>
    <cellStyle name="20% - Ênfase4 13 3 7" xfId="37150"/>
    <cellStyle name="20% - Ênfase4 13 4" xfId="1853"/>
    <cellStyle name="20% - Ênfase4 13 4 2" xfId="3889"/>
    <cellStyle name="20% - Ênfase4 13 4 2 2" xfId="9948"/>
    <cellStyle name="20% - Ênfase4 13 4 2 2 2" xfId="22068"/>
    <cellStyle name="20% - Ênfase4 13 4 2 2 3" xfId="34157"/>
    <cellStyle name="20% - Ênfase4 13 4 2 2 4" xfId="50515"/>
    <cellStyle name="20% - Ênfase4 13 4 2 3" xfId="16008"/>
    <cellStyle name="20% - Ênfase4 13 4 2 4" xfId="28098"/>
    <cellStyle name="20% - Ênfase4 13 4 2 5" xfId="42238"/>
    <cellStyle name="20% - Ênfase4 13 4 3" xfId="5889"/>
    <cellStyle name="20% - Ênfase4 13 4 3 2" xfId="11948"/>
    <cellStyle name="20% - Ênfase4 13 4 3 2 2" xfId="24068"/>
    <cellStyle name="20% - Ênfase4 13 4 3 2 3" xfId="36157"/>
    <cellStyle name="20% - Ênfase4 13 4 3 2 4" xfId="52515"/>
    <cellStyle name="20% - Ênfase4 13 4 3 3" xfId="18008"/>
    <cellStyle name="20% - Ênfase4 13 4 3 4" xfId="30098"/>
    <cellStyle name="20% - Ênfase4 13 4 3 5" xfId="44238"/>
    <cellStyle name="20% - Ênfase4 13 4 4" xfId="7918"/>
    <cellStyle name="20% - Ênfase4 13 4 4 2" xfId="20038"/>
    <cellStyle name="20% - Ênfase4 13 4 4 2 2" xfId="48482"/>
    <cellStyle name="20% - Ênfase4 13 4 4 3" xfId="32127"/>
    <cellStyle name="20% - Ênfase4 13 4 4 4" xfId="40205"/>
    <cellStyle name="20% - Ênfase4 13 4 5" xfId="13978"/>
    <cellStyle name="20% - Ênfase4 13 4 5 2" xfId="46433"/>
    <cellStyle name="20% - Ênfase4 13 4 6" xfId="26068"/>
    <cellStyle name="20% - Ênfase4 13 4 7" xfId="38158"/>
    <cellStyle name="20% - Ênfase4 13 5" xfId="2352"/>
    <cellStyle name="20% - Ênfase4 13 5 2" xfId="8412"/>
    <cellStyle name="20% - Ênfase4 13 5 2 2" xfId="20532"/>
    <cellStyle name="20% - Ênfase4 13 5 2 3" xfId="32621"/>
    <cellStyle name="20% - Ênfase4 13 5 2 4" xfId="48978"/>
    <cellStyle name="20% - Ênfase4 13 5 3" xfId="14472"/>
    <cellStyle name="20% - Ênfase4 13 5 4" xfId="26562"/>
    <cellStyle name="20% - Ênfase4 13 5 5" xfId="40701"/>
    <cellStyle name="20% - Ênfase4 13 6" xfId="4383"/>
    <cellStyle name="20% - Ênfase4 13 6 2" xfId="10442"/>
    <cellStyle name="20% - Ênfase4 13 6 2 2" xfId="22562"/>
    <cellStyle name="20% - Ênfase4 13 6 2 3" xfId="34651"/>
    <cellStyle name="20% - Ênfase4 13 6 2 4" xfId="51009"/>
    <cellStyle name="20% - Ênfase4 13 6 3" xfId="16502"/>
    <cellStyle name="20% - Ênfase4 13 6 4" xfId="28592"/>
    <cellStyle name="20% - Ênfase4 13 6 5" xfId="42732"/>
    <cellStyle name="20% - Ênfase4 13 7" xfId="6382"/>
    <cellStyle name="20% - Ênfase4 13 7 2" xfId="18502"/>
    <cellStyle name="20% - Ênfase4 13 7 2 2" xfId="46930"/>
    <cellStyle name="20% - Ênfase4 13 7 3" xfId="30591"/>
    <cellStyle name="20% - Ênfase4 13 7 4" xfId="38653"/>
    <cellStyle name="20% - Ênfase4 13 8" xfId="12442"/>
    <cellStyle name="20% - Ênfase4 13 8 2" xfId="44884"/>
    <cellStyle name="20% - Ênfase4 13 9" xfId="24562"/>
    <cellStyle name="20% - Ênfase4 14" xfId="218"/>
    <cellStyle name="20% - Ênfase4 14 10" xfId="36654"/>
    <cellStyle name="20% - Ênfase4 14 2" xfId="1312"/>
    <cellStyle name="20% - Ênfase4 14 2 2" xfId="3354"/>
    <cellStyle name="20% - Ênfase4 14 2 2 2" xfId="9413"/>
    <cellStyle name="20% - Ênfase4 14 2 2 2 2" xfId="21533"/>
    <cellStyle name="20% - Ênfase4 14 2 2 2 3" xfId="33622"/>
    <cellStyle name="20% - Ênfase4 14 2 2 2 4" xfId="49980"/>
    <cellStyle name="20% - Ênfase4 14 2 2 3" xfId="15473"/>
    <cellStyle name="20% - Ênfase4 14 2 2 4" xfId="27563"/>
    <cellStyle name="20% - Ênfase4 14 2 2 5" xfId="41703"/>
    <cellStyle name="20% - Ênfase4 14 2 3" xfId="5379"/>
    <cellStyle name="20% - Ênfase4 14 2 3 2" xfId="11438"/>
    <cellStyle name="20% - Ênfase4 14 2 3 2 2" xfId="23558"/>
    <cellStyle name="20% - Ênfase4 14 2 3 2 3" xfId="35647"/>
    <cellStyle name="20% - Ênfase4 14 2 3 2 4" xfId="52005"/>
    <cellStyle name="20% - Ênfase4 14 2 3 3" xfId="17498"/>
    <cellStyle name="20% - Ênfase4 14 2 3 4" xfId="29588"/>
    <cellStyle name="20% - Ênfase4 14 2 3 5" xfId="43728"/>
    <cellStyle name="20% - Ênfase4 14 2 4" xfId="7383"/>
    <cellStyle name="20% - Ênfase4 14 2 4 2" xfId="19503"/>
    <cellStyle name="20% - Ênfase4 14 2 4 2 2" xfId="47946"/>
    <cellStyle name="20% - Ênfase4 14 2 4 3" xfId="31592"/>
    <cellStyle name="20% - Ênfase4 14 2 4 4" xfId="39669"/>
    <cellStyle name="20% - Ênfase4 14 2 5" xfId="13443"/>
    <cellStyle name="20% - Ênfase4 14 2 5 2" xfId="45897"/>
    <cellStyle name="20% - Ênfase4 14 2 6" xfId="25558"/>
    <cellStyle name="20% - Ênfase4 14 2 7" xfId="37648"/>
    <cellStyle name="20% - Ênfase4 14 3" xfId="803"/>
    <cellStyle name="20% - Ênfase4 14 3 2" xfId="2858"/>
    <cellStyle name="20% - Ênfase4 14 3 2 2" xfId="8917"/>
    <cellStyle name="20% - Ênfase4 14 3 2 2 2" xfId="21037"/>
    <cellStyle name="20% - Ênfase4 14 3 2 2 3" xfId="33126"/>
    <cellStyle name="20% - Ênfase4 14 3 2 2 4" xfId="49484"/>
    <cellStyle name="20% - Ênfase4 14 3 2 3" xfId="14977"/>
    <cellStyle name="20% - Ênfase4 14 3 2 4" xfId="27067"/>
    <cellStyle name="20% - Ênfase4 14 3 2 5" xfId="41207"/>
    <cellStyle name="20% - Ênfase4 14 3 3" xfId="4883"/>
    <cellStyle name="20% - Ênfase4 14 3 3 2" xfId="10942"/>
    <cellStyle name="20% - Ênfase4 14 3 3 2 2" xfId="23062"/>
    <cellStyle name="20% - Ênfase4 14 3 3 2 3" xfId="35151"/>
    <cellStyle name="20% - Ênfase4 14 3 3 2 4" xfId="51509"/>
    <cellStyle name="20% - Ênfase4 14 3 3 3" xfId="17002"/>
    <cellStyle name="20% - Ênfase4 14 3 3 4" xfId="29092"/>
    <cellStyle name="20% - Ênfase4 14 3 3 5" xfId="43232"/>
    <cellStyle name="20% - Ênfase4 14 3 4" xfId="6887"/>
    <cellStyle name="20% - Ênfase4 14 3 4 2" xfId="19007"/>
    <cellStyle name="20% - Ênfase4 14 3 4 2 2" xfId="47441"/>
    <cellStyle name="20% - Ênfase4 14 3 4 3" xfId="31096"/>
    <cellStyle name="20% - Ênfase4 14 3 4 4" xfId="39164"/>
    <cellStyle name="20% - Ênfase4 14 3 5" xfId="12947"/>
    <cellStyle name="20% - Ênfase4 14 3 5 2" xfId="45393"/>
    <cellStyle name="20% - Ênfase4 14 3 6" xfId="25062"/>
    <cellStyle name="20% - Ênfase4 14 3 7" xfId="37152"/>
    <cellStyle name="20% - Ênfase4 14 4" xfId="1855"/>
    <cellStyle name="20% - Ênfase4 14 4 2" xfId="3891"/>
    <cellStyle name="20% - Ênfase4 14 4 2 2" xfId="9950"/>
    <cellStyle name="20% - Ênfase4 14 4 2 2 2" xfId="22070"/>
    <cellStyle name="20% - Ênfase4 14 4 2 2 3" xfId="34159"/>
    <cellStyle name="20% - Ênfase4 14 4 2 2 4" xfId="50517"/>
    <cellStyle name="20% - Ênfase4 14 4 2 3" xfId="16010"/>
    <cellStyle name="20% - Ênfase4 14 4 2 4" xfId="28100"/>
    <cellStyle name="20% - Ênfase4 14 4 2 5" xfId="42240"/>
    <cellStyle name="20% - Ênfase4 14 4 3" xfId="5891"/>
    <cellStyle name="20% - Ênfase4 14 4 3 2" xfId="11950"/>
    <cellStyle name="20% - Ênfase4 14 4 3 2 2" xfId="24070"/>
    <cellStyle name="20% - Ênfase4 14 4 3 2 3" xfId="36159"/>
    <cellStyle name="20% - Ênfase4 14 4 3 2 4" xfId="52517"/>
    <cellStyle name="20% - Ênfase4 14 4 3 3" xfId="18010"/>
    <cellStyle name="20% - Ênfase4 14 4 3 4" xfId="30100"/>
    <cellStyle name="20% - Ênfase4 14 4 3 5" xfId="44240"/>
    <cellStyle name="20% - Ênfase4 14 4 4" xfId="7920"/>
    <cellStyle name="20% - Ênfase4 14 4 4 2" xfId="20040"/>
    <cellStyle name="20% - Ênfase4 14 4 4 2 2" xfId="48484"/>
    <cellStyle name="20% - Ênfase4 14 4 4 3" xfId="32129"/>
    <cellStyle name="20% - Ênfase4 14 4 4 4" xfId="40207"/>
    <cellStyle name="20% - Ênfase4 14 4 5" xfId="13980"/>
    <cellStyle name="20% - Ênfase4 14 4 5 2" xfId="46435"/>
    <cellStyle name="20% - Ênfase4 14 4 6" xfId="26070"/>
    <cellStyle name="20% - Ênfase4 14 4 7" xfId="38160"/>
    <cellStyle name="20% - Ênfase4 14 5" xfId="2354"/>
    <cellStyle name="20% - Ênfase4 14 5 2" xfId="8414"/>
    <cellStyle name="20% - Ênfase4 14 5 2 2" xfId="20534"/>
    <cellStyle name="20% - Ênfase4 14 5 2 3" xfId="32623"/>
    <cellStyle name="20% - Ênfase4 14 5 2 4" xfId="48980"/>
    <cellStyle name="20% - Ênfase4 14 5 3" xfId="14474"/>
    <cellStyle name="20% - Ênfase4 14 5 4" xfId="26564"/>
    <cellStyle name="20% - Ênfase4 14 5 5" xfId="40703"/>
    <cellStyle name="20% - Ênfase4 14 6" xfId="4385"/>
    <cellStyle name="20% - Ênfase4 14 6 2" xfId="10444"/>
    <cellStyle name="20% - Ênfase4 14 6 2 2" xfId="22564"/>
    <cellStyle name="20% - Ênfase4 14 6 2 3" xfId="34653"/>
    <cellStyle name="20% - Ênfase4 14 6 2 4" xfId="51011"/>
    <cellStyle name="20% - Ênfase4 14 6 3" xfId="16504"/>
    <cellStyle name="20% - Ênfase4 14 6 4" xfId="28594"/>
    <cellStyle name="20% - Ênfase4 14 6 5" xfId="42734"/>
    <cellStyle name="20% - Ênfase4 14 7" xfId="6384"/>
    <cellStyle name="20% - Ênfase4 14 7 2" xfId="18504"/>
    <cellStyle name="20% - Ênfase4 14 7 2 2" xfId="46932"/>
    <cellStyle name="20% - Ênfase4 14 7 3" xfId="30593"/>
    <cellStyle name="20% - Ênfase4 14 7 4" xfId="38655"/>
    <cellStyle name="20% - Ênfase4 14 8" xfId="12444"/>
    <cellStyle name="20% - Ênfase4 14 8 2" xfId="44886"/>
    <cellStyle name="20% - Ênfase4 14 9" xfId="24564"/>
    <cellStyle name="20% - Ênfase4 15" xfId="221"/>
    <cellStyle name="20% - Ênfase4 15 10" xfId="36656"/>
    <cellStyle name="20% - Ênfase4 15 2" xfId="1314"/>
    <cellStyle name="20% - Ênfase4 15 2 2" xfId="3356"/>
    <cellStyle name="20% - Ênfase4 15 2 2 2" xfId="9415"/>
    <cellStyle name="20% - Ênfase4 15 2 2 2 2" xfId="21535"/>
    <cellStyle name="20% - Ênfase4 15 2 2 2 3" xfId="33624"/>
    <cellStyle name="20% - Ênfase4 15 2 2 2 4" xfId="49982"/>
    <cellStyle name="20% - Ênfase4 15 2 2 3" xfId="15475"/>
    <cellStyle name="20% - Ênfase4 15 2 2 4" xfId="27565"/>
    <cellStyle name="20% - Ênfase4 15 2 2 5" xfId="41705"/>
    <cellStyle name="20% - Ênfase4 15 2 3" xfId="5381"/>
    <cellStyle name="20% - Ênfase4 15 2 3 2" xfId="11440"/>
    <cellStyle name="20% - Ênfase4 15 2 3 2 2" xfId="23560"/>
    <cellStyle name="20% - Ênfase4 15 2 3 2 3" xfId="35649"/>
    <cellStyle name="20% - Ênfase4 15 2 3 2 4" xfId="52007"/>
    <cellStyle name="20% - Ênfase4 15 2 3 3" xfId="17500"/>
    <cellStyle name="20% - Ênfase4 15 2 3 4" xfId="29590"/>
    <cellStyle name="20% - Ênfase4 15 2 3 5" xfId="43730"/>
    <cellStyle name="20% - Ênfase4 15 2 4" xfId="7385"/>
    <cellStyle name="20% - Ênfase4 15 2 4 2" xfId="19505"/>
    <cellStyle name="20% - Ênfase4 15 2 4 2 2" xfId="47948"/>
    <cellStyle name="20% - Ênfase4 15 2 4 3" xfId="31594"/>
    <cellStyle name="20% - Ênfase4 15 2 4 4" xfId="39671"/>
    <cellStyle name="20% - Ênfase4 15 2 5" xfId="13445"/>
    <cellStyle name="20% - Ênfase4 15 2 5 2" xfId="45899"/>
    <cellStyle name="20% - Ênfase4 15 2 6" xfId="25560"/>
    <cellStyle name="20% - Ênfase4 15 2 7" xfId="37650"/>
    <cellStyle name="20% - Ênfase4 15 3" xfId="805"/>
    <cellStyle name="20% - Ênfase4 15 3 2" xfId="2860"/>
    <cellStyle name="20% - Ênfase4 15 3 2 2" xfId="8919"/>
    <cellStyle name="20% - Ênfase4 15 3 2 2 2" xfId="21039"/>
    <cellStyle name="20% - Ênfase4 15 3 2 2 3" xfId="33128"/>
    <cellStyle name="20% - Ênfase4 15 3 2 2 4" xfId="49486"/>
    <cellStyle name="20% - Ênfase4 15 3 2 3" xfId="14979"/>
    <cellStyle name="20% - Ênfase4 15 3 2 4" xfId="27069"/>
    <cellStyle name="20% - Ênfase4 15 3 2 5" xfId="41209"/>
    <cellStyle name="20% - Ênfase4 15 3 3" xfId="4885"/>
    <cellStyle name="20% - Ênfase4 15 3 3 2" xfId="10944"/>
    <cellStyle name="20% - Ênfase4 15 3 3 2 2" xfId="23064"/>
    <cellStyle name="20% - Ênfase4 15 3 3 2 3" xfId="35153"/>
    <cellStyle name="20% - Ênfase4 15 3 3 2 4" xfId="51511"/>
    <cellStyle name="20% - Ênfase4 15 3 3 3" xfId="17004"/>
    <cellStyle name="20% - Ênfase4 15 3 3 4" xfId="29094"/>
    <cellStyle name="20% - Ênfase4 15 3 3 5" xfId="43234"/>
    <cellStyle name="20% - Ênfase4 15 3 4" xfId="6889"/>
    <cellStyle name="20% - Ênfase4 15 3 4 2" xfId="19009"/>
    <cellStyle name="20% - Ênfase4 15 3 4 2 2" xfId="47443"/>
    <cellStyle name="20% - Ênfase4 15 3 4 3" xfId="31098"/>
    <cellStyle name="20% - Ênfase4 15 3 4 4" xfId="39166"/>
    <cellStyle name="20% - Ênfase4 15 3 5" xfId="12949"/>
    <cellStyle name="20% - Ênfase4 15 3 5 2" xfId="45395"/>
    <cellStyle name="20% - Ênfase4 15 3 6" xfId="25064"/>
    <cellStyle name="20% - Ênfase4 15 3 7" xfId="37154"/>
    <cellStyle name="20% - Ênfase4 15 4" xfId="1857"/>
    <cellStyle name="20% - Ênfase4 15 4 2" xfId="3893"/>
    <cellStyle name="20% - Ênfase4 15 4 2 2" xfId="9952"/>
    <cellStyle name="20% - Ênfase4 15 4 2 2 2" xfId="22072"/>
    <cellStyle name="20% - Ênfase4 15 4 2 2 3" xfId="34161"/>
    <cellStyle name="20% - Ênfase4 15 4 2 2 4" xfId="50519"/>
    <cellStyle name="20% - Ênfase4 15 4 2 3" xfId="16012"/>
    <cellStyle name="20% - Ênfase4 15 4 2 4" xfId="28102"/>
    <cellStyle name="20% - Ênfase4 15 4 2 5" xfId="42242"/>
    <cellStyle name="20% - Ênfase4 15 4 3" xfId="5893"/>
    <cellStyle name="20% - Ênfase4 15 4 3 2" xfId="11952"/>
    <cellStyle name="20% - Ênfase4 15 4 3 2 2" xfId="24072"/>
    <cellStyle name="20% - Ênfase4 15 4 3 2 3" xfId="36161"/>
    <cellStyle name="20% - Ênfase4 15 4 3 2 4" xfId="52519"/>
    <cellStyle name="20% - Ênfase4 15 4 3 3" xfId="18012"/>
    <cellStyle name="20% - Ênfase4 15 4 3 4" xfId="30102"/>
    <cellStyle name="20% - Ênfase4 15 4 3 5" xfId="44242"/>
    <cellStyle name="20% - Ênfase4 15 4 4" xfId="7922"/>
    <cellStyle name="20% - Ênfase4 15 4 4 2" xfId="20042"/>
    <cellStyle name="20% - Ênfase4 15 4 4 2 2" xfId="48486"/>
    <cellStyle name="20% - Ênfase4 15 4 4 3" xfId="32131"/>
    <cellStyle name="20% - Ênfase4 15 4 4 4" xfId="40209"/>
    <cellStyle name="20% - Ênfase4 15 4 5" xfId="13982"/>
    <cellStyle name="20% - Ênfase4 15 4 5 2" xfId="46437"/>
    <cellStyle name="20% - Ênfase4 15 4 6" xfId="26072"/>
    <cellStyle name="20% - Ênfase4 15 4 7" xfId="38162"/>
    <cellStyle name="20% - Ênfase4 15 5" xfId="2356"/>
    <cellStyle name="20% - Ênfase4 15 5 2" xfId="8416"/>
    <cellStyle name="20% - Ênfase4 15 5 2 2" xfId="20536"/>
    <cellStyle name="20% - Ênfase4 15 5 2 3" xfId="32625"/>
    <cellStyle name="20% - Ênfase4 15 5 2 4" xfId="48982"/>
    <cellStyle name="20% - Ênfase4 15 5 3" xfId="14476"/>
    <cellStyle name="20% - Ênfase4 15 5 4" xfId="26566"/>
    <cellStyle name="20% - Ênfase4 15 5 5" xfId="40705"/>
    <cellStyle name="20% - Ênfase4 15 6" xfId="4387"/>
    <cellStyle name="20% - Ênfase4 15 6 2" xfId="10446"/>
    <cellStyle name="20% - Ênfase4 15 6 2 2" xfId="22566"/>
    <cellStyle name="20% - Ênfase4 15 6 2 3" xfId="34655"/>
    <cellStyle name="20% - Ênfase4 15 6 2 4" xfId="51013"/>
    <cellStyle name="20% - Ênfase4 15 6 3" xfId="16506"/>
    <cellStyle name="20% - Ênfase4 15 6 4" xfId="28596"/>
    <cellStyle name="20% - Ênfase4 15 6 5" xfId="42736"/>
    <cellStyle name="20% - Ênfase4 15 7" xfId="6386"/>
    <cellStyle name="20% - Ênfase4 15 7 2" xfId="18506"/>
    <cellStyle name="20% - Ênfase4 15 7 2 2" xfId="46934"/>
    <cellStyle name="20% - Ênfase4 15 7 3" xfId="30595"/>
    <cellStyle name="20% - Ênfase4 15 7 4" xfId="38657"/>
    <cellStyle name="20% - Ênfase4 15 8" xfId="12446"/>
    <cellStyle name="20% - Ênfase4 15 8 2" xfId="44888"/>
    <cellStyle name="20% - Ênfase4 15 9" xfId="24566"/>
    <cellStyle name="20% - Ênfase4 16" xfId="225"/>
    <cellStyle name="20% - Ênfase4 16 10" xfId="36659"/>
    <cellStyle name="20% - Ênfase4 16 2" xfId="1317"/>
    <cellStyle name="20% - Ênfase4 16 2 2" xfId="3359"/>
    <cellStyle name="20% - Ênfase4 16 2 2 2" xfId="9418"/>
    <cellStyle name="20% - Ênfase4 16 2 2 2 2" xfId="21538"/>
    <cellStyle name="20% - Ênfase4 16 2 2 2 3" xfId="33627"/>
    <cellStyle name="20% - Ênfase4 16 2 2 2 4" xfId="49985"/>
    <cellStyle name="20% - Ênfase4 16 2 2 3" xfId="15478"/>
    <cellStyle name="20% - Ênfase4 16 2 2 4" xfId="27568"/>
    <cellStyle name="20% - Ênfase4 16 2 2 5" xfId="41708"/>
    <cellStyle name="20% - Ênfase4 16 2 3" xfId="5384"/>
    <cellStyle name="20% - Ênfase4 16 2 3 2" xfId="11443"/>
    <cellStyle name="20% - Ênfase4 16 2 3 2 2" xfId="23563"/>
    <cellStyle name="20% - Ênfase4 16 2 3 2 3" xfId="35652"/>
    <cellStyle name="20% - Ênfase4 16 2 3 2 4" xfId="52010"/>
    <cellStyle name="20% - Ênfase4 16 2 3 3" xfId="17503"/>
    <cellStyle name="20% - Ênfase4 16 2 3 4" xfId="29593"/>
    <cellStyle name="20% - Ênfase4 16 2 3 5" xfId="43733"/>
    <cellStyle name="20% - Ênfase4 16 2 4" xfId="7388"/>
    <cellStyle name="20% - Ênfase4 16 2 4 2" xfId="19508"/>
    <cellStyle name="20% - Ênfase4 16 2 4 2 2" xfId="47951"/>
    <cellStyle name="20% - Ênfase4 16 2 4 3" xfId="31597"/>
    <cellStyle name="20% - Ênfase4 16 2 4 4" xfId="39674"/>
    <cellStyle name="20% - Ênfase4 16 2 5" xfId="13448"/>
    <cellStyle name="20% - Ênfase4 16 2 5 2" xfId="45902"/>
    <cellStyle name="20% - Ênfase4 16 2 6" xfId="25563"/>
    <cellStyle name="20% - Ênfase4 16 2 7" xfId="37653"/>
    <cellStyle name="20% - Ênfase4 16 3" xfId="808"/>
    <cellStyle name="20% - Ênfase4 16 3 2" xfId="2863"/>
    <cellStyle name="20% - Ênfase4 16 3 2 2" xfId="8922"/>
    <cellStyle name="20% - Ênfase4 16 3 2 2 2" xfId="21042"/>
    <cellStyle name="20% - Ênfase4 16 3 2 2 3" xfId="33131"/>
    <cellStyle name="20% - Ênfase4 16 3 2 2 4" xfId="49489"/>
    <cellStyle name="20% - Ênfase4 16 3 2 3" xfId="14982"/>
    <cellStyle name="20% - Ênfase4 16 3 2 4" xfId="27072"/>
    <cellStyle name="20% - Ênfase4 16 3 2 5" xfId="41212"/>
    <cellStyle name="20% - Ênfase4 16 3 3" xfId="4888"/>
    <cellStyle name="20% - Ênfase4 16 3 3 2" xfId="10947"/>
    <cellStyle name="20% - Ênfase4 16 3 3 2 2" xfId="23067"/>
    <cellStyle name="20% - Ênfase4 16 3 3 2 3" xfId="35156"/>
    <cellStyle name="20% - Ênfase4 16 3 3 2 4" xfId="51514"/>
    <cellStyle name="20% - Ênfase4 16 3 3 3" xfId="17007"/>
    <cellStyle name="20% - Ênfase4 16 3 3 4" xfId="29097"/>
    <cellStyle name="20% - Ênfase4 16 3 3 5" xfId="43237"/>
    <cellStyle name="20% - Ênfase4 16 3 4" xfId="6892"/>
    <cellStyle name="20% - Ênfase4 16 3 4 2" xfId="19012"/>
    <cellStyle name="20% - Ênfase4 16 3 4 2 2" xfId="47446"/>
    <cellStyle name="20% - Ênfase4 16 3 4 3" xfId="31101"/>
    <cellStyle name="20% - Ênfase4 16 3 4 4" xfId="39169"/>
    <cellStyle name="20% - Ênfase4 16 3 5" xfId="12952"/>
    <cellStyle name="20% - Ênfase4 16 3 5 2" xfId="45398"/>
    <cellStyle name="20% - Ênfase4 16 3 6" xfId="25067"/>
    <cellStyle name="20% - Ênfase4 16 3 7" xfId="37157"/>
    <cellStyle name="20% - Ênfase4 16 4" xfId="1860"/>
    <cellStyle name="20% - Ênfase4 16 4 2" xfId="3896"/>
    <cellStyle name="20% - Ênfase4 16 4 2 2" xfId="9955"/>
    <cellStyle name="20% - Ênfase4 16 4 2 2 2" xfId="22075"/>
    <cellStyle name="20% - Ênfase4 16 4 2 2 3" xfId="34164"/>
    <cellStyle name="20% - Ênfase4 16 4 2 2 4" xfId="50522"/>
    <cellStyle name="20% - Ênfase4 16 4 2 3" xfId="16015"/>
    <cellStyle name="20% - Ênfase4 16 4 2 4" xfId="28105"/>
    <cellStyle name="20% - Ênfase4 16 4 2 5" xfId="42245"/>
    <cellStyle name="20% - Ênfase4 16 4 3" xfId="5896"/>
    <cellStyle name="20% - Ênfase4 16 4 3 2" xfId="11955"/>
    <cellStyle name="20% - Ênfase4 16 4 3 2 2" xfId="24075"/>
    <cellStyle name="20% - Ênfase4 16 4 3 2 3" xfId="36164"/>
    <cellStyle name="20% - Ênfase4 16 4 3 2 4" xfId="52522"/>
    <cellStyle name="20% - Ênfase4 16 4 3 3" xfId="18015"/>
    <cellStyle name="20% - Ênfase4 16 4 3 4" xfId="30105"/>
    <cellStyle name="20% - Ênfase4 16 4 3 5" xfId="44245"/>
    <cellStyle name="20% - Ênfase4 16 4 4" xfId="7925"/>
    <cellStyle name="20% - Ênfase4 16 4 4 2" xfId="20045"/>
    <cellStyle name="20% - Ênfase4 16 4 4 2 2" xfId="48489"/>
    <cellStyle name="20% - Ênfase4 16 4 4 3" xfId="32134"/>
    <cellStyle name="20% - Ênfase4 16 4 4 4" xfId="40212"/>
    <cellStyle name="20% - Ênfase4 16 4 5" xfId="13985"/>
    <cellStyle name="20% - Ênfase4 16 4 5 2" xfId="46440"/>
    <cellStyle name="20% - Ênfase4 16 4 6" xfId="26075"/>
    <cellStyle name="20% - Ênfase4 16 4 7" xfId="38165"/>
    <cellStyle name="20% - Ênfase4 16 5" xfId="2359"/>
    <cellStyle name="20% - Ênfase4 16 5 2" xfId="8419"/>
    <cellStyle name="20% - Ênfase4 16 5 2 2" xfId="20539"/>
    <cellStyle name="20% - Ênfase4 16 5 2 3" xfId="32628"/>
    <cellStyle name="20% - Ênfase4 16 5 2 4" xfId="48985"/>
    <cellStyle name="20% - Ênfase4 16 5 3" xfId="14479"/>
    <cellStyle name="20% - Ênfase4 16 5 4" xfId="26569"/>
    <cellStyle name="20% - Ênfase4 16 5 5" xfId="40708"/>
    <cellStyle name="20% - Ênfase4 16 6" xfId="4390"/>
    <cellStyle name="20% - Ênfase4 16 6 2" xfId="10449"/>
    <cellStyle name="20% - Ênfase4 16 6 2 2" xfId="22569"/>
    <cellStyle name="20% - Ênfase4 16 6 2 3" xfId="34658"/>
    <cellStyle name="20% - Ênfase4 16 6 2 4" xfId="51016"/>
    <cellStyle name="20% - Ênfase4 16 6 3" xfId="16509"/>
    <cellStyle name="20% - Ênfase4 16 6 4" xfId="28599"/>
    <cellStyle name="20% - Ênfase4 16 6 5" xfId="42739"/>
    <cellStyle name="20% - Ênfase4 16 7" xfId="6389"/>
    <cellStyle name="20% - Ênfase4 16 7 2" xfId="18509"/>
    <cellStyle name="20% - Ênfase4 16 7 2 2" xfId="46937"/>
    <cellStyle name="20% - Ênfase4 16 7 3" xfId="30598"/>
    <cellStyle name="20% - Ênfase4 16 7 4" xfId="38660"/>
    <cellStyle name="20% - Ênfase4 16 8" xfId="12449"/>
    <cellStyle name="20% - Ênfase4 16 8 2" xfId="44891"/>
    <cellStyle name="20% - Ênfase4 16 9" xfId="24569"/>
    <cellStyle name="20% - Ênfase4 17" xfId="229"/>
    <cellStyle name="20% - Ênfase4 17 10" xfId="36662"/>
    <cellStyle name="20% - Ênfase4 17 2" xfId="1320"/>
    <cellStyle name="20% - Ênfase4 17 2 2" xfId="3362"/>
    <cellStyle name="20% - Ênfase4 17 2 2 2" xfId="9421"/>
    <cellStyle name="20% - Ênfase4 17 2 2 2 2" xfId="21541"/>
    <cellStyle name="20% - Ênfase4 17 2 2 2 3" xfId="33630"/>
    <cellStyle name="20% - Ênfase4 17 2 2 2 4" xfId="49988"/>
    <cellStyle name="20% - Ênfase4 17 2 2 3" xfId="15481"/>
    <cellStyle name="20% - Ênfase4 17 2 2 4" xfId="27571"/>
    <cellStyle name="20% - Ênfase4 17 2 2 5" xfId="41711"/>
    <cellStyle name="20% - Ênfase4 17 2 3" xfId="5387"/>
    <cellStyle name="20% - Ênfase4 17 2 3 2" xfId="11446"/>
    <cellStyle name="20% - Ênfase4 17 2 3 2 2" xfId="23566"/>
    <cellStyle name="20% - Ênfase4 17 2 3 2 3" xfId="35655"/>
    <cellStyle name="20% - Ênfase4 17 2 3 2 4" xfId="52013"/>
    <cellStyle name="20% - Ênfase4 17 2 3 3" xfId="17506"/>
    <cellStyle name="20% - Ênfase4 17 2 3 4" xfId="29596"/>
    <cellStyle name="20% - Ênfase4 17 2 3 5" xfId="43736"/>
    <cellStyle name="20% - Ênfase4 17 2 4" xfId="7391"/>
    <cellStyle name="20% - Ênfase4 17 2 4 2" xfId="19511"/>
    <cellStyle name="20% - Ênfase4 17 2 4 2 2" xfId="47954"/>
    <cellStyle name="20% - Ênfase4 17 2 4 3" xfId="31600"/>
    <cellStyle name="20% - Ênfase4 17 2 4 4" xfId="39677"/>
    <cellStyle name="20% - Ênfase4 17 2 5" xfId="13451"/>
    <cellStyle name="20% - Ênfase4 17 2 5 2" xfId="45905"/>
    <cellStyle name="20% - Ênfase4 17 2 6" xfId="25566"/>
    <cellStyle name="20% - Ênfase4 17 2 7" xfId="37656"/>
    <cellStyle name="20% - Ênfase4 17 3" xfId="811"/>
    <cellStyle name="20% - Ênfase4 17 3 2" xfId="2866"/>
    <cellStyle name="20% - Ênfase4 17 3 2 2" xfId="8925"/>
    <cellStyle name="20% - Ênfase4 17 3 2 2 2" xfId="21045"/>
    <cellStyle name="20% - Ênfase4 17 3 2 2 3" xfId="33134"/>
    <cellStyle name="20% - Ênfase4 17 3 2 2 4" xfId="49492"/>
    <cellStyle name="20% - Ênfase4 17 3 2 3" xfId="14985"/>
    <cellStyle name="20% - Ênfase4 17 3 2 4" xfId="27075"/>
    <cellStyle name="20% - Ênfase4 17 3 2 5" xfId="41215"/>
    <cellStyle name="20% - Ênfase4 17 3 3" xfId="4891"/>
    <cellStyle name="20% - Ênfase4 17 3 3 2" xfId="10950"/>
    <cellStyle name="20% - Ênfase4 17 3 3 2 2" xfId="23070"/>
    <cellStyle name="20% - Ênfase4 17 3 3 2 3" xfId="35159"/>
    <cellStyle name="20% - Ênfase4 17 3 3 2 4" xfId="51517"/>
    <cellStyle name="20% - Ênfase4 17 3 3 3" xfId="17010"/>
    <cellStyle name="20% - Ênfase4 17 3 3 4" xfId="29100"/>
    <cellStyle name="20% - Ênfase4 17 3 3 5" xfId="43240"/>
    <cellStyle name="20% - Ênfase4 17 3 4" xfId="6895"/>
    <cellStyle name="20% - Ênfase4 17 3 4 2" xfId="19015"/>
    <cellStyle name="20% - Ênfase4 17 3 4 2 2" xfId="47449"/>
    <cellStyle name="20% - Ênfase4 17 3 4 3" xfId="31104"/>
    <cellStyle name="20% - Ênfase4 17 3 4 4" xfId="39172"/>
    <cellStyle name="20% - Ênfase4 17 3 5" xfId="12955"/>
    <cellStyle name="20% - Ênfase4 17 3 5 2" xfId="45401"/>
    <cellStyle name="20% - Ênfase4 17 3 6" xfId="25070"/>
    <cellStyle name="20% - Ênfase4 17 3 7" xfId="37160"/>
    <cellStyle name="20% - Ênfase4 17 4" xfId="1863"/>
    <cellStyle name="20% - Ênfase4 17 4 2" xfId="3899"/>
    <cellStyle name="20% - Ênfase4 17 4 2 2" xfId="9958"/>
    <cellStyle name="20% - Ênfase4 17 4 2 2 2" xfId="22078"/>
    <cellStyle name="20% - Ênfase4 17 4 2 2 3" xfId="34167"/>
    <cellStyle name="20% - Ênfase4 17 4 2 2 4" xfId="50525"/>
    <cellStyle name="20% - Ênfase4 17 4 2 3" xfId="16018"/>
    <cellStyle name="20% - Ênfase4 17 4 2 4" xfId="28108"/>
    <cellStyle name="20% - Ênfase4 17 4 2 5" xfId="42248"/>
    <cellStyle name="20% - Ênfase4 17 4 3" xfId="5899"/>
    <cellStyle name="20% - Ênfase4 17 4 3 2" xfId="11958"/>
    <cellStyle name="20% - Ênfase4 17 4 3 2 2" xfId="24078"/>
    <cellStyle name="20% - Ênfase4 17 4 3 2 3" xfId="36167"/>
    <cellStyle name="20% - Ênfase4 17 4 3 2 4" xfId="52525"/>
    <cellStyle name="20% - Ênfase4 17 4 3 3" xfId="18018"/>
    <cellStyle name="20% - Ênfase4 17 4 3 4" xfId="30108"/>
    <cellStyle name="20% - Ênfase4 17 4 3 5" xfId="44248"/>
    <cellStyle name="20% - Ênfase4 17 4 4" xfId="7928"/>
    <cellStyle name="20% - Ênfase4 17 4 4 2" xfId="20048"/>
    <cellStyle name="20% - Ênfase4 17 4 4 2 2" xfId="48492"/>
    <cellStyle name="20% - Ênfase4 17 4 4 3" xfId="32137"/>
    <cellStyle name="20% - Ênfase4 17 4 4 4" xfId="40215"/>
    <cellStyle name="20% - Ênfase4 17 4 5" xfId="13988"/>
    <cellStyle name="20% - Ênfase4 17 4 5 2" xfId="46443"/>
    <cellStyle name="20% - Ênfase4 17 4 6" xfId="26078"/>
    <cellStyle name="20% - Ênfase4 17 4 7" xfId="38168"/>
    <cellStyle name="20% - Ênfase4 17 5" xfId="2362"/>
    <cellStyle name="20% - Ênfase4 17 5 2" xfId="8422"/>
    <cellStyle name="20% - Ênfase4 17 5 2 2" xfId="20542"/>
    <cellStyle name="20% - Ênfase4 17 5 2 3" xfId="32631"/>
    <cellStyle name="20% - Ênfase4 17 5 2 4" xfId="48988"/>
    <cellStyle name="20% - Ênfase4 17 5 3" xfId="14482"/>
    <cellStyle name="20% - Ênfase4 17 5 4" xfId="26572"/>
    <cellStyle name="20% - Ênfase4 17 5 5" xfId="40711"/>
    <cellStyle name="20% - Ênfase4 17 6" xfId="4393"/>
    <cellStyle name="20% - Ênfase4 17 6 2" xfId="10452"/>
    <cellStyle name="20% - Ênfase4 17 6 2 2" xfId="22572"/>
    <cellStyle name="20% - Ênfase4 17 6 2 3" xfId="34661"/>
    <cellStyle name="20% - Ênfase4 17 6 2 4" xfId="51019"/>
    <cellStyle name="20% - Ênfase4 17 6 3" xfId="16512"/>
    <cellStyle name="20% - Ênfase4 17 6 4" xfId="28602"/>
    <cellStyle name="20% - Ênfase4 17 6 5" xfId="42742"/>
    <cellStyle name="20% - Ênfase4 17 7" xfId="6392"/>
    <cellStyle name="20% - Ênfase4 17 7 2" xfId="18512"/>
    <cellStyle name="20% - Ênfase4 17 7 2 2" xfId="46940"/>
    <cellStyle name="20% - Ênfase4 17 7 3" xfId="30601"/>
    <cellStyle name="20% - Ênfase4 17 7 4" xfId="38663"/>
    <cellStyle name="20% - Ênfase4 17 8" xfId="12452"/>
    <cellStyle name="20% - Ênfase4 17 8 2" xfId="44894"/>
    <cellStyle name="20% - Ênfase4 17 9" xfId="24572"/>
    <cellStyle name="20% - Ênfase4 18" xfId="232"/>
    <cellStyle name="20% - Ênfase4 18 10" xfId="36664"/>
    <cellStyle name="20% - Ênfase4 18 2" xfId="1322"/>
    <cellStyle name="20% - Ênfase4 18 2 2" xfId="3364"/>
    <cellStyle name="20% - Ênfase4 18 2 2 2" xfId="9423"/>
    <cellStyle name="20% - Ênfase4 18 2 2 2 2" xfId="21543"/>
    <cellStyle name="20% - Ênfase4 18 2 2 2 3" xfId="33632"/>
    <cellStyle name="20% - Ênfase4 18 2 2 2 4" xfId="49990"/>
    <cellStyle name="20% - Ênfase4 18 2 2 3" xfId="15483"/>
    <cellStyle name="20% - Ênfase4 18 2 2 4" xfId="27573"/>
    <cellStyle name="20% - Ênfase4 18 2 2 5" xfId="41713"/>
    <cellStyle name="20% - Ênfase4 18 2 3" xfId="5389"/>
    <cellStyle name="20% - Ênfase4 18 2 3 2" xfId="11448"/>
    <cellStyle name="20% - Ênfase4 18 2 3 2 2" xfId="23568"/>
    <cellStyle name="20% - Ênfase4 18 2 3 2 3" xfId="35657"/>
    <cellStyle name="20% - Ênfase4 18 2 3 2 4" xfId="52015"/>
    <cellStyle name="20% - Ênfase4 18 2 3 3" xfId="17508"/>
    <cellStyle name="20% - Ênfase4 18 2 3 4" xfId="29598"/>
    <cellStyle name="20% - Ênfase4 18 2 3 5" xfId="43738"/>
    <cellStyle name="20% - Ênfase4 18 2 4" xfId="7393"/>
    <cellStyle name="20% - Ênfase4 18 2 4 2" xfId="19513"/>
    <cellStyle name="20% - Ênfase4 18 2 4 2 2" xfId="47956"/>
    <cellStyle name="20% - Ênfase4 18 2 4 3" xfId="31602"/>
    <cellStyle name="20% - Ênfase4 18 2 4 4" xfId="39679"/>
    <cellStyle name="20% - Ênfase4 18 2 5" xfId="13453"/>
    <cellStyle name="20% - Ênfase4 18 2 5 2" xfId="45907"/>
    <cellStyle name="20% - Ênfase4 18 2 6" xfId="25568"/>
    <cellStyle name="20% - Ênfase4 18 2 7" xfId="37658"/>
    <cellStyle name="20% - Ênfase4 18 3" xfId="813"/>
    <cellStyle name="20% - Ênfase4 18 3 2" xfId="2868"/>
    <cellStyle name="20% - Ênfase4 18 3 2 2" xfId="8927"/>
    <cellStyle name="20% - Ênfase4 18 3 2 2 2" xfId="21047"/>
    <cellStyle name="20% - Ênfase4 18 3 2 2 3" xfId="33136"/>
    <cellStyle name="20% - Ênfase4 18 3 2 2 4" xfId="49494"/>
    <cellStyle name="20% - Ênfase4 18 3 2 3" xfId="14987"/>
    <cellStyle name="20% - Ênfase4 18 3 2 4" xfId="27077"/>
    <cellStyle name="20% - Ênfase4 18 3 2 5" xfId="41217"/>
    <cellStyle name="20% - Ênfase4 18 3 3" xfId="4893"/>
    <cellStyle name="20% - Ênfase4 18 3 3 2" xfId="10952"/>
    <cellStyle name="20% - Ênfase4 18 3 3 2 2" xfId="23072"/>
    <cellStyle name="20% - Ênfase4 18 3 3 2 3" xfId="35161"/>
    <cellStyle name="20% - Ênfase4 18 3 3 2 4" xfId="51519"/>
    <cellStyle name="20% - Ênfase4 18 3 3 3" xfId="17012"/>
    <cellStyle name="20% - Ênfase4 18 3 3 4" xfId="29102"/>
    <cellStyle name="20% - Ênfase4 18 3 3 5" xfId="43242"/>
    <cellStyle name="20% - Ênfase4 18 3 4" xfId="6897"/>
    <cellStyle name="20% - Ênfase4 18 3 4 2" xfId="19017"/>
    <cellStyle name="20% - Ênfase4 18 3 4 2 2" xfId="47451"/>
    <cellStyle name="20% - Ênfase4 18 3 4 3" xfId="31106"/>
    <cellStyle name="20% - Ênfase4 18 3 4 4" xfId="39174"/>
    <cellStyle name="20% - Ênfase4 18 3 5" xfId="12957"/>
    <cellStyle name="20% - Ênfase4 18 3 5 2" xfId="45403"/>
    <cellStyle name="20% - Ênfase4 18 3 6" xfId="25072"/>
    <cellStyle name="20% - Ênfase4 18 3 7" xfId="37162"/>
    <cellStyle name="20% - Ênfase4 18 4" xfId="1865"/>
    <cellStyle name="20% - Ênfase4 18 4 2" xfId="3901"/>
    <cellStyle name="20% - Ênfase4 18 4 2 2" xfId="9960"/>
    <cellStyle name="20% - Ênfase4 18 4 2 2 2" xfId="22080"/>
    <cellStyle name="20% - Ênfase4 18 4 2 2 3" xfId="34169"/>
    <cellStyle name="20% - Ênfase4 18 4 2 2 4" xfId="50527"/>
    <cellStyle name="20% - Ênfase4 18 4 2 3" xfId="16020"/>
    <cellStyle name="20% - Ênfase4 18 4 2 4" xfId="28110"/>
    <cellStyle name="20% - Ênfase4 18 4 2 5" xfId="42250"/>
    <cellStyle name="20% - Ênfase4 18 4 3" xfId="5901"/>
    <cellStyle name="20% - Ênfase4 18 4 3 2" xfId="11960"/>
    <cellStyle name="20% - Ênfase4 18 4 3 2 2" xfId="24080"/>
    <cellStyle name="20% - Ênfase4 18 4 3 2 3" xfId="36169"/>
    <cellStyle name="20% - Ênfase4 18 4 3 2 4" xfId="52527"/>
    <cellStyle name="20% - Ênfase4 18 4 3 3" xfId="18020"/>
    <cellStyle name="20% - Ênfase4 18 4 3 4" xfId="30110"/>
    <cellStyle name="20% - Ênfase4 18 4 3 5" xfId="44250"/>
    <cellStyle name="20% - Ênfase4 18 4 4" xfId="7930"/>
    <cellStyle name="20% - Ênfase4 18 4 4 2" xfId="20050"/>
    <cellStyle name="20% - Ênfase4 18 4 4 2 2" xfId="48494"/>
    <cellStyle name="20% - Ênfase4 18 4 4 3" xfId="32139"/>
    <cellStyle name="20% - Ênfase4 18 4 4 4" xfId="40217"/>
    <cellStyle name="20% - Ênfase4 18 4 5" xfId="13990"/>
    <cellStyle name="20% - Ênfase4 18 4 5 2" xfId="46445"/>
    <cellStyle name="20% - Ênfase4 18 4 6" xfId="26080"/>
    <cellStyle name="20% - Ênfase4 18 4 7" xfId="38170"/>
    <cellStyle name="20% - Ênfase4 18 5" xfId="2364"/>
    <cellStyle name="20% - Ênfase4 18 5 2" xfId="8424"/>
    <cellStyle name="20% - Ênfase4 18 5 2 2" xfId="20544"/>
    <cellStyle name="20% - Ênfase4 18 5 2 3" xfId="32633"/>
    <cellStyle name="20% - Ênfase4 18 5 2 4" xfId="48990"/>
    <cellStyle name="20% - Ênfase4 18 5 3" xfId="14484"/>
    <cellStyle name="20% - Ênfase4 18 5 4" xfId="26574"/>
    <cellStyle name="20% - Ênfase4 18 5 5" xfId="40713"/>
    <cellStyle name="20% - Ênfase4 18 6" xfId="4395"/>
    <cellStyle name="20% - Ênfase4 18 6 2" xfId="10454"/>
    <cellStyle name="20% - Ênfase4 18 6 2 2" xfId="22574"/>
    <cellStyle name="20% - Ênfase4 18 6 2 3" xfId="34663"/>
    <cellStyle name="20% - Ênfase4 18 6 2 4" xfId="51021"/>
    <cellStyle name="20% - Ênfase4 18 6 3" xfId="16514"/>
    <cellStyle name="20% - Ênfase4 18 6 4" xfId="28604"/>
    <cellStyle name="20% - Ênfase4 18 6 5" xfId="42744"/>
    <cellStyle name="20% - Ênfase4 18 7" xfId="6394"/>
    <cellStyle name="20% - Ênfase4 18 7 2" xfId="18514"/>
    <cellStyle name="20% - Ênfase4 18 7 2 2" xfId="46942"/>
    <cellStyle name="20% - Ênfase4 18 7 3" xfId="30603"/>
    <cellStyle name="20% - Ênfase4 18 7 4" xfId="38665"/>
    <cellStyle name="20% - Ênfase4 18 8" xfId="12454"/>
    <cellStyle name="20% - Ênfase4 18 8 2" xfId="44896"/>
    <cellStyle name="20% - Ênfase4 18 9" xfId="24574"/>
    <cellStyle name="20% - Ênfase4 19" xfId="234"/>
    <cellStyle name="20% - Ênfase4 19 10" xfId="36666"/>
    <cellStyle name="20% - Ênfase4 19 2" xfId="1324"/>
    <cellStyle name="20% - Ênfase4 19 2 2" xfId="3366"/>
    <cellStyle name="20% - Ênfase4 19 2 2 2" xfId="9425"/>
    <cellStyle name="20% - Ênfase4 19 2 2 2 2" xfId="21545"/>
    <cellStyle name="20% - Ênfase4 19 2 2 2 3" xfId="33634"/>
    <cellStyle name="20% - Ênfase4 19 2 2 2 4" xfId="49992"/>
    <cellStyle name="20% - Ênfase4 19 2 2 3" xfId="15485"/>
    <cellStyle name="20% - Ênfase4 19 2 2 4" xfId="27575"/>
    <cellStyle name="20% - Ênfase4 19 2 2 5" xfId="41715"/>
    <cellStyle name="20% - Ênfase4 19 2 3" xfId="5391"/>
    <cellStyle name="20% - Ênfase4 19 2 3 2" xfId="11450"/>
    <cellStyle name="20% - Ênfase4 19 2 3 2 2" xfId="23570"/>
    <cellStyle name="20% - Ênfase4 19 2 3 2 3" xfId="35659"/>
    <cellStyle name="20% - Ênfase4 19 2 3 2 4" xfId="52017"/>
    <cellStyle name="20% - Ênfase4 19 2 3 3" xfId="17510"/>
    <cellStyle name="20% - Ênfase4 19 2 3 4" xfId="29600"/>
    <cellStyle name="20% - Ênfase4 19 2 3 5" xfId="43740"/>
    <cellStyle name="20% - Ênfase4 19 2 4" xfId="7395"/>
    <cellStyle name="20% - Ênfase4 19 2 4 2" xfId="19515"/>
    <cellStyle name="20% - Ênfase4 19 2 4 2 2" xfId="47958"/>
    <cellStyle name="20% - Ênfase4 19 2 4 3" xfId="31604"/>
    <cellStyle name="20% - Ênfase4 19 2 4 4" xfId="39681"/>
    <cellStyle name="20% - Ênfase4 19 2 5" xfId="13455"/>
    <cellStyle name="20% - Ênfase4 19 2 5 2" xfId="45909"/>
    <cellStyle name="20% - Ênfase4 19 2 6" xfId="25570"/>
    <cellStyle name="20% - Ênfase4 19 2 7" xfId="37660"/>
    <cellStyle name="20% - Ênfase4 19 3" xfId="815"/>
    <cellStyle name="20% - Ênfase4 19 3 2" xfId="2870"/>
    <cellStyle name="20% - Ênfase4 19 3 2 2" xfId="8929"/>
    <cellStyle name="20% - Ênfase4 19 3 2 2 2" xfId="21049"/>
    <cellStyle name="20% - Ênfase4 19 3 2 2 3" xfId="33138"/>
    <cellStyle name="20% - Ênfase4 19 3 2 2 4" xfId="49496"/>
    <cellStyle name="20% - Ênfase4 19 3 2 3" xfId="14989"/>
    <cellStyle name="20% - Ênfase4 19 3 2 4" xfId="27079"/>
    <cellStyle name="20% - Ênfase4 19 3 2 5" xfId="41219"/>
    <cellStyle name="20% - Ênfase4 19 3 3" xfId="4895"/>
    <cellStyle name="20% - Ênfase4 19 3 3 2" xfId="10954"/>
    <cellStyle name="20% - Ênfase4 19 3 3 2 2" xfId="23074"/>
    <cellStyle name="20% - Ênfase4 19 3 3 2 3" xfId="35163"/>
    <cellStyle name="20% - Ênfase4 19 3 3 2 4" xfId="51521"/>
    <cellStyle name="20% - Ênfase4 19 3 3 3" xfId="17014"/>
    <cellStyle name="20% - Ênfase4 19 3 3 4" xfId="29104"/>
    <cellStyle name="20% - Ênfase4 19 3 3 5" xfId="43244"/>
    <cellStyle name="20% - Ênfase4 19 3 4" xfId="6899"/>
    <cellStyle name="20% - Ênfase4 19 3 4 2" xfId="19019"/>
    <cellStyle name="20% - Ênfase4 19 3 4 2 2" xfId="47453"/>
    <cellStyle name="20% - Ênfase4 19 3 4 3" xfId="31108"/>
    <cellStyle name="20% - Ênfase4 19 3 4 4" xfId="39176"/>
    <cellStyle name="20% - Ênfase4 19 3 5" xfId="12959"/>
    <cellStyle name="20% - Ênfase4 19 3 5 2" xfId="45405"/>
    <cellStyle name="20% - Ênfase4 19 3 6" xfId="25074"/>
    <cellStyle name="20% - Ênfase4 19 3 7" xfId="37164"/>
    <cellStyle name="20% - Ênfase4 19 4" xfId="1867"/>
    <cellStyle name="20% - Ênfase4 19 4 2" xfId="3903"/>
    <cellStyle name="20% - Ênfase4 19 4 2 2" xfId="9962"/>
    <cellStyle name="20% - Ênfase4 19 4 2 2 2" xfId="22082"/>
    <cellStyle name="20% - Ênfase4 19 4 2 2 3" xfId="34171"/>
    <cellStyle name="20% - Ênfase4 19 4 2 2 4" xfId="50529"/>
    <cellStyle name="20% - Ênfase4 19 4 2 3" xfId="16022"/>
    <cellStyle name="20% - Ênfase4 19 4 2 4" xfId="28112"/>
    <cellStyle name="20% - Ênfase4 19 4 2 5" xfId="42252"/>
    <cellStyle name="20% - Ênfase4 19 4 3" xfId="5903"/>
    <cellStyle name="20% - Ênfase4 19 4 3 2" xfId="11962"/>
    <cellStyle name="20% - Ênfase4 19 4 3 2 2" xfId="24082"/>
    <cellStyle name="20% - Ênfase4 19 4 3 2 3" xfId="36171"/>
    <cellStyle name="20% - Ênfase4 19 4 3 2 4" xfId="52529"/>
    <cellStyle name="20% - Ênfase4 19 4 3 3" xfId="18022"/>
    <cellStyle name="20% - Ênfase4 19 4 3 4" xfId="30112"/>
    <cellStyle name="20% - Ênfase4 19 4 3 5" xfId="44252"/>
    <cellStyle name="20% - Ênfase4 19 4 4" xfId="7932"/>
    <cellStyle name="20% - Ênfase4 19 4 4 2" xfId="20052"/>
    <cellStyle name="20% - Ênfase4 19 4 4 2 2" xfId="48496"/>
    <cellStyle name="20% - Ênfase4 19 4 4 3" xfId="32141"/>
    <cellStyle name="20% - Ênfase4 19 4 4 4" xfId="40219"/>
    <cellStyle name="20% - Ênfase4 19 4 5" xfId="13992"/>
    <cellStyle name="20% - Ênfase4 19 4 5 2" xfId="46447"/>
    <cellStyle name="20% - Ênfase4 19 4 6" xfId="26082"/>
    <cellStyle name="20% - Ênfase4 19 4 7" xfId="38172"/>
    <cellStyle name="20% - Ênfase4 19 5" xfId="2366"/>
    <cellStyle name="20% - Ênfase4 19 5 2" xfId="8426"/>
    <cellStyle name="20% - Ênfase4 19 5 2 2" xfId="20546"/>
    <cellStyle name="20% - Ênfase4 19 5 2 3" xfId="32635"/>
    <cellStyle name="20% - Ênfase4 19 5 2 4" xfId="48992"/>
    <cellStyle name="20% - Ênfase4 19 5 3" xfId="14486"/>
    <cellStyle name="20% - Ênfase4 19 5 4" xfId="26576"/>
    <cellStyle name="20% - Ênfase4 19 5 5" xfId="40715"/>
    <cellStyle name="20% - Ênfase4 19 6" xfId="4397"/>
    <cellStyle name="20% - Ênfase4 19 6 2" xfId="10456"/>
    <cellStyle name="20% - Ênfase4 19 6 2 2" xfId="22576"/>
    <cellStyle name="20% - Ênfase4 19 6 2 3" xfId="34665"/>
    <cellStyle name="20% - Ênfase4 19 6 2 4" xfId="51023"/>
    <cellStyle name="20% - Ênfase4 19 6 3" xfId="16516"/>
    <cellStyle name="20% - Ênfase4 19 6 4" xfId="28606"/>
    <cellStyle name="20% - Ênfase4 19 6 5" xfId="42746"/>
    <cellStyle name="20% - Ênfase4 19 7" xfId="6396"/>
    <cellStyle name="20% - Ênfase4 19 7 2" xfId="18516"/>
    <cellStyle name="20% - Ênfase4 19 7 2 2" xfId="46944"/>
    <cellStyle name="20% - Ênfase4 19 7 3" xfId="30605"/>
    <cellStyle name="20% - Ênfase4 19 7 4" xfId="38667"/>
    <cellStyle name="20% - Ênfase4 19 8" xfId="12456"/>
    <cellStyle name="20% - Ênfase4 19 8 2" xfId="44898"/>
    <cellStyle name="20% - Ênfase4 19 9" xfId="24576"/>
    <cellStyle name="20% - Ênfase4 2" xfId="47"/>
    <cellStyle name="20% - Ênfase4 2 10" xfId="24402"/>
    <cellStyle name="20% - Ênfase4 2 11" xfId="36492"/>
    <cellStyle name="20% - Ênfase4 2 2" xfId="236"/>
    <cellStyle name="20% - Ênfase4 2 2 10" xfId="36668"/>
    <cellStyle name="20% - Ênfase4 2 2 2" xfId="1326"/>
    <cellStyle name="20% - Ênfase4 2 2 2 2" xfId="3368"/>
    <cellStyle name="20% - Ênfase4 2 2 2 2 2" xfId="9427"/>
    <cellStyle name="20% - Ênfase4 2 2 2 2 2 2" xfId="21547"/>
    <cellStyle name="20% - Ênfase4 2 2 2 2 2 3" xfId="33636"/>
    <cellStyle name="20% - Ênfase4 2 2 2 2 2 4" xfId="49994"/>
    <cellStyle name="20% - Ênfase4 2 2 2 2 3" xfId="15487"/>
    <cellStyle name="20% - Ênfase4 2 2 2 2 4" xfId="27577"/>
    <cellStyle name="20% - Ênfase4 2 2 2 2 5" xfId="41717"/>
    <cellStyle name="20% - Ênfase4 2 2 2 3" xfId="5393"/>
    <cellStyle name="20% - Ênfase4 2 2 2 3 2" xfId="11452"/>
    <cellStyle name="20% - Ênfase4 2 2 2 3 2 2" xfId="23572"/>
    <cellStyle name="20% - Ênfase4 2 2 2 3 2 3" xfId="35661"/>
    <cellStyle name="20% - Ênfase4 2 2 2 3 2 4" xfId="52019"/>
    <cellStyle name="20% - Ênfase4 2 2 2 3 3" xfId="17512"/>
    <cellStyle name="20% - Ênfase4 2 2 2 3 4" xfId="29602"/>
    <cellStyle name="20% - Ênfase4 2 2 2 3 5" xfId="43742"/>
    <cellStyle name="20% - Ênfase4 2 2 2 4" xfId="7397"/>
    <cellStyle name="20% - Ênfase4 2 2 2 4 2" xfId="19517"/>
    <cellStyle name="20% - Ênfase4 2 2 2 4 2 2" xfId="47960"/>
    <cellStyle name="20% - Ênfase4 2 2 2 4 3" xfId="31606"/>
    <cellStyle name="20% - Ênfase4 2 2 2 4 4" xfId="39683"/>
    <cellStyle name="20% - Ênfase4 2 2 2 5" xfId="13457"/>
    <cellStyle name="20% - Ênfase4 2 2 2 5 2" xfId="45911"/>
    <cellStyle name="20% - Ênfase4 2 2 2 6" xfId="25572"/>
    <cellStyle name="20% - Ênfase4 2 2 2 7" xfId="37662"/>
    <cellStyle name="20% - Ênfase4 2 2 3" xfId="817"/>
    <cellStyle name="20% - Ênfase4 2 2 3 2" xfId="2872"/>
    <cellStyle name="20% - Ênfase4 2 2 3 2 2" xfId="8931"/>
    <cellStyle name="20% - Ênfase4 2 2 3 2 2 2" xfId="21051"/>
    <cellStyle name="20% - Ênfase4 2 2 3 2 2 3" xfId="33140"/>
    <cellStyle name="20% - Ênfase4 2 2 3 2 2 4" xfId="49498"/>
    <cellStyle name="20% - Ênfase4 2 2 3 2 3" xfId="14991"/>
    <cellStyle name="20% - Ênfase4 2 2 3 2 4" xfId="27081"/>
    <cellStyle name="20% - Ênfase4 2 2 3 2 5" xfId="41221"/>
    <cellStyle name="20% - Ênfase4 2 2 3 3" xfId="4897"/>
    <cellStyle name="20% - Ênfase4 2 2 3 3 2" xfId="10956"/>
    <cellStyle name="20% - Ênfase4 2 2 3 3 2 2" xfId="23076"/>
    <cellStyle name="20% - Ênfase4 2 2 3 3 2 3" xfId="35165"/>
    <cellStyle name="20% - Ênfase4 2 2 3 3 2 4" xfId="51523"/>
    <cellStyle name="20% - Ênfase4 2 2 3 3 3" xfId="17016"/>
    <cellStyle name="20% - Ênfase4 2 2 3 3 4" xfId="29106"/>
    <cellStyle name="20% - Ênfase4 2 2 3 3 5" xfId="43246"/>
    <cellStyle name="20% - Ênfase4 2 2 3 4" xfId="6901"/>
    <cellStyle name="20% - Ênfase4 2 2 3 4 2" xfId="19021"/>
    <cellStyle name="20% - Ênfase4 2 2 3 4 2 2" xfId="47455"/>
    <cellStyle name="20% - Ênfase4 2 2 3 4 3" xfId="31110"/>
    <cellStyle name="20% - Ênfase4 2 2 3 4 4" xfId="39178"/>
    <cellStyle name="20% - Ênfase4 2 2 3 5" xfId="12961"/>
    <cellStyle name="20% - Ênfase4 2 2 3 5 2" xfId="45407"/>
    <cellStyle name="20% - Ênfase4 2 2 3 6" xfId="25076"/>
    <cellStyle name="20% - Ênfase4 2 2 3 7" xfId="37166"/>
    <cellStyle name="20% - Ênfase4 2 2 4" xfId="1869"/>
    <cellStyle name="20% - Ênfase4 2 2 4 2" xfId="3905"/>
    <cellStyle name="20% - Ênfase4 2 2 4 2 2" xfId="9964"/>
    <cellStyle name="20% - Ênfase4 2 2 4 2 2 2" xfId="22084"/>
    <cellStyle name="20% - Ênfase4 2 2 4 2 2 3" xfId="34173"/>
    <cellStyle name="20% - Ênfase4 2 2 4 2 2 4" xfId="50531"/>
    <cellStyle name="20% - Ênfase4 2 2 4 2 3" xfId="16024"/>
    <cellStyle name="20% - Ênfase4 2 2 4 2 4" xfId="28114"/>
    <cellStyle name="20% - Ênfase4 2 2 4 2 5" xfId="42254"/>
    <cellStyle name="20% - Ênfase4 2 2 4 3" xfId="5905"/>
    <cellStyle name="20% - Ênfase4 2 2 4 3 2" xfId="11964"/>
    <cellStyle name="20% - Ênfase4 2 2 4 3 2 2" xfId="24084"/>
    <cellStyle name="20% - Ênfase4 2 2 4 3 2 3" xfId="36173"/>
    <cellStyle name="20% - Ênfase4 2 2 4 3 2 4" xfId="52531"/>
    <cellStyle name="20% - Ênfase4 2 2 4 3 3" xfId="18024"/>
    <cellStyle name="20% - Ênfase4 2 2 4 3 4" xfId="30114"/>
    <cellStyle name="20% - Ênfase4 2 2 4 3 5" xfId="44254"/>
    <cellStyle name="20% - Ênfase4 2 2 4 4" xfId="7934"/>
    <cellStyle name="20% - Ênfase4 2 2 4 4 2" xfId="20054"/>
    <cellStyle name="20% - Ênfase4 2 2 4 4 2 2" xfId="48498"/>
    <cellStyle name="20% - Ênfase4 2 2 4 4 3" xfId="32143"/>
    <cellStyle name="20% - Ênfase4 2 2 4 4 4" xfId="40221"/>
    <cellStyle name="20% - Ênfase4 2 2 4 5" xfId="13994"/>
    <cellStyle name="20% - Ênfase4 2 2 4 5 2" xfId="46449"/>
    <cellStyle name="20% - Ênfase4 2 2 4 6" xfId="26084"/>
    <cellStyle name="20% - Ênfase4 2 2 4 7" xfId="38174"/>
    <cellStyle name="20% - Ênfase4 2 2 5" xfId="2368"/>
    <cellStyle name="20% - Ênfase4 2 2 5 2" xfId="8428"/>
    <cellStyle name="20% - Ênfase4 2 2 5 2 2" xfId="20548"/>
    <cellStyle name="20% - Ênfase4 2 2 5 2 3" xfId="32637"/>
    <cellStyle name="20% - Ênfase4 2 2 5 2 4" xfId="48994"/>
    <cellStyle name="20% - Ênfase4 2 2 5 3" xfId="14488"/>
    <cellStyle name="20% - Ênfase4 2 2 5 4" xfId="26578"/>
    <cellStyle name="20% - Ênfase4 2 2 5 5" xfId="40717"/>
    <cellStyle name="20% - Ênfase4 2 2 6" xfId="4399"/>
    <cellStyle name="20% - Ênfase4 2 2 6 2" xfId="10458"/>
    <cellStyle name="20% - Ênfase4 2 2 6 2 2" xfId="22578"/>
    <cellStyle name="20% - Ênfase4 2 2 6 2 3" xfId="34667"/>
    <cellStyle name="20% - Ênfase4 2 2 6 2 4" xfId="51025"/>
    <cellStyle name="20% - Ênfase4 2 2 6 3" xfId="16518"/>
    <cellStyle name="20% - Ênfase4 2 2 6 4" xfId="28608"/>
    <cellStyle name="20% - Ênfase4 2 2 6 5" xfId="42748"/>
    <cellStyle name="20% - Ênfase4 2 2 7" xfId="6398"/>
    <cellStyle name="20% - Ênfase4 2 2 7 2" xfId="18518"/>
    <cellStyle name="20% - Ênfase4 2 2 7 2 2" xfId="46946"/>
    <cellStyle name="20% - Ênfase4 2 2 7 3" xfId="30607"/>
    <cellStyle name="20% - Ênfase4 2 2 7 4" xfId="38669"/>
    <cellStyle name="20% - Ênfase4 2 2 8" xfId="12458"/>
    <cellStyle name="20% - Ênfase4 2 2 8 2" xfId="44900"/>
    <cellStyle name="20% - Ênfase4 2 2 9" xfId="24578"/>
    <cellStyle name="20% - Ênfase4 2 3" xfId="1147"/>
    <cellStyle name="20% - Ênfase4 2 3 2" xfId="3191"/>
    <cellStyle name="20% - Ênfase4 2 3 2 2" xfId="9250"/>
    <cellStyle name="20% - Ênfase4 2 3 2 2 2" xfId="21370"/>
    <cellStyle name="20% - Ênfase4 2 3 2 2 3" xfId="33459"/>
    <cellStyle name="20% - Ênfase4 2 3 2 2 4" xfId="49817"/>
    <cellStyle name="20% - Ênfase4 2 3 2 3" xfId="15310"/>
    <cellStyle name="20% - Ênfase4 2 3 2 4" xfId="27400"/>
    <cellStyle name="20% - Ênfase4 2 3 2 5" xfId="41540"/>
    <cellStyle name="20% - Ênfase4 2 3 3" xfId="5216"/>
    <cellStyle name="20% - Ênfase4 2 3 3 2" xfId="11275"/>
    <cellStyle name="20% - Ênfase4 2 3 3 2 2" xfId="23395"/>
    <cellStyle name="20% - Ênfase4 2 3 3 2 3" xfId="35484"/>
    <cellStyle name="20% - Ênfase4 2 3 3 2 4" xfId="51842"/>
    <cellStyle name="20% - Ênfase4 2 3 3 3" xfId="17335"/>
    <cellStyle name="20% - Ênfase4 2 3 3 4" xfId="29425"/>
    <cellStyle name="20% - Ênfase4 2 3 3 5" xfId="43565"/>
    <cellStyle name="20% - Ênfase4 2 3 4" xfId="7220"/>
    <cellStyle name="20% - Ênfase4 2 3 4 2" xfId="19340"/>
    <cellStyle name="20% - Ênfase4 2 3 4 2 2" xfId="47782"/>
    <cellStyle name="20% - Ênfase4 2 3 4 3" xfId="31429"/>
    <cellStyle name="20% - Ênfase4 2 3 4 4" xfId="39505"/>
    <cellStyle name="20% - Ênfase4 2 3 5" xfId="13280"/>
    <cellStyle name="20% - Ênfase4 2 3 5 2" xfId="45733"/>
    <cellStyle name="20% - Ênfase4 2 3 6" xfId="25395"/>
    <cellStyle name="20% - Ênfase4 2 3 7" xfId="37485"/>
    <cellStyle name="20% - Ênfase4 2 4" xfId="638"/>
    <cellStyle name="20% - Ênfase4 2 4 2" xfId="2696"/>
    <cellStyle name="20% - Ênfase4 2 4 2 2" xfId="8755"/>
    <cellStyle name="20% - Ênfase4 2 4 2 2 2" xfId="20875"/>
    <cellStyle name="20% - Ênfase4 2 4 2 2 3" xfId="32964"/>
    <cellStyle name="20% - Ênfase4 2 4 2 2 4" xfId="49322"/>
    <cellStyle name="20% - Ênfase4 2 4 2 3" xfId="14815"/>
    <cellStyle name="20% - Ênfase4 2 4 2 4" xfId="26905"/>
    <cellStyle name="20% - Ênfase4 2 4 2 5" xfId="41045"/>
    <cellStyle name="20% - Ênfase4 2 4 3" xfId="4721"/>
    <cellStyle name="20% - Ênfase4 2 4 3 2" xfId="10780"/>
    <cellStyle name="20% - Ênfase4 2 4 3 2 2" xfId="22900"/>
    <cellStyle name="20% - Ênfase4 2 4 3 2 3" xfId="34989"/>
    <cellStyle name="20% - Ênfase4 2 4 3 2 4" xfId="51347"/>
    <cellStyle name="20% - Ênfase4 2 4 3 3" xfId="16840"/>
    <cellStyle name="20% - Ênfase4 2 4 3 4" xfId="28930"/>
    <cellStyle name="20% - Ênfase4 2 4 3 5" xfId="43070"/>
    <cellStyle name="20% - Ênfase4 2 4 4" xfId="6725"/>
    <cellStyle name="20% - Ênfase4 2 4 4 2" xfId="18845"/>
    <cellStyle name="20% - Ênfase4 2 4 4 2 2" xfId="47277"/>
    <cellStyle name="20% - Ênfase4 2 4 4 3" xfId="30934"/>
    <cellStyle name="20% - Ênfase4 2 4 4 4" xfId="39000"/>
    <cellStyle name="20% - Ênfase4 2 4 5" xfId="12785"/>
    <cellStyle name="20% - Ênfase4 2 4 5 2" xfId="45229"/>
    <cellStyle name="20% - Ênfase4 2 4 6" xfId="24900"/>
    <cellStyle name="20% - Ênfase4 2 4 7" xfId="36990"/>
    <cellStyle name="20% - Ênfase4 2 5" xfId="1692"/>
    <cellStyle name="20% - Ênfase4 2 5 2" xfId="3729"/>
    <cellStyle name="20% - Ênfase4 2 5 2 2" xfId="9788"/>
    <cellStyle name="20% - Ênfase4 2 5 2 2 2" xfId="21908"/>
    <cellStyle name="20% - Ênfase4 2 5 2 2 3" xfId="33997"/>
    <cellStyle name="20% - Ênfase4 2 5 2 2 4" xfId="50355"/>
    <cellStyle name="20% - Ênfase4 2 5 2 3" xfId="15848"/>
    <cellStyle name="20% - Ênfase4 2 5 2 4" xfId="27938"/>
    <cellStyle name="20% - Ênfase4 2 5 2 5" xfId="42078"/>
    <cellStyle name="20% - Ênfase4 2 5 3" xfId="5729"/>
    <cellStyle name="20% - Ênfase4 2 5 3 2" xfId="11788"/>
    <cellStyle name="20% - Ênfase4 2 5 3 2 2" xfId="23908"/>
    <cellStyle name="20% - Ênfase4 2 5 3 2 3" xfId="35997"/>
    <cellStyle name="20% - Ênfase4 2 5 3 2 4" xfId="52355"/>
    <cellStyle name="20% - Ênfase4 2 5 3 3" xfId="17848"/>
    <cellStyle name="20% - Ênfase4 2 5 3 4" xfId="29938"/>
    <cellStyle name="20% - Ênfase4 2 5 3 5" xfId="44078"/>
    <cellStyle name="20% - Ênfase4 2 5 4" xfId="7758"/>
    <cellStyle name="20% - Ênfase4 2 5 4 2" xfId="19878"/>
    <cellStyle name="20% - Ênfase4 2 5 4 2 2" xfId="48321"/>
    <cellStyle name="20% - Ênfase4 2 5 4 3" xfId="31967"/>
    <cellStyle name="20% - Ênfase4 2 5 4 4" xfId="40044"/>
    <cellStyle name="20% - Ênfase4 2 5 5" xfId="13818"/>
    <cellStyle name="20% - Ênfase4 2 5 5 2" xfId="46272"/>
    <cellStyle name="20% - Ênfase4 2 5 6" xfId="25908"/>
    <cellStyle name="20% - Ênfase4 2 5 7" xfId="37998"/>
    <cellStyle name="20% - Ênfase4 2 6" xfId="2192"/>
    <cellStyle name="20% - Ênfase4 2 6 2" xfId="8252"/>
    <cellStyle name="20% - Ênfase4 2 6 2 2" xfId="20372"/>
    <cellStyle name="20% - Ênfase4 2 6 2 3" xfId="32461"/>
    <cellStyle name="20% - Ênfase4 2 6 2 4" xfId="48818"/>
    <cellStyle name="20% - Ênfase4 2 6 3" xfId="14312"/>
    <cellStyle name="20% - Ênfase4 2 6 4" xfId="26402"/>
    <cellStyle name="20% - Ênfase4 2 6 5" xfId="40541"/>
    <cellStyle name="20% - Ênfase4 2 7" xfId="4223"/>
    <cellStyle name="20% - Ênfase4 2 7 2" xfId="10282"/>
    <cellStyle name="20% - Ênfase4 2 7 2 2" xfId="22402"/>
    <cellStyle name="20% - Ênfase4 2 7 2 3" xfId="34491"/>
    <cellStyle name="20% - Ênfase4 2 7 2 4" xfId="50849"/>
    <cellStyle name="20% - Ênfase4 2 7 3" xfId="16342"/>
    <cellStyle name="20% - Ênfase4 2 7 4" xfId="28432"/>
    <cellStyle name="20% - Ênfase4 2 7 5" xfId="42572"/>
    <cellStyle name="20% - Ênfase4 2 8" xfId="6222"/>
    <cellStyle name="20% - Ênfase4 2 8 2" xfId="18342"/>
    <cellStyle name="20% - Ênfase4 2 8 2 2" xfId="46768"/>
    <cellStyle name="20% - Ênfase4 2 8 3" xfId="30431"/>
    <cellStyle name="20% - Ênfase4 2 8 4" xfId="38491"/>
    <cellStyle name="20% - Ênfase4 2 9" xfId="12282"/>
    <cellStyle name="20% - Ênfase4 2 9 2" xfId="44723"/>
    <cellStyle name="20% - Ênfase4 20" xfId="222"/>
    <cellStyle name="20% - Ênfase4 20 10" xfId="36657"/>
    <cellStyle name="20% - Ênfase4 20 2" xfId="1315"/>
    <cellStyle name="20% - Ênfase4 20 2 2" xfId="3357"/>
    <cellStyle name="20% - Ênfase4 20 2 2 2" xfId="9416"/>
    <cellStyle name="20% - Ênfase4 20 2 2 2 2" xfId="21536"/>
    <cellStyle name="20% - Ênfase4 20 2 2 2 3" xfId="33625"/>
    <cellStyle name="20% - Ênfase4 20 2 2 2 4" xfId="49983"/>
    <cellStyle name="20% - Ênfase4 20 2 2 3" xfId="15476"/>
    <cellStyle name="20% - Ênfase4 20 2 2 4" xfId="27566"/>
    <cellStyle name="20% - Ênfase4 20 2 2 5" xfId="41706"/>
    <cellStyle name="20% - Ênfase4 20 2 3" xfId="5382"/>
    <cellStyle name="20% - Ênfase4 20 2 3 2" xfId="11441"/>
    <cellStyle name="20% - Ênfase4 20 2 3 2 2" xfId="23561"/>
    <cellStyle name="20% - Ênfase4 20 2 3 2 3" xfId="35650"/>
    <cellStyle name="20% - Ênfase4 20 2 3 2 4" xfId="52008"/>
    <cellStyle name="20% - Ênfase4 20 2 3 3" xfId="17501"/>
    <cellStyle name="20% - Ênfase4 20 2 3 4" xfId="29591"/>
    <cellStyle name="20% - Ênfase4 20 2 3 5" xfId="43731"/>
    <cellStyle name="20% - Ênfase4 20 2 4" xfId="7386"/>
    <cellStyle name="20% - Ênfase4 20 2 4 2" xfId="19506"/>
    <cellStyle name="20% - Ênfase4 20 2 4 2 2" xfId="47949"/>
    <cellStyle name="20% - Ênfase4 20 2 4 3" xfId="31595"/>
    <cellStyle name="20% - Ênfase4 20 2 4 4" xfId="39672"/>
    <cellStyle name="20% - Ênfase4 20 2 5" xfId="13446"/>
    <cellStyle name="20% - Ênfase4 20 2 5 2" xfId="45900"/>
    <cellStyle name="20% - Ênfase4 20 2 6" xfId="25561"/>
    <cellStyle name="20% - Ênfase4 20 2 7" xfId="37651"/>
    <cellStyle name="20% - Ênfase4 20 3" xfId="806"/>
    <cellStyle name="20% - Ênfase4 20 3 2" xfId="2861"/>
    <cellStyle name="20% - Ênfase4 20 3 2 2" xfId="8920"/>
    <cellStyle name="20% - Ênfase4 20 3 2 2 2" xfId="21040"/>
    <cellStyle name="20% - Ênfase4 20 3 2 2 3" xfId="33129"/>
    <cellStyle name="20% - Ênfase4 20 3 2 2 4" xfId="49487"/>
    <cellStyle name="20% - Ênfase4 20 3 2 3" xfId="14980"/>
    <cellStyle name="20% - Ênfase4 20 3 2 4" xfId="27070"/>
    <cellStyle name="20% - Ênfase4 20 3 2 5" xfId="41210"/>
    <cellStyle name="20% - Ênfase4 20 3 3" xfId="4886"/>
    <cellStyle name="20% - Ênfase4 20 3 3 2" xfId="10945"/>
    <cellStyle name="20% - Ênfase4 20 3 3 2 2" xfId="23065"/>
    <cellStyle name="20% - Ênfase4 20 3 3 2 3" xfId="35154"/>
    <cellStyle name="20% - Ênfase4 20 3 3 2 4" xfId="51512"/>
    <cellStyle name="20% - Ênfase4 20 3 3 3" xfId="17005"/>
    <cellStyle name="20% - Ênfase4 20 3 3 4" xfId="29095"/>
    <cellStyle name="20% - Ênfase4 20 3 3 5" xfId="43235"/>
    <cellStyle name="20% - Ênfase4 20 3 4" xfId="6890"/>
    <cellStyle name="20% - Ênfase4 20 3 4 2" xfId="19010"/>
    <cellStyle name="20% - Ênfase4 20 3 4 2 2" xfId="47444"/>
    <cellStyle name="20% - Ênfase4 20 3 4 3" xfId="31099"/>
    <cellStyle name="20% - Ênfase4 20 3 4 4" xfId="39167"/>
    <cellStyle name="20% - Ênfase4 20 3 5" xfId="12950"/>
    <cellStyle name="20% - Ênfase4 20 3 5 2" xfId="45396"/>
    <cellStyle name="20% - Ênfase4 20 3 6" xfId="25065"/>
    <cellStyle name="20% - Ênfase4 20 3 7" xfId="37155"/>
    <cellStyle name="20% - Ênfase4 20 4" xfId="1858"/>
    <cellStyle name="20% - Ênfase4 20 4 2" xfId="3894"/>
    <cellStyle name="20% - Ênfase4 20 4 2 2" xfId="9953"/>
    <cellStyle name="20% - Ênfase4 20 4 2 2 2" xfId="22073"/>
    <cellStyle name="20% - Ênfase4 20 4 2 2 3" xfId="34162"/>
    <cellStyle name="20% - Ênfase4 20 4 2 2 4" xfId="50520"/>
    <cellStyle name="20% - Ênfase4 20 4 2 3" xfId="16013"/>
    <cellStyle name="20% - Ênfase4 20 4 2 4" xfId="28103"/>
    <cellStyle name="20% - Ênfase4 20 4 2 5" xfId="42243"/>
    <cellStyle name="20% - Ênfase4 20 4 3" xfId="5894"/>
    <cellStyle name="20% - Ênfase4 20 4 3 2" xfId="11953"/>
    <cellStyle name="20% - Ênfase4 20 4 3 2 2" xfId="24073"/>
    <cellStyle name="20% - Ênfase4 20 4 3 2 3" xfId="36162"/>
    <cellStyle name="20% - Ênfase4 20 4 3 2 4" xfId="52520"/>
    <cellStyle name="20% - Ênfase4 20 4 3 3" xfId="18013"/>
    <cellStyle name="20% - Ênfase4 20 4 3 4" xfId="30103"/>
    <cellStyle name="20% - Ênfase4 20 4 3 5" xfId="44243"/>
    <cellStyle name="20% - Ênfase4 20 4 4" xfId="7923"/>
    <cellStyle name="20% - Ênfase4 20 4 4 2" xfId="20043"/>
    <cellStyle name="20% - Ênfase4 20 4 4 2 2" xfId="48487"/>
    <cellStyle name="20% - Ênfase4 20 4 4 3" xfId="32132"/>
    <cellStyle name="20% - Ênfase4 20 4 4 4" xfId="40210"/>
    <cellStyle name="20% - Ênfase4 20 4 5" xfId="13983"/>
    <cellStyle name="20% - Ênfase4 20 4 5 2" xfId="46438"/>
    <cellStyle name="20% - Ênfase4 20 4 6" xfId="26073"/>
    <cellStyle name="20% - Ênfase4 20 4 7" xfId="38163"/>
    <cellStyle name="20% - Ênfase4 20 5" xfId="2357"/>
    <cellStyle name="20% - Ênfase4 20 5 2" xfId="8417"/>
    <cellStyle name="20% - Ênfase4 20 5 2 2" xfId="20537"/>
    <cellStyle name="20% - Ênfase4 20 5 2 3" xfId="32626"/>
    <cellStyle name="20% - Ênfase4 20 5 2 4" xfId="48983"/>
    <cellStyle name="20% - Ênfase4 20 5 3" xfId="14477"/>
    <cellStyle name="20% - Ênfase4 20 5 4" xfId="26567"/>
    <cellStyle name="20% - Ênfase4 20 5 5" xfId="40706"/>
    <cellStyle name="20% - Ênfase4 20 6" xfId="4388"/>
    <cellStyle name="20% - Ênfase4 20 6 2" xfId="10447"/>
    <cellStyle name="20% - Ênfase4 20 6 2 2" xfId="22567"/>
    <cellStyle name="20% - Ênfase4 20 6 2 3" xfId="34656"/>
    <cellStyle name="20% - Ênfase4 20 6 2 4" xfId="51014"/>
    <cellStyle name="20% - Ênfase4 20 6 3" xfId="16507"/>
    <cellStyle name="20% - Ênfase4 20 6 4" xfId="28597"/>
    <cellStyle name="20% - Ênfase4 20 6 5" xfId="42737"/>
    <cellStyle name="20% - Ênfase4 20 7" xfId="6387"/>
    <cellStyle name="20% - Ênfase4 20 7 2" xfId="18507"/>
    <cellStyle name="20% - Ênfase4 20 7 2 2" xfId="46935"/>
    <cellStyle name="20% - Ênfase4 20 7 3" xfId="30596"/>
    <cellStyle name="20% - Ênfase4 20 7 4" xfId="38658"/>
    <cellStyle name="20% - Ênfase4 20 8" xfId="12447"/>
    <cellStyle name="20% - Ênfase4 20 8 2" xfId="44889"/>
    <cellStyle name="20% - Ênfase4 20 9" xfId="24567"/>
    <cellStyle name="20% - Ênfase4 21" xfId="226"/>
    <cellStyle name="20% - Ênfase4 21 10" xfId="36660"/>
    <cellStyle name="20% - Ênfase4 21 2" xfId="1318"/>
    <cellStyle name="20% - Ênfase4 21 2 2" xfId="3360"/>
    <cellStyle name="20% - Ênfase4 21 2 2 2" xfId="9419"/>
    <cellStyle name="20% - Ênfase4 21 2 2 2 2" xfId="21539"/>
    <cellStyle name="20% - Ênfase4 21 2 2 2 3" xfId="33628"/>
    <cellStyle name="20% - Ênfase4 21 2 2 2 4" xfId="49986"/>
    <cellStyle name="20% - Ênfase4 21 2 2 3" xfId="15479"/>
    <cellStyle name="20% - Ênfase4 21 2 2 4" xfId="27569"/>
    <cellStyle name="20% - Ênfase4 21 2 2 5" xfId="41709"/>
    <cellStyle name="20% - Ênfase4 21 2 3" xfId="5385"/>
    <cellStyle name="20% - Ênfase4 21 2 3 2" xfId="11444"/>
    <cellStyle name="20% - Ênfase4 21 2 3 2 2" xfId="23564"/>
    <cellStyle name="20% - Ênfase4 21 2 3 2 3" xfId="35653"/>
    <cellStyle name="20% - Ênfase4 21 2 3 2 4" xfId="52011"/>
    <cellStyle name="20% - Ênfase4 21 2 3 3" xfId="17504"/>
    <cellStyle name="20% - Ênfase4 21 2 3 4" xfId="29594"/>
    <cellStyle name="20% - Ênfase4 21 2 3 5" xfId="43734"/>
    <cellStyle name="20% - Ênfase4 21 2 4" xfId="7389"/>
    <cellStyle name="20% - Ênfase4 21 2 4 2" xfId="19509"/>
    <cellStyle name="20% - Ênfase4 21 2 4 2 2" xfId="47952"/>
    <cellStyle name="20% - Ênfase4 21 2 4 3" xfId="31598"/>
    <cellStyle name="20% - Ênfase4 21 2 4 4" xfId="39675"/>
    <cellStyle name="20% - Ênfase4 21 2 5" xfId="13449"/>
    <cellStyle name="20% - Ênfase4 21 2 5 2" xfId="45903"/>
    <cellStyle name="20% - Ênfase4 21 2 6" xfId="25564"/>
    <cellStyle name="20% - Ênfase4 21 2 7" xfId="37654"/>
    <cellStyle name="20% - Ênfase4 21 3" xfId="809"/>
    <cellStyle name="20% - Ênfase4 21 3 2" xfId="2864"/>
    <cellStyle name="20% - Ênfase4 21 3 2 2" xfId="8923"/>
    <cellStyle name="20% - Ênfase4 21 3 2 2 2" xfId="21043"/>
    <cellStyle name="20% - Ênfase4 21 3 2 2 3" xfId="33132"/>
    <cellStyle name="20% - Ênfase4 21 3 2 2 4" xfId="49490"/>
    <cellStyle name="20% - Ênfase4 21 3 2 3" xfId="14983"/>
    <cellStyle name="20% - Ênfase4 21 3 2 4" xfId="27073"/>
    <cellStyle name="20% - Ênfase4 21 3 2 5" xfId="41213"/>
    <cellStyle name="20% - Ênfase4 21 3 3" xfId="4889"/>
    <cellStyle name="20% - Ênfase4 21 3 3 2" xfId="10948"/>
    <cellStyle name="20% - Ênfase4 21 3 3 2 2" xfId="23068"/>
    <cellStyle name="20% - Ênfase4 21 3 3 2 3" xfId="35157"/>
    <cellStyle name="20% - Ênfase4 21 3 3 2 4" xfId="51515"/>
    <cellStyle name="20% - Ênfase4 21 3 3 3" xfId="17008"/>
    <cellStyle name="20% - Ênfase4 21 3 3 4" xfId="29098"/>
    <cellStyle name="20% - Ênfase4 21 3 3 5" xfId="43238"/>
    <cellStyle name="20% - Ênfase4 21 3 4" xfId="6893"/>
    <cellStyle name="20% - Ênfase4 21 3 4 2" xfId="19013"/>
    <cellStyle name="20% - Ênfase4 21 3 4 2 2" xfId="47447"/>
    <cellStyle name="20% - Ênfase4 21 3 4 3" xfId="31102"/>
    <cellStyle name="20% - Ênfase4 21 3 4 4" xfId="39170"/>
    <cellStyle name="20% - Ênfase4 21 3 5" xfId="12953"/>
    <cellStyle name="20% - Ênfase4 21 3 5 2" xfId="45399"/>
    <cellStyle name="20% - Ênfase4 21 3 6" xfId="25068"/>
    <cellStyle name="20% - Ênfase4 21 3 7" xfId="37158"/>
    <cellStyle name="20% - Ênfase4 21 4" xfId="1861"/>
    <cellStyle name="20% - Ênfase4 21 4 2" xfId="3897"/>
    <cellStyle name="20% - Ênfase4 21 4 2 2" xfId="9956"/>
    <cellStyle name="20% - Ênfase4 21 4 2 2 2" xfId="22076"/>
    <cellStyle name="20% - Ênfase4 21 4 2 2 3" xfId="34165"/>
    <cellStyle name="20% - Ênfase4 21 4 2 2 4" xfId="50523"/>
    <cellStyle name="20% - Ênfase4 21 4 2 3" xfId="16016"/>
    <cellStyle name="20% - Ênfase4 21 4 2 4" xfId="28106"/>
    <cellStyle name="20% - Ênfase4 21 4 2 5" xfId="42246"/>
    <cellStyle name="20% - Ênfase4 21 4 3" xfId="5897"/>
    <cellStyle name="20% - Ênfase4 21 4 3 2" xfId="11956"/>
    <cellStyle name="20% - Ênfase4 21 4 3 2 2" xfId="24076"/>
    <cellStyle name="20% - Ênfase4 21 4 3 2 3" xfId="36165"/>
    <cellStyle name="20% - Ênfase4 21 4 3 2 4" xfId="52523"/>
    <cellStyle name="20% - Ênfase4 21 4 3 3" xfId="18016"/>
    <cellStyle name="20% - Ênfase4 21 4 3 4" xfId="30106"/>
    <cellStyle name="20% - Ênfase4 21 4 3 5" xfId="44246"/>
    <cellStyle name="20% - Ênfase4 21 4 4" xfId="7926"/>
    <cellStyle name="20% - Ênfase4 21 4 4 2" xfId="20046"/>
    <cellStyle name="20% - Ênfase4 21 4 4 2 2" xfId="48490"/>
    <cellStyle name="20% - Ênfase4 21 4 4 3" xfId="32135"/>
    <cellStyle name="20% - Ênfase4 21 4 4 4" xfId="40213"/>
    <cellStyle name="20% - Ênfase4 21 4 5" xfId="13986"/>
    <cellStyle name="20% - Ênfase4 21 4 5 2" xfId="46441"/>
    <cellStyle name="20% - Ênfase4 21 4 6" xfId="26076"/>
    <cellStyle name="20% - Ênfase4 21 4 7" xfId="38166"/>
    <cellStyle name="20% - Ênfase4 21 5" xfId="2360"/>
    <cellStyle name="20% - Ênfase4 21 5 2" xfId="8420"/>
    <cellStyle name="20% - Ênfase4 21 5 2 2" xfId="20540"/>
    <cellStyle name="20% - Ênfase4 21 5 2 3" xfId="32629"/>
    <cellStyle name="20% - Ênfase4 21 5 2 4" xfId="48986"/>
    <cellStyle name="20% - Ênfase4 21 5 3" xfId="14480"/>
    <cellStyle name="20% - Ênfase4 21 5 4" xfId="26570"/>
    <cellStyle name="20% - Ênfase4 21 5 5" xfId="40709"/>
    <cellStyle name="20% - Ênfase4 21 6" xfId="4391"/>
    <cellStyle name="20% - Ênfase4 21 6 2" xfId="10450"/>
    <cellStyle name="20% - Ênfase4 21 6 2 2" xfId="22570"/>
    <cellStyle name="20% - Ênfase4 21 6 2 3" xfId="34659"/>
    <cellStyle name="20% - Ênfase4 21 6 2 4" xfId="51017"/>
    <cellStyle name="20% - Ênfase4 21 6 3" xfId="16510"/>
    <cellStyle name="20% - Ênfase4 21 6 4" xfId="28600"/>
    <cellStyle name="20% - Ênfase4 21 6 5" xfId="42740"/>
    <cellStyle name="20% - Ênfase4 21 7" xfId="6390"/>
    <cellStyle name="20% - Ênfase4 21 7 2" xfId="18510"/>
    <cellStyle name="20% - Ênfase4 21 7 2 2" xfId="46938"/>
    <cellStyle name="20% - Ênfase4 21 7 3" xfId="30599"/>
    <cellStyle name="20% - Ênfase4 21 7 4" xfId="38661"/>
    <cellStyle name="20% - Ênfase4 21 8" xfId="12450"/>
    <cellStyle name="20% - Ênfase4 21 8 2" xfId="44892"/>
    <cellStyle name="20% - Ênfase4 21 9" xfId="24570"/>
    <cellStyle name="20% - Ênfase4 22" xfId="230"/>
    <cellStyle name="20% - Ênfase4 3" xfId="62"/>
    <cellStyle name="20% - Ênfase4 3 10" xfId="24415"/>
    <cellStyle name="20% - Ênfase4 3 11" xfId="36505"/>
    <cellStyle name="20% - Ênfase4 3 2" xfId="33"/>
    <cellStyle name="20% - Ênfase4 3 2 10" xfId="36481"/>
    <cellStyle name="20% - Ênfase4 3 2 2" xfId="1135"/>
    <cellStyle name="20% - Ênfase4 3 2 2 2" xfId="3179"/>
    <cellStyle name="20% - Ênfase4 3 2 2 2 2" xfId="9238"/>
    <cellStyle name="20% - Ênfase4 3 2 2 2 2 2" xfId="21358"/>
    <cellStyle name="20% - Ênfase4 3 2 2 2 2 3" xfId="33447"/>
    <cellStyle name="20% - Ênfase4 3 2 2 2 2 4" xfId="49805"/>
    <cellStyle name="20% - Ênfase4 3 2 2 2 3" xfId="15298"/>
    <cellStyle name="20% - Ênfase4 3 2 2 2 4" xfId="27388"/>
    <cellStyle name="20% - Ênfase4 3 2 2 2 5" xfId="41528"/>
    <cellStyle name="20% - Ênfase4 3 2 2 3" xfId="5204"/>
    <cellStyle name="20% - Ênfase4 3 2 2 3 2" xfId="11263"/>
    <cellStyle name="20% - Ênfase4 3 2 2 3 2 2" xfId="23383"/>
    <cellStyle name="20% - Ênfase4 3 2 2 3 2 3" xfId="35472"/>
    <cellStyle name="20% - Ênfase4 3 2 2 3 2 4" xfId="51830"/>
    <cellStyle name="20% - Ênfase4 3 2 2 3 3" xfId="17323"/>
    <cellStyle name="20% - Ênfase4 3 2 2 3 4" xfId="29413"/>
    <cellStyle name="20% - Ênfase4 3 2 2 3 5" xfId="43553"/>
    <cellStyle name="20% - Ênfase4 3 2 2 4" xfId="7208"/>
    <cellStyle name="20% - Ênfase4 3 2 2 4 2" xfId="19328"/>
    <cellStyle name="20% - Ênfase4 3 2 2 4 2 2" xfId="47770"/>
    <cellStyle name="20% - Ênfase4 3 2 2 4 3" xfId="31417"/>
    <cellStyle name="20% - Ênfase4 3 2 2 4 4" xfId="39493"/>
    <cellStyle name="20% - Ênfase4 3 2 2 5" xfId="13268"/>
    <cellStyle name="20% - Ênfase4 3 2 2 5 2" xfId="45721"/>
    <cellStyle name="20% - Ênfase4 3 2 2 6" xfId="25383"/>
    <cellStyle name="20% - Ênfase4 3 2 2 7" xfId="37473"/>
    <cellStyle name="20% - Ênfase4 3 2 3" xfId="627"/>
    <cellStyle name="20% - Ênfase4 3 2 3 2" xfId="2685"/>
    <cellStyle name="20% - Ênfase4 3 2 3 2 2" xfId="8744"/>
    <cellStyle name="20% - Ênfase4 3 2 3 2 2 2" xfId="20864"/>
    <cellStyle name="20% - Ênfase4 3 2 3 2 2 3" xfId="32953"/>
    <cellStyle name="20% - Ênfase4 3 2 3 2 2 4" xfId="49311"/>
    <cellStyle name="20% - Ênfase4 3 2 3 2 3" xfId="14804"/>
    <cellStyle name="20% - Ênfase4 3 2 3 2 4" xfId="26894"/>
    <cellStyle name="20% - Ênfase4 3 2 3 2 5" xfId="41034"/>
    <cellStyle name="20% - Ênfase4 3 2 3 3" xfId="4710"/>
    <cellStyle name="20% - Ênfase4 3 2 3 3 2" xfId="10769"/>
    <cellStyle name="20% - Ênfase4 3 2 3 3 2 2" xfId="22889"/>
    <cellStyle name="20% - Ênfase4 3 2 3 3 2 3" xfId="34978"/>
    <cellStyle name="20% - Ênfase4 3 2 3 3 2 4" xfId="51336"/>
    <cellStyle name="20% - Ênfase4 3 2 3 3 3" xfId="16829"/>
    <cellStyle name="20% - Ênfase4 3 2 3 3 4" xfId="28919"/>
    <cellStyle name="20% - Ênfase4 3 2 3 3 5" xfId="43059"/>
    <cellStyle name="20% - Ênfase4 3 2 3 4" xfId="6714"/>
    <cellStyle name="20% - Ênfase4 3 2 3 4 2" xfId="18834"/>
    <cellStyle name="20% - Ênfase4 3 2 3 4 2 2" xfId="47266"/>
    <cellStyle name="20% - Ênfase4 3 2 3 4 3" xfId="30923"/>
    <cellStyle name="20% - Ênfase4 3 2 3 4 4" xfId="38989"/>
    <cellStyle name="20% - Ênfase4 3 2 3 5" xfId="12774"/>
    <cellStyle name="20% - Ênfase4 3 2 3 5 2" xfId="45218"/>
    <cellStyle name="20% - Ênfase4 3 2 3 6" xfId="24889"/>
    <cellStyle name="20% - Ênfase4 3 2 3 7" xfId="36979"/>
    <cellStyle name="20% - Ênfase4 3 2 4" xfId="1681"/>
    <cellStyle name="20% - Ênfase4 3 2 4 2" xfId="3718"/>
    <cellStyle name="20% - Ênfase4 3 2 4 2 2" xfId="9777"/>
    <cellStyle name="20% - Ênfase4 3 2 4 2 2 2" xfId="21897"/>
    <cellStyle name="20% - Ênfase4 3 2 4 2 2 3" xfId="33986"/>
    <cellStyle name="20% - Ênfase4 3 2 4 2 2 4" xfId="50344"/>
    <cellStyle name="20% - Ênfase4 3 2 4 2 3" xfId="15837"/>
    <cellStyle name="20% - Ênfase4 3 2 4 2 4" xfId="27927"/>
    <cellStyle name="20% - Ênfase4 3 2 4 2 5" xfId="42067"/>
    <cellStyle name="20% - Ênfase4 3 2 4 3" xfId="5718"/>
    <cellStyle name="20% - Ênfase4 3 2 4 3 2" xfId="11777"/>
    <cellStyle name="20% - Ênfase4 3 2 4 3 2 2" xfId="23897"/>
    <cellStyle name="20% - Ênfase4 3 2 4 3 2 3" xfId="35986"/>
    <cellStyle name="20% - Ênfase4 3 2 4 3 2 4" xfId="52344"/>
    <cellStyle name="20% - Ênfase4 3 2 4 3 3" xfId="17837"/>
    <cellStyle name="20% - Ênfase4 3 2 4 3 4" xfId="29927"/>
    <cellStyle name="20% - Ênfase4 3 2 4 3 5" xfId="44067"/>
    <cellStyle name="20% - Ênfase4 3 2 4 4" xfId="7747"/>
    <cellStyle name="20% - Ênfase4 3 2 4 4 2" xfId="19867"/>
    <cellStyle name="20% - Ênfase4 3 2 4 4 2 2" xfId="48310"/>
    <cellStyle name="20% - Ênfase4 3 2 4 4 3" xfId="31956"/>
    <cellStyle name="20% - Ênfase4 3 2 4 4 4" xfId="40033"/>
    <cellStyle name="20% - Ênfase4 3 2 4 5" xfId="13807"/>
    <cellStyle name="20% - Ênfase4 3 2 4 5 2" xfId="46261"/>
    <cellStyle name="20% - Ênfase4 3 2 4 6" xfId="25897"/>
    <cellStyle name="20% - Ênfase4 3 2 4 7" xfId="37987"/>
    <cellStyle name="20% - Ênfase4 3 2 5" xfId="2181"/>
    <cellStyle name="20% - Ênfase4 3 2 5 2" xfId="8241"/>
    <cellStyle name="20% - Ênfase4 3 2 5 2 2" xfId="20361"/>
    <cellStyle name="20% - Ênfase4 3 2 5 2 3" xfId="32450"/>
    <cellStyle name="20% - Ênfase4 3 2 5 2 4" xfId="48807"/>
    <cellStyle name="20% - Ênfase4 3 2 5 3" xfId="14301"/>
    <cellStyle name="20% - Ênfase4 3 2 5 4" xfId="26391"/>
    <cellStyle name="20% - Ênfase4 3 2 5 5" xfId="40530"/>
    <cellStyle name="20% - Ênfase4 3 2 6" xfId="4212"/>
    <cellStyle name="20% - Ênfase4 3 2 6 2" xfId="10271"/>
    <cellStyle name="20% - Ênfase4 3 2 6 2 2" xfId="22391"/>
    <cellStyle name="20% - Ênfase4 3 2 6 2 3" xfId="34480"/>
    <cellStyle name="20% - Ênfase4 3 2 6 2 4" xfId="50838"/>
    <cellStyle name="20% - Ênfase4 3 2 6 3" xfId="16331"/>
    <cellStyle name="20% - Ênfase4 3 2 6 4" xfId="28421"/>
    <cellStyle name="20% - Ênfase4 3 2 6 5" xfId="42561"/>
    <cellStyle name="20% - Ênfase4 3 2 7" xfId="6211"/>
    <cellStyle name="20% - Ênfase4 3 2 7 2" xfId="18331"/>
    <cellStyle name="20% - Ênfase4 3 2 7 2 2" xfId="46757"/>
    <cellStyle name="20% - Ênfase4 3 2 7 3" xfId="30420"/>
    <cellStyle name="20% - Ênfase4 3 2 7 4" xfId="38480"/>
    <cellStyle name="20% - Ênfase4 3 2 8" xfId="12271"/>
    <cellStyle name="20% - Ênfase4 3 2 8 2" xfId="44712"/>
    <cellStyle name="20% - Ênfase4 3 2 9" xfId="24391"/>
    <cellStyle name="20% - Ênfase4 3 3" xfId="1161"/>
    <cellStyle name="20% - Ênfase4 3 3 2" xfId="3205"/>
    <cellStyle name="20% - Ênfase4 3 3 2 2" xfId="9264"/>
    <cellStyle name="20% - Ênfase4 3 3 2 2 2" xfId="21384"/>
    <cellStyle name="20% - Ênfase4 3 3 2 2 3" xfId="33473"/>
    <cellStyle name="20% - Ênfase4 3 3 2 2 4" xfId="49831"/>
    <cellStyle name="20% - Ênfase4 3 3 2 3" xfId="15324"/>
    <cellStyle name="20% - Ênfase4 3 3 2 4" xfId="27414"/>
    <cellStyle name="20% - Ênfase4 3 3 2 5" xfId="41554"/>
    <cellStyle name="20% - Ênfase4 3 3 3" xfId="5230"/>
    <cellStyle name="20% - Ênfase4 3 3 3 2" xfId="11289"/>
    <cellStyle name="20% - Ênfase4 3 3 3 2 2" xfId="23409"/>
    <cellStyle name="20% - Ênfase4 3 3 3 2 3" xfId="35498"/>
    <cellStyle name="20% - Ênfase4 3 3 3 2 4" xfId="51856"/>
    <cellStyle name="20% - Ênfase4 3 3 3 3" xfId="17349"/>
    <cellStyle name="20% - Ênfase4 3 3 3 4" xfId="29439"/>
    <cellStyle name="20% - Ênfase4 3 3 3 5" xfId="43579"/>
    <cellStyle name="20% - Ênfase4 3 3 4" xfId="7234"/>
    <cellStyle name="20% - Ênfase4 3 3 4 2" xfId="19354"/>
    <cellStyle name="20% - Ênfase4 3 3 4 2 2" xfId="47796"/>
    <cellStyle name="20% - Ênfase4 3 3 4 3" xfId="31443"/>
    <cellStyle name="20% - Ênfase4 3 3 4 4" xfId="39519"/>
    <cellStyle name="20% - Ênfase4 3 3 5" xfId="13294"/>
    <cellStyle name="20% - Ênfase4 3 3 5 2" xfId="45747"/>
    <cellStyle name="20% - Ênfase4 3 3 6" xfId="25409"/>
    <cellStyle name="20% - Ênfase4 3 3 7" xfId="37499"/>
    <cellStyle name="20% - Ênfase4 3 4" xfId="651"/>
    <cellStyle name="20% - Ênfase4 3 4 2" xfId="2709"/>
    <cellStyle name="20% - Ênfase4 3 4 2 2" xfId="8768"/>
    <cellStyle name="20% - Ênfase4 3 4 2 2 2" xfId="20888"/>
    <cellStyle name="20% - Ênfase4 3 4 2 2 3" xfId="32977"/>
    <cellStyle name="20% - Ênfase4 3 4 2 2 4" xfId="49335"/>
    <cellStyle name="20% - Ênfase4 3 4 2 3" xfId="14828"/>
    <cellStyle name="20% - Ênfase4 3 4 2 4" xfId="26918"/>
    <cellStyle name="20% - Ênfase4 3 4 2 5" xfId="41058"/>
    <cellStyle name="20% - Ênfase4 3 4 3" xfId="4734"/>
    <cellStyle name="20% - Ênfase4 3 4 3 2" xfId="10793"/>
    <cellStyle name="20% - Ênfase4 3 4 3 2 2" xfId="22913"/>
    <cellStyle name="20% - Ênfase4 3 4 3 2 3" xfId="35002"/>
    <cellStyle name="20% - Ênfase4 3 4 3 2 4" xfId="51360"/>
    <cellStyle name="20% - Ênfase4 3 4 3 3" xfId="16853"/>
    <cellStyle name="20% - Ênfase4 3 4 3 4" xfId="28943"/>
    <cellStyle name="20% - Ênfase4 3 4 3 5" xfId="43083"/>
    <cellStyle name="20% - Ênfase4 3 4 4" xfId="6738"/>
    <cellStyle name="20% - Ênfase4 3 4 4 2" xfId="18858"/>
    <cellStyle name="20% - Ênfase4 3 4 4 2 2" xfId="47290"/>
    <cellStyle name="20% - Ênfase4 3 4 4 3" xfId="30947"/>
    <cellStyle name="20% - Ênfase4 3 4 4 4" xfId="39013"/>
    <cellStyle name="20% - Ênfase4 3 4 5" xfId="12798"/>
    <cellStyle name="20% - Ênfase4 3 4 5 2" xfId="45242"/>
    <cellStyle name="20% - Ênfase4 3 4 6" xfId="24913"/>
    <cellStyle name="20% - Ênfase4 3 4 7" xfId="37003"/>
    <cellStyle name="20% - Ênfase4 3 5" xfId="1705"/>
    <cellStyle name="20% - Ênfase4 3 5 2" xfId="3742"/>
    <cellStyle name="20% - Ênfase4 3 5 2 2" xfId="9801"/>
    <cellStyle name="20% - Ênfase4 3 5 2 2 2" xfId="21921"/>
    <cellStyle name="20% - Ênfase4 3 5 2 2 3" xfId="34010"/>
    <cellStyle name="20% - Ênfase4 3 5 2 2 4" xfId="50368"/>
    <cellStyle name="20% - Ênfase4 3 5 2 3" xfId="15861"/>
    <cellStyle name="20% - Ênfase4 3 5 2 4" xfId="27951"/>
    <cellStyle name="20% - Ênfase4 3 5 2 5" xfId="42091"/>
    <cellStyle name="20% - Ênfase4 3 5 3" xfId="5742"/>
    <cellStyle name="20% - Ênfase4 3 5 3 2" xfId="11801"/>
    <cellStyle name="20% - Ênfase4 3 5 3 2 2" xfId="23921"/>
    <cellStyle name="20% - Ênfase4 3 5 3 2 3" xfId="36010"/>
    <cellStyle name="20% - Ênfase4 3 5 3 2 4" xfId="52368"/>
    <cellStyle name="20% - Ênfase4 3 5 3 3" xfId="17861"/>
    <cellStyle name="20% - Ênfase4 3 5 3 4" xfId="29951"/>
    <cellStyle name="20% - Ênfase4 3 5 3 5" xfId="44091"/>
    <cellStyle name="20% - Ênfase4 3 5 4" xfId="7771"/>
    <cellStyle name="20% - Ênfase4 3 5 4 2" xfId="19891"/>
    <cellStyle name="20% - Ênfase4 3 5 4 2 2" xfId="48334"/>
    <cellStyle name="20% - Ênfase4 3 5 4 3" xfId="31980"/>
    <cellStyle name="20% - Ênfase4 3 5 4 4" xfId="40057"/>
    <cellStyle name="20% - Ênfase4 3 5 5" xfId="13831"/>
    <cellStyle name="20% - Ênfase4 3 5 5 2" xfId="46285"/>
    <cellStyle name="20% - Ênfase4 3 5 6" xfId="25921"/>
    <cellStyle name="20% - Ênfase4 3 5 7" xfId="38011"/>
    <cellStyle name="20% - Ênfase4 3 6" xfId="2205"/>
    <cellStyle name="20% - Ênfase4 3 6 2" xfId="8265"/>
    <cellStyle name="20% - Ênfase4 3 6 2 2" xfId="20385"/>
    <cellStyle name="20% - Ênfase4 3 6 2 3" xfId="32474"/>
    <cellStyle name="20% - Ênfase4 3 6 2 4" xfId="48831"/>
    <cellStyle name="20% - Ênfase4 3 6 3" xfId="14325"/>
    <cellStyle name="20% - Ênfase4 3 6 4" xfId="26415"/>
    <cellStyle name="20% - Ênfase4 3 6 5" xfId="40554"/>
    <cellStyle name="20% - Ênfase4 3 7" xfId="4236"/>
    <cellStyle name="20% - Ênfase4 3 7 2" xfId="10295"/>
    <cellStyle name="20% - Ênfase4 3 7 2 2" xfId="22415"/>
    <cellStyle name="20% - Ênfase4 3 7 2 3" xfId="34504"/>
    <cellStyle name="20% - Ênfase4 3 7 2 4" xfId="50862"/>
    <cellStyle name="20% - Ênfase4 3 7 3" xfId="16355"/>
    <cellStyle name="20% - Ênfase4 3 7 4" xfId="28445"/>
    <cellStyle name="20% - Ênfase4 3 7 5" xfId="42585"/>
    <cellStyle name="20% - Ênfase4 3 8" xfId="6235"/>
    <cellStyle name="20% - Ênfase4 3 8 2" xfId="18355"/>
    <cellStyle name="20% - Ênfase4 3 8 2 2" xfId="46782"/>
    <cellStyle name="20% - Ênfase4 3 8 3" xfId="30444"/>
    <cellStyle name="20% - Ênfase4 3 8 4" xfId="38505"/>
    <cellStyle name="20% - Ênfase4 3 9" xfId="12295"/>
    <cellStyle name="20% - Ênfase4 3 9 2" xfId="44736"/>
    <cellStyle name="20% - Ênfase4 4" xfId="237"/>
    <cellStyle name="20% - Ênfase4 4 10" xfId="24579"/>
    <cellStyle name="20% - Ênfase4 4 11" xfId="36669"/>
    <cellStyle name="20% - Ênfase4 4 2" xfId="238"/>
    <cellStyle name="20% - Ênfase4 4 2 10" xfId="36670"/>
    <cellStyle name="20% - Ênfase4 4 2 2" xfId="1328"/>
    <cellStyle name="20% - Ênfase4 4 2 2 2" xfId="3370"/>
    <cellStyle name="20% - Ênfase4 4 2 2 2 2" xfId="9429"/>
    <cellStyle name="20% - Ênfase4 4 2 2 2 2 2" xfId="21549"/>
    <cellStyle name="20% - Ênfase4 4 2 2 2 2 3" xfId="33638"/>
    <cellStyle name="20% - Ênfase4 4 2 2 2 2 4" xfId="49996"/>
    <cellStyle name="20% - Ênfase4 4 2 2 2 3" xfId="15489"/>
    <cellStyle name="20% - Ênfase4 4 2 2 2 4" xfId="27579"/>
    <cellStyle name="20% - Ênfase4 4 2 2 2 5" xfId="41719"/>
    <cellStyle name="20% - Ênfase4 4 2 2 3" xfId="5395"/>
    <cellStyle name="20% - Ênfase4 4 2 2 3 2" xfId="11454"/>
    <cellStyle name="20% - Ênfase4 4 2 2 3 2 2" xfId="23574"/>
    <cellStyle name="20% - Ênfase4 4 2 2 3 2 3" xfId="35663"/>
    <cellStyle name="20% - Ênfase4 4 2 2 3 2 4" xfId="52021"/>
    <cellStyle name="20% - Ênfase4 4 2 2 3 3" xfId="17514"/>
    <cellStyle name="20% - Ênfase4 4 2 2 3 4" xfId="29604"/>
    <cellStyle name="20% - Ênfase4 4 2 2 3 5" xfId="43744"/>
    <cellStyle name="20% - Ênfase4 4 2 2 4" xfId="7399"/>
    <cellStyle name="20% - Ênfase4 4 2 2 4 2" xfId="19519"/>
    <cellStyle name="20% - Ênfase4 4 2 2 4 2 2" xfId="47962"/>
    <cellStyle name="20% - Ênfase4 4 2 2 4 3" xfId="31608"/>
    <cellStyle name="20% - Ênfase4 4 2 2 4 4" xfId="39685"/>
    <cellStyle name="20% - Ênfase4 4 2 2 5" xfId="13459"/>
    <cellStyle name="20% - Ênfase4 4 2 2 5 2" xfId="45913"/>
    <cellStyle name="20% - Ênfase4 4 2 2 6" xfId="25574"/>
    <cellStyle name="20% - Ênfase4 4 2 2 7" xfId="37664"/>
    <cellStyle name="20% - Ênfase4 4 2 3" xfId="819"/>
    <cellStyle name="20% - Ênfase4 4 2 3 2" xfId="2874"/>
    <cellStyle name="20% - Ênfase4 4 2 3 2 2" xfId="8933"/>
    <cellStyle name="20% - Ênfase4 4 2 3 2 2 2" xfId="21053"/>
    <cellStyle name="20% - Ênfase4 4 2 3 2 2 3" xfId="33142"/>
    <cellStyle name="20% - Ênfase4 4 2 3 2 2 4" xfId="49500"/>
    <cellStyle name="20% - Ênfase4 4 2 3 2 3" xfId="14993"/>
    <cellStyle name="20% - Ênfase4 4 2 3 2 4" xfId="27083"/>
    <cellStyle name="20% - Ênfase4 4 2 3 2 5" xfId="41223"/>
    <cellStyle name="20% - Ênfase4 4 2 3 3" xfId="4899"/>
    <cellStyle name="20% - Ênfase4 4 2 3 3 2" xfId="10958"/>
    <cellStyle name="20% - Ênfase4 4 2 3 3 2 2" xfId="23078"/>
    <cellStyle name="20% - Ênfase4 4 2 3 3 2 3" xfId="35167"/>
    <cellStyle name="20% - Ênfase4 4 2 3 3 2 4" xfId="51525"/>
    <cellStyle name="20% - Ênfase4 4 2 3 3 3" xfId="17018"/>
    <cellStyle name="20% - Ênfase4 4 2 3 3 4" xfId="29108"/>
    <cellStyle name="20% - Ênfase4 4 2 3 3 5" xfId="43248"/>
    <cellStyle name="20% - Ênfase4 4 2 3 4" xfId="6903"/>
    <cellStyle name="20% - Ênfase4 4 2 3 4 2" xfId="19023"/>
    <cellStyle name="20% - Ênfase4 4 2 3 4 2 2" xfId="47457"/>
    <cellStyle name="20% - Ênfase4 4 2 3 4 3" xfId="31112"/>
    <cellStyle name="20% - Ênfase4 4 2 3 4 4" xfId="39180"/>
    <cellStyle name="20% - Ênfase4 4 2 3 5" xfId="12963"/>
    <cellStyle name="20% - Ênfase4 4 2 3 5 2" xfId="45409"/>
    <cellStyle name="20% - Ênfase4 4 2 3 6" xfId="25078"/>
    <cellStyle name="20% - Ênfase4 4 2 3 7" xfId="37168"/>
    <cellStyle name="20% - Ênfase4 4 2 4" xfId="1871"/>
    <cellStyle name="20% - Ênfase4 4 2 4 2" xfId="3907"/>
    <cellStyle name="20% - Ênfase4 4 2 4 2 2" xfId="9966"/>
    <cellStyle name="20% - Ênfase4 4 2 4 2 2 2" xfId="22086"/>
    <cellStyle name="20% - Ênfase4 4 2 4 2 2 3" xfId="34175"/>
    <cellStyle name="20% - Ênfase4 4 2 4 2 2 4" xfId="50533"/>
    <cellStyle name="20% - Ênfase4 4 2 4 2 3" xfId="16026"/>
    <cellStyle name="20% - Ênfase4 4 2 4 2 4" xfId="28116"/>
    <cellStyle name="20% - Ênfase4 4 2 4 2 5" xfId="42256"/>
    <cellStyle name="20% - Ênfase4 4 2 4 3" xfId="5907"/>
    <cellStyle name="20% - Ênfase4 4 2 4 3 2" xfId="11966"/>
    <cellStyle name="20% - Ênfase4 4 2 4 3 2 2" xfId="24086"/>
    <cellStyle name="20% - Ênfase4 4 2 4 3 2 3" xfId="36175"/>
    <cellStyle name="20% - Ênfase4 4 2 4 3 2 4" xfId="52533"/>
    <cellStyle name="20% - Ênfase4 4 2 4 3 3" xfId="18026"/>
    <cellStyle name="20% - Ênfase4 4 2 4 3 4" xfId="30116"/>
    <cellStyle name="20% - Ênfase4 4 2 4 3 5" xfId="44256"/>
    <cellStyle name="20% - Ênfase4 4 2 4 4" xfId="7936"/>
    <cellStyle name="20% - Ênfase4 4 2 4 4 2" xfId="20056"/>
    <cellStyle name="20% - Ênfase4 4 2 4 4 2 2" xfId="48500"/>
    <cellStyle name="20% - Ênfase4 4 2 4 4 3" xfId="32145"/>
    <cellStyle name="20% - Ênfase4 4 2 4 4 4" xfId="40223"/>
    <cellStyle name="20% - Ênfase4 4 2 4 5" xfId="13996"/>
    <cellStyle name="20% - Ênfase4 4 2 4 5 2" xfId="46451"/>
    <cellStyle name="20% - Ênfase4 4 2 4 6" xfId="26086"/>
    <cellStyle name="20% - Ênfase4 4 2 4 7" xfId="38176"/>
    <cellStyle name="20% - Ênfase4 4 2 5" xfId="2370"/>
    <cellStyle name="20% - Ênfase4 4 2 5 2" xfId="8430"/>
    <cellStyle name="20% - Ênfase4 4 2 5 2 2" xfId="20550"/>
    <cellStyle name="20% - Ênfase4 4 2 5 2 3" xfId="32639"/>
    <cellStyle name="20% - Ênfase4 4 2 5 2 4" xfId="48996"/>
    <cellStyle name="20% - Ênfase4 4 2 5 3" xfId="14490"/>
    <cellStyle name="20% - Ênfase4 4 2 5 4" xfId="26580"/>
    <cellStyle name="20% - Ênfase4 4 2 5 5" xfId="40719"/>
    <cellStyle name="20% - Ênfase4 4 2 6" xfId="4401"/>
    <cellStyle name="20% - Ênfase4 4 2 6 2" xfId="10460"/>
    <cellStyle name="20% - Ênfase4 4 2 6 2 2" xfId="22580"/>
    <cellStyle name="20% - Ênfase4 4 2 6 2 3" xfId="34669"/>
    <cellStyle name="20% - Ênfase4 4 2 6 2 4" xfId="51027"/>
    <cellStyle name="20% - Ênfase4 4 2 6 3" xfId="16520"/>
    <cellStyle name="20% - Ênfase4 4 2 6 4" xfId="28610"/>
    <cellStyle name="20% - Ênfase4 4 2 6 5" xfId="42750"/>
    <cellStyle name="20% - Ênfase4 4 2 7" xfId="6400"/>
    <cellStyle name="20% - Ênfase4 4 2 7 2" xfId="18520"/>
    <cellStyle name="20% - Ênfase4 4 2 7 2 2" xfId="46948"/>
    <cellStyle name="20% - Ênfase4 4 2 7 3" xfId="30609"/>
    <cellStyle name="20% - Ênfase4 4 2 7 4" xfId="38671"/>
    <cellStyle name="20% - Ênfase4 4 2 8" xfId="12460"/>
    <cellStyle name="20% - Ênfase4 4 2 8 2" xfId="44902"/>
    <cellStyle name="20% - Ênfase4 4 2 9" xfId="24580"/>
    <cellStyle name="20% - Ênfase4 4 3" xfId="1327"/>
    <cellStyle name="20% - Ênfase4 4 3 2" xfId="3369"/>
    <cellStyle name="20% - Ênfase4 4 3 2 2" xfId="9428"/>
    <cellStyle name="20% - Ênfase4 4 3 2 2 2" xfId="21548"/>
    <cellStyle name="20% - Ênfase4 4 3 2 2 3" xfId="33637"/>
    <cellStyle name="20% - Ênfase4 4 3 2 2 4" xfId="49995"/>
    <cellStyle name="20% - Ênfase4 4 3 2 3" xfId="15488"/>
    <cellStyle name="20% - Ênfase4 4 3 2 4" xfId="27578"/>
    <cellStyle name="20% - Ênfase4 4 3 2 5" xfId="41718"/>
    <cellStyle name="20% - Ênfase4 4 3 3" xfId="5394"/>
    <cellStyle name="20% - Ênfase4 4 3 3 2" xfId="11453"/>
    <cellStyle name="20% - Ênfase4 4 3 3 2 2" xfId="23573"/>
    <cellStyle name="20% - Ênfase4 4 3 3 2 3" xfId="35662"/>
    <cellStyle name="20% - Ênfase4 4 3 3 2 4" xfId="52020"/>
    <cellStyle name="20% - Ênfase4 4 3 3 3" xfId="17513"/>
    <cellStyle name="20% - Ênfase4 4 3 3 4" xfId="29603"/>
    <cellStyle name="20% - Ênfase4 4 3 3 5" xfId="43743"/>
    <cellStyle name="20% - Ênfase4 4 3 4" xfId="7398"/>
    <cellStyle name="20% - Ênfase4 4 3 4 2" xfId="19518"/>
    <cellStyle name="20% - Ênfase4 4 3 4 2 2" xfId="47961"/>
    <cellStyle name="20% - Ênfase4 4 3 4 3" xfId="31607"/>
    <cellStyle name="20% - Ênfase4 4 3 4 4" xfId="39684"/>
    <cellStyle name="20% - Ênfase4 4 3 5" xfId="13458"/>
    <cellStyle name="20% - Ênfase4 4 3 5 2" xfId="45912"/>
    <cellStyle name="20% - Ênfase4 4 3 6" xfId="25573"/>
    <cellStyle name="20% - Ênfase4 4 3 7" xfId="37663"/>
    <cellStyle name="20% - Ênfase4 4 4" xfId="818"/>
    <cellStyle name="20% - Ênfase4 4 4 2" xfId="2873"/>
    <cellStyle name="20% - Ênfase4 4 4 2 2" xfId="8932"/>
    <cellStyle name="20% - Ênfase4 4 4 2 2 2" xfId="21052"/>
    <cellStyle name="20% - Ênfase4 4 4 2 2 3" xfId="33141"/>
    <cellStyle name="20% - Ênfase4 4 4 2 2 4" xfId="49499"/>
    <cellStyle name="20% - Ênfase4 4 4 2 3" xfId="14992"/>
    <cellStyle name="20% - Ênfase4 4 4 2 4" xfId="27082"/>
    <cellStyle name="20% - Ênfase4 4 4 2 5" xfId="41222"/>
    <cellStyle name="20% - Ênfase4 4 4 3" xfId="4898"/>
    <cellStyle name="20% - Ênfase4 4 4 3 2" xfId="10957"/>
    <cellStyle name="20% - Ênfase4 4 4 3 2 2" xfId="23077"/>
    <cellStyle name="20% - Ênfase4 4 4 3 2 3" xfId="35166"/>
    <cellStyle name="20% - Ênfase4 4 4 3 2 4" xfId="51524"/>
    <cellStyle name="20% - Ênfase4 4 4 3 3" xfId="17017"/>
    <cellStyle name="20% - Ênfase4 4 4 3 4" xfId="29107"/>
    <cellStyle name="20% - Ênfase4 4 4 3 5" xfId="43247"/>
    <cellStyle name="20% - Ênfase4 4 4 4" xfId="6902"/>
    <cellStyle name="20% - Ênfase4 4 4 4 2" xfId="19022"/>
    <cellStyle name="20% - Ênfase4 4 4 4 2 2" xfId="47456"/>
    <cellStyle name="20% - Ênfase4 4 4 4 3" xfId="31111"/>
    <cellStyle name="20% - Ênfase4 4 4 4 4" xfId="39179"/>
    <cellStyle name="20% - Ênfase4 4 4 5" xfId="12962"/>
    <cellStyle name="20% - Ênfase4 4 4 5 2" xfId="45408"/>
    <cellStyle name="20% - Ênfase4 4 4 6" xfId="25077"/>
    <cellStyle name="20% - Ênfase4 4 4 7" xfId="37167"/>
    <cellStyle name="20% - Ênfase4 4 5" xfId="1870"/>
    <cellStyle name="20% - Ênfase4 4 5 2" xfId="3906"/>
    <cellStyle name="20% - Ênfase4 4 5 2 2" xfId="9965"/>
    <cellStyle name="20% - Ênfase4 4 5 2 2 2" xfId="22085"/>
    <cellStyle name="20% - Ênfase4 4 5 2 2 3" xfId="34174"/>
    <cellStyle name="20% - Ênfase4 4 5 2 2 4" xfId="50532"/>
    <cellStyle name="20% - Ênfase4 4 5 2 3" xfId="16025"/>
    <cellStyle name="20% - Ênfase4 4 5 2 4" xfId="28115"/>
    <cellStyle name="20% - Ênfase4 4 5 2 5" xfId="42255"/>
    <cellStyle name="20% - Ênfase4 4 5 3" xfId="5906"/>
    <cellStyle name="20% - Ênfase4 4 5 3 2" xfId="11965"/>
    <cellStyle name="20% - Ênfase4 4 5 3 2 2" xfId="24085"/>
    <cellStyle name="20% - Ênfase4 4 5 3 2 3" xfId="36174"/>
    <cellStyle name="20% - Ênfase4 4 5 3 2 4" xfId="52532"/>
    <cellStyle name="20% - Ênfase4 4 5 3 3" xfId="18025"/>
    <cellStyle name="20% - Ênfase4 4 5 3 4" xfId="30115"/>
    <cellStyle name="20% - Ênfase4 4 5 3 5" xfId="44255"/>
    <cellStyle name="20% - Ênfase4 4 5 4" xfId="7935"/>
    <cellStyle name="20% - Ênfase4 4 5 4 2" xfId="20055"/>
    <cellStyle name="20% - Ênfase4 4 5 4 2 2" xfId="48499"/>
    <cellStyle name="20% - Ênfase4 4 5 4 3" xfId="32144"/>
    <cellStyle name="20% - Ênfase4 4 5 4 4" xfId="40222"/>
    <cellStyle name="20% - Ênfase4 4 5 5" xfId="13995"/>
    <cellStyle name="20% - Ênfase4 4 5 5 2" xfId="46450"/>
    <cellStyle name="20% - Ênfase4 4 5 6" xfId="26085"/>
    <cellStyle name="20% - Ênfase4 4 5 7" xfId="38175"/>
    <cellStyle name="20% - Ênfase4 4 6" xfId="2369"/>
    <cellStyle name="20% - Ênfase4 4 6 2" xfId="8429"/>
    <cellStyle name="20% - Ênfase4 4 6 2 2" xfId="20549"/>
    <cellStyle name="20% - Ênfase4 4 6 2 3" xfId="32638"/>
    <cellStyle name="20% - Ênfase4 4 6 2 4" xfId="48995"/>
    <cellStyle name="20% - Ênfase4 4 6 3" xfId="14489"/>
    <cellStyle name="20% - Ênfase4 4 6 4" xfId="26579"/>
    <cellStyle name="20% - Ênfase4 4 6 5" xfId="40718"/>
    <cellStyle name="20% - Ênfase4 4 7" xfId="4400"/>
    <cellStyle name="20% - Ênfase4 4 7 2" xfId="10459"/>
    <cellStyle name="20% - Ênfase4 4 7 2 2" xfId="22579"/>
    <cellStyle name="20% - Ênfase4 4 7 2 3" xfId="34668"/>
    <cellStyle name="20% - Ênfase4 4 7 2 4" xfId="51026"/>
    <cellStyle name="20% - Ênfase4 4 7 3" xfId="16519"/>
    <cellStyle name="20% - Ênfase4 4 7 4" xfId="28609"/>
    <cellStyle name="20% - Ênfase4 4 7 5" xfId="42749"/>
    <cellStyle name="20% - Ênfase4 4 8" xfId="6399"/>
    <cellStyle name="20% - Ênfase4 4 8 2" xfId="18519"/>
    <cellStyle name="20% - Ênfase4 4 8 2 2" xfId="46947"/>
    <cellStyle name="20% - Ênfase4 4 8 3" xfId="30608"/>
    <cellStyle name="20% - Ênfase4 4 8 4" xfId="38670"/>
    <cellStyle name="20% - Ênfase4 4 9" xfId="12459"/>
    <cellStyle name="20% - Ênfase4 4 9 2" xfId="44901"/>
    <cellStyle name="20% - Ênfase4 5" xfId="239"/>
    <cellStyle name="20% - Ênfase4 5 10" xfId="24581"/>
    <cellStyle name="20% - Ênfase4 5 11" xfId="36671"/>
    <cellStyle name="20% - Ênfase4 5 2" xfId="240"/>
    <cellStyle name="20% - Ênfase4 5 2 10" xfId="36672"/>
    <cellStyle name="20% - Ênfase4 5 2 2" xfId="1330"/>
    <cellStyle name="20% - Ênfase4 5 2 2 2" xfId="3372"/>
    <cellStyle name="20% - Ênfase4 5 2 2 2 2" xfId="9431"/>
    <cellStyle name="20% - Ênfase4 5 2 2 2 2 2" xfId="21551"/>
    <cellStyle name="20% - Ênfase4 5 2 2 2 2 3" xfId="33640"/>
    <cellStyle name="20% - Ênfase4 5 2 2 2 2 4" xfId="49998"/>
    <cellStyle name="20% - Ênfase4 5 2 2 2 3" xfId="15491"/>
    <cellStyle name="20% - Ênfase4 5 2 2 2 4" xfId="27581"/>
    <cellStyle name="20% - Ênfase4 5 2 2 2 5" xfId="41721"/>
    <cellStyle name="20% - Ênfase4 5 2 2 3" xfId="5397"/>
    <cellStyle name="20% - Ênfase4 5 2 2 3 2" xfId="11456"/>
    <cellStyle name="20% - Ênfase4 5 2 2 3 2 2" xfId="23576"/>
    <cellStyle name="20% - Ênfase4 5 2 2 3 2 3" xfId="35665"/>
    <cellStyle name="20% - Ênfase4 5 2 2 3 2 4" xfId="52023"/>
    <cellStyle name="20% - Ênfase4 5 2 2 3 3" xfId="17516"/>
    <cellStyle name="20% - Ênfase4 5 2 2 3 4" xfId="29606"/>
    <cellStyle name="20% - Ênfase4 5 2 2 3 5" xfId="43746"/>
    <cellStyle name="20% - Ênfase4 5 2 2 4" xfId="7401"/>
    <cellStyle name="20% - Ênfase4 5 2 2 4 2" xfId="19521"/>
    <cellStyle name="20% - Ênfase4 5 2 2 4 2 2" xfId="47964"/>
    <cellStyle name="20% - Ênfase4 5 2 2 4 3" xfId="31610"/>
    <cellStyle name="20% - Ênfase4 5 2 2 4 4" xfId="39687"/>
    <cellStyle name="20% - Ênfase4 5 2 2 5" xfId="13461"/>
    <cellStyle name="20% - Ênfase4 5 2 2 5 2" xfId="45915"/>
    <cellStyle name="20% - Ênfase4 5 2 2 6" xfId="25576"/>
    <cellStyle name="20% - Ênfase4 5 2 2 7" xfId="37666"/>
    <cellStyle name="20% - Ênfase4 5 2 3" xfId="821"/>
    <cellStyle name="20% - Ênfase4 5 2 3 2" xfId="2876"/>
    <cellStyle name="20% - Ênfase4 5 2 3 2 2" xfId="8935"/>
    <cellStyle name="20% - Ênfase4 5 2 3 2 2 2" xfId="21055"/>
    <cellStyle name="20% - Ênfase4 5 2 3 2 2 3" xfId="33144"/>
    <cellStyle name="20% - Ênfase4 5 2 3 2 2 4" xfId="49502"/>
    <cellStyle name="20% - Ênfase4 5 2 3 2 3" xfId="14995"/>
    <cellStyle name="20% - Ênfase4 5 2 3 2 4" xfId="27085"/>
    <cellStyle name="20% - Ênfase4 5 2 3 2 5" xfId="41225"/>
    <cellStyle name="20% - Ênfase4 5 2 3 3" xfId="4901"/>
    <cellStyle name="20% - Ênfase4 5 2 3 3 2" xfId="10960"/>
    <cellStyle name="20% - Ênfase4 5 2 3 3 2 2" xfId="23080"/>
    <cellStyle name="20% - Ênfase4 5 2 3 3 2 3" xfId="35169"/>
    <cellStyle name="20% - Ênfase4 5 2 3 3 2 4" xfId="51527"/>
    <cellStyle name="20% - Ênfase4 5 2 3 3 3" xfId="17020"/>
    <cellStyle name="20% - Ênfase4 5 2 3 3 4" xfId="29110"/>
    <cellStyle name="20% - Ênfase4 5 2 3 3 5" xfId="43250"/>
    <cellStyle name="20% - Ênfase4 5 2 3 4" xfId="6905"/>
    <cellStyle name="20% - Ênfase4 5 2 3 4 2" xfId="19025"/>
    <cellStyle name="20% - Ênfase4 5 2 3 4 2 2" xfId="47459"/>
    <cellStyle name="20% - Ênfase4 5 2 3 4 3" xfId="31114"/>
    <cellStyle name="20% - Ênfase4 5 2 3 4 4" xfId="39182"/>
    <cellStyle name="20% - Ênfase4 5 2 3 5" xfId="12965"/>
    <cellStyle name="20% - Ênfase4 5 2 3 5 2" xfId="45411"/>
    <cellStyle name="20% - Ênfase4 5 2 3 6" xfId="25080"/>
    <cellStyle name="20% - Ênfase4 5 2 3 7" xfId="37170"/>
    <cellStyle name="20% - Ênfase4 5 2 4" xfId="1873"/>
    <cellStyle name="20% - Ênfase4 5 2 4 2" xfId="3909"/>
    <cellStyle name="20% - Ênfase4 5 2 4 2 2" xfId="9968"/>
    <cellStyle name="20% - Ênfase4 5 2 4 2 2 2" xfId="22088"/>
    <cellStyle name="20% - Ênfase4 5 2 4 2 2 3" xfId="34177"/>
    <cellStyle name="20% - Ênfase4 5 2 4 2 2 4" xfId="50535"/>
    <cellStyle name="20% - Ênfase4 5 2 4 2 3" xfId="16028"/>
    <cellStyle name="20% - Ênfase4 5 2 4 2 4" xfId="28118"/>
    <cellStyle name="20% - Ênfase4 5 2 4 2 5" xfId="42258"/>
    <cellStyle name="20% - Ênfase4 5 2 4 3" xfId="5909"/>
    <cellStyle name="20% - Ênfase4 5 2 4 3 2" xfId="11968"/>
    <cellStyle name="20% - Ênfase4 5 2 4 3 2 2" xfId="24088"/>
    <cellStyle name="20% - Ênfase4 5 2 4 3 2 3" xfId="36177"/>
    <cellStyle name="20% - Ênfase4 5 2 4 3 2 4" xfId="52535"/>
    <cellStyle name="20% - Ênfase4 5 2 4 3 3" xfId="18028"/>
    <cellStyle name="20% - Ênfase4 5 2 4 3 4" xfId="30118"/>
    <cellStyle name="20% - Ênfase4 5 2 4 3 5" xfId="44258"/>
    <cellStyle name="20% - Ênfase4 5 2 4 4" xfId="7938"/>
    <cellStyle name="20% - Ênfase4 5 2 4 4 2" xfId="20058"/>
    <cellStyle name="20% - Ênfase4 5 2 4 4 2 2" xfId="48502"/>
    <cellStyle name="20% - Ênfase4 5 2 4 4 3" xfId="32147"/>
    <cellStyle name="20% - Ênfase4 5 2 4 4 4" xfId="40225"/>
    <cellStyle name="20% - Ênfase4 5 2 4 5" xfId="13998"/>
    <cellStyle name="20% - Ênfase4 5 2 4 5 2" xfId="46453"/>
    <cellStyle name="20% - Ênfase4 5 2 4 6" xfId="26088"/>
    <cellStyle name="20% - Ênfase4 5 2 4 7" xfId="38178"/>
    <cellStyle name="20% - Ênfase4 5 2 5" xfId="2372"/>
    <cellStyle name="20% - Ênfase4 5 2 5 2" xfId="8432"/>
    <cellStyle name="20% - Ênfase4 5 2 5 2 2" xfId="20552"/>
    <cellStyle name="20% - Ênfase4 5 2 5 2 3" xfId="32641"/>
    <cellStyle name="20% - Ênfase4 5 2 5 2 4" xfId="48998"/>
    <cellStyle name="20% - Ênfase4 5 2 5 3" xfId="14492"/>
    <cellStyle name="20% - Ênfase4 5 2 5 4" xfId="26582"/>
    <cellStyle name="20% - Ênfase4 5 2 5 5" xfId="40721"/>
    <cellStyle name="20% - Ênfase4 5 2 6" xfId="4403"/>
    <cellStyle name="20% - Ênfase4 5 2 6 2" xfId="10462"/>
    <cellStyle name="20% - Ênfase4 5 2 6 2 2" xfId="22582"/>
    <cellStyle name="20% - Ênfase4 5 2 6 2 3" xfId="34671"/>
    <cellStyle name="20% - Ênfase4 5 2 6 2 4" xfId="51029"/>
    <cellStyle name="20% - Ênfase4 5 2 6 3" xfId="16522"/>
    <cellStyle name="20% - Ênfase4 5 2 6 4" xfId="28612"/>
    <cellStyle name="20% - Ênfase4 5 2 6 5" xfId="42752"/>
    <cellStyle name="20% - Ênfase4 5 2 7" xfId="6402"/>
    <cellStyle name="20% - Ênfase4 5 2 7 2" xfId="18522"/>
    <cellStyle name="20% - Ênfase4 5 2 7 2 2" xfId="46950"/>
    <cellStyle name="20% - Ênfase4 5 2 7 3" xfId="30611"/>
    <cellStyle name="20% - Ênfase4 5 2 7 4" xfId="38673"/>
    <cellStyle name="20% - Ênfase4 5 2 8" xfId="12462"/>
    <cellStyle name="20% - Ênfase4 5 2 8 2" xfId="44904"/>
    <cellStyle name="20% - Ênfase4 5 2 9" xfId="24582"/>
    <cellStyle name="20% - Ênfase4 5 3" xfId="1329"/>
    <cellStyle name="20% - Ênfase4 5 3 2" xfId="3371"/>
    <cellStyle name="20% - Ênfase4 5 3 2 2" xfId="9430"/>
    <cellStyle name="20% - Ênfase4 5 3 2 2 2" xfId="21550"/>
    <cellStyle name="20% - Ênfase4 5 3 2 2 3" xfId="33639"/>
    <cellStyle name="20% - Ênfase4 5 3 2 2 4" xfId="49997"/>
    <cellStyle name="20% - Ênfase4 5 3 2 3" xfId="15490"/>
    <cellStyle name="20% - Ênfase4 5 3 2 4" xfId="27580"/>
    <cellStyle name="20% - Ênfase4 5 3 2 5" xfId="41720"/>
    <cellStyle name="20% - Ênfase4 5 3 3" xfId="5396"/>
    <cellStyle name="20% - Ênfase4 5 3 3 2" xfId="11455"/>
    <cellStyle name="20% - Ênfase4 5 3 3 2 2" xfId="23575"/>
    <cellStyle name="20% - Ênfase4 5 3 3 2 3" xfId="35664"/>
    <cellStyle name="20% - Ênfase4 5 3 3 2 4" xfId="52022"/>
    <cellStyle name="20% - Ênfase4 5 3 3 3" xfId="17515"/>
    <cellStyle name="20% - Ênfase4 5 3 3 4" xfId="29605"/>
    <cellStyle name="20% - Ênfase4 5 3 3 5" xfId="43745"/>
    <cellStyle name="20% - Ênfase4 5 3 4" xfId="7400"/>
    <cellStyle name="20% - Ênfase4 5 3 4 2" xfId="19520"/>
    <cellStyle name="20% - Ênfase4 5 3 4 2 2" xfId="47963"/>
    <cellStyle name="20% - Ênfase4 5 3 4 3" xfId="31609"/>
    <cellStyle name="20% - Ênfase4 5 3 4 4" xfId="39686"/>
    <cellStyle name="20% - Ênfase4 5 3 5" xfId="13460"/>
    <cellStyle name="20% - Ênfase4 5 3 5 2" xfId="45914"/>
    <cellStyle name="20% - Ênfase4 5 3 6" xfId="25575"/>
    <cellStyle name="20% - Ênfase4 5 3 7" xfId="37665"/>
    <cellStyle name="20% - Ênfase4 5 4" xfId="820"/>
    <cellStyle name="20% - Ênfase4 5 4 2" xfId="2875"/>
    <cellStyle name="20% - Ênfase4 5 4 2 2" xfId="8934"/>
    <cellStyle name="20% - Ênfase4 5 4 2 2 2" xfId="21054"/>
    <cellStyle name="20% - Ênfase4 5 4 2 2 3" xfId="33143"/>
    <cellStyle name="20% - Ênfase4 5 4 2 2 4" xfId="49501"/>
    <cellStyle name="20% - Ênfase4 5 4 2 3" xfId="14994"/>
    <cellStyle name="20% - Ênfase4 5 4 2 4" xfId="27084"/>
    <cellStyle name="20% - Ênfase4 5 4 2 5" xfId="41224"/>
    <cellStyle name="20% - Ênfase4 5 4 3" xfId="4900"/>
    <cellStyle name="20% - Ênfase4 5 4 3 2" xfId="10959"/>
    <cellStyle name="20% - Ênfase4 5 4 3 2 2" xfId="23079"/>
    <cellStyle name="20% - Ênfase4 5 4 3 2 3" xfId="35168"/>
    <cellStyle name="20% - Ênfase4 5 4 3 2 4" xfId="51526"/>
    <cellStyle name="20% - Ênfase4 5 4 3 3" xfId="17019"/>
    <cellStyle name="20% - Ênfase4 5 4 3 4" xfId="29109"/>
    <cellStyle name="20% - Ênfase4 5 4 3 5" xfId="43249"/>
    <cellStyle name="20% - Ênfase4 5 4 4" xfId="6904"/>
    <cellStyle name="20% - Ênfase4 5 4 4 2" xfId="19024"/>
    <cellStyle name="20% - Ênfase4 5 4 4 2 2" xfId="47458"/>
    <cellStyle name="20% - Ênfase4 5 4 4 3" xfId="31113"/>
    <cellStyle name="20% - Ênfase4 5 4 4 4" xfId="39181"/>
    <cellStyle name="20% - Ênfase4 5 4 5" xfId="12964"/>
    <cellStyle name="20% - Ênfase4 5 4 5 2" xfId="45410"/>
    <cellStyle name="20% - Ênfase4 5 4 6" xfId="25079"/>
    <cellStyle name="20% - Ênfase4 5 4 7" xfId="37169"/>
    <cellStyle name="20% - Ênfase4 5 5" xfId="1872"/>
    <cellStyle name="20% - Ênfase4 5 5 2" xfId="3908"/>
    <cellStyle name="20% - Ênfase4 5 5 2 2" xfId="9967"/>
    <cellStyle name="20% - Ênfase4 5 5 2 2 2" xfId="22087"/>
    <cellStyle name="20% - Ênfase4 5 5 2 2 3" xfId="34176"/>
    <cellStyle name="20% - Ênfase4 5 5 2 2 4" xfId="50534"/>
    <cellStyle name="20% - Ênfase4 5 5 2 3" xfId="16027"/>
    <cellStyle name="20% - Ênfase4 5 5 2 4" xfId="28117"/>
    <cellStyle name="20% - Ênfase4 5 5 2 5" xfId="42257"/>
    <cellStyle name="20% - Ênfase4 5 5 3" xfId="5908"/>
    <cellStyle name="20% - Ênfase4 5 5 3 2" xfId="11967"/>
    <cellStyle name="20% - Ênfase4 5 5 3 2 2" xfId="24087"/>
    <cellStyle name="20% - Ênfase4 5 5 3 2 3" xfId="36176"/>
    <cellStyle name="20% - Ênfase4 5 5 3 2 4" xfId="52534"/>
    <cellStyle name="20% - Ênfase4 5 5 3 3" xfId="18027"/>
    <cellStyle name="20% - Ênfase4 5 5 3 4" xfId="30117"/>
    <cellStyle name="20% - Ênfase4 5 5 3 5" xfId="44257"/>
    <cellStyle name="20% - Ênfase4 5 5 4" xfId="7937"/>
    <cellStyle name="20% - Ênfase4 5 5 4 2" xfId="20057"/>
    <cellStyle name="20% - Ênfase4 5 5 4 2 2" xfId="48501"/>
    <cellStyle name="20% - Ênfase4 5 5 4 3" xfId="32146"/>
    <cellStyle name="20% - Ênfase4 5 5 4 4" xfId="40224"/>
    <cellStyle name="20% - Ênfase4 5 5 5" xfId="13997"/>
    <cellStyle name="20% - Ênfase4 5 5 5 2" xfId="46452"/>
    <cellStyle name="20% - Ênfase4 5 5 6" xfId="26087"/>
    <cellStyle name="20% - Ênfase4 5 5 7" xfId="38177"/>
    <cellStyle name="20% - Ênfase4 5 6" xfId="2371"/>
    <cellStyle name="20% - Ênfase4 5 6 2" xfId="8431"/>
    <cellStyle name="20% - Ênfase4 5 6 2 2" xfId="20551"/>
    <cellStyle name="20% - Ênfase4 5 6 2 3" xfId="32640"/>
    <cellStyle name="20% - Ênfase4 5 6 2 4" xfId="48997"/>
    <cellStyle name="20% - Ênfase4 5 6 3" xfId="14491"/>
    <cellStyle name="20% - Ênfase4 5 6 4" xfId="26581"/>
    <cellStyle name="20% - Ênfase4 5 6 5" xfId="40720"/>
    <cellStyle name="20% - Ênfase4 5 7" xfId="4402"/>
    <cellStyle name="20% - Ênfase4 5 7 2" xfId="10461"/>
    <cellStyle name="20% - Ênfase4 5 7 2 2" xfId="22581"/>
    <cellStyle name="20% - Ênfase4 5 7 2 3" xfId="34670"/>
    <cellStyle name="20% - Ênfase4 5 7 2 4" xfId="51028"/>
    <cellStyle name="20% - Ênfase4 5 7 3" xfId="16521"/>
    <cellStyle name="20% - Ênfase4 5 7 4" xfId="28611"/>
    <cellStyle name="20% - Ênfase4 5 7 5" xfId="42751"/>
    <cellStyle name="20% - Ênfase4 5 8" xfId="6401"/>
    <cellStyle name="20% - Ênfase4 5 8 2" xfId="18521"/>
    <cellStyle name="20% - Ênfase4 5 8 2 2" xfId="46949"/>
    <cellStyle name="20% - Ênfase4 5 8 3" xfId="30610"/>
    <cellStyle name="20% - Ênfase4 5 8 4" xfId="38672"/>
    <cellStyle name="20% - Ênfase4 5 9" xfId="12461"/>
    <cellStyle name="20% - Ênfase4 5 9 2" xfId="44903"/>
    <cellStyle name="20% - Ênfase4 6" xfId="242"/>
    <cellStyle name="20% - Ênfase4 6 10" xfId="24584"/>
    <cellStyle name="20% - Ênfase4 6 11" xfId="36674"/>
    <cellStyle name="20% - Ênfase4 6 2" xfId="244"/>
    <cellStyle name="20% - Ênfase4 6 2 10" xfId="36676"/>
    <cellStyle name="20% - Ênfase4 6 2 2" xfId="1334"/>
    <cellStyle name="20% - Ênfase4 6 2 2 2" xfId="3376"/>
    <cellStyle name="20% - Ênfase4 6 2 2 2 2" xfId="9435"/>
    <cellStyle name="20% - Ênfase4 6 2 2 2 2 2" xfId="21555"/>
    <cellStyle name="20% - Ênfase4 6 2 2 2 2 3" xfId="33644"/>
    <cellStyle name="20% - Ênfase4 6 2 2 2 2 4" xfId="50002"/>
    <cellStyle name="20% - Ênfase4 6 2 2 2 3" xfId="15495"/>
    <cellStyle name="20% - Ênfase4 6 2 2 2 4" xfId="27585"/>
    <cellStyle name="20% - Ênfase4 6 2 2 2 5" xfId="41725"/>
    <cellStyle name="20% - Ênfase4 6 2 2 3" xfId="5401"/>
    <cellStyle name="20% - Ênfase4 6 2 2 3 2" xfId="11460"/>
    <cellStyle name="20% - Ênfase4 6 2 2 3 2 2" xfId="23580"/>
    <cellStyle name="20% - Ênfase4 6 2 2 3 2 3" xfId="35669"/>
    <cellStyle name="20% - Ênfase4 6 2 2 3 2 4" xfId="52027"/>
    <cellStyle name="20% - Ênfase4 6 2 2 3 3" xfId="17520"/>
    <cellStyle name="20% - Ênfase4 6 2 2 3 4" xfId="29610"/>
    <cellStyle name="20% - Ênfase4 6 2 2 3 5" xfId="43750"/>
    <cellStyle name="20% - Ênfase4 6 2 2 4" xfId="7405"/>
    <cellStyle name="20% - Ênfase4 6 2 2 4 2" xfId="19525"/>
    <cellStyle name="20% - Ênfase4 6 2 2 4 2 2" xfId="47968"/>
    <cellStyle name="20% - Ênfase4 6 2 2 4 3" xfId="31614"/>
    <cellStyle name="20% - Ênfase4 6 2 2 4 4" xfId="39691"/>
    <cellStyle name="20% - Ênfase4 6 2 2 5" xfId="13465"/>
    <cellStyle name="20% - Ênfase4 6 2 2 5 2" xfId="45919"/>
    <cellStyle name="20% - Ênfase4 6 2 2 6" xfId="25580"/>
    <cellStyle name="20% - Ênfase4 6 2 2 7" xfId="37670"/>
    <cellStyle name="20% - Ênfase4 6 2 3" xfId="825"/>
    <cellStyle name="20% - Ênfase4 6 2 3 2" xfId="2880"/>
    <cellStyle name="20% - Ênfase4 6 2 3 2 2" xfId="8939"/>
    <cellStyle name="20% - Ênfase4 6 2 3 2 2 2" xfId="21059"/>
    <cellStyle name="20% - Ênfase4 6 2 3 2 2 3" xfId="33148"/>
    <cellStyle name="20% - Ênfase4 6 2 3 2 2 4" xfId="49506"/>
    <cellStyle name="20% - Ênfase4 6 2 3 2 3" xfId="14999"/>
    <cellStyle name="20% - Ênfase4 6 2 3 2 4" xfId="27089"/>
    <cellStyle name="20% - Ênfase4 6 2 3 2 5" xfId="41229"/>
    <cellStyle name="20% - Ênfase4 6 2 3 3" xfId="4905"/>
    <cellStyle name="20% - Ênfase4 6 2 3 3 2" xfId="10964"/>
    <cellStyle name="20% - Ênfase4 6 2 3 3 2 2" xfId="23084"/>
    <cellStyle name="20% - Ênfase4 6 2 3 3 2 3" xfId="35173"/>
    <cellStyle name="20% - Ênfase4 6 2 3 3 2 4" xfId="51531"/>
    <cellStyle name="20% - Ênfase4 6 2 3 3 3" xfId="17024"/>
    <cellStyle name="20% - Ênfase4 6 2 3 3 4" xfId="29114"/>
    <cellStyle name="20% - Ênfase4 6 2 3 3 5" xfId="43254"/>
    <cellStyle name="20% - Ênfase4 6 2 3 4" xfId="6909"/>
    <cellStyle name="20% - Ênfase4 6 2 3 4 2" xfId="19029"/>
    <cellStyle name="20% - Ênfase4 6 2 3 4 2 2" xfId="47463"/>
    <cellStyle name="20% - Ênfase4 6 2 3 4 3" xfId="31118"/>
    <cellStyle name="20% - Ênfase4 6 2 3 4 4" xfId="39186"/>
    <cellStyle name="20% - Ênfase4 6 2 3 5" xfId="12969"/>
    <cellStyle name="20% - Ênfase4 6 2 3 5 2" xfId="45415"/>
    <cellStyle name="20% - Ênfase4 6 2 3 6" xfId="25084"/>
    <cellStyle name="20% - Ênfase4 6 2 3 7" xfId="37174"/>
    <cellStyle name="20% - Ênfase4 6 2 4" xfId="1877"/>
    <cellStyle name="20% - Ênfase4 6 2 4 2" xfId="3913"/>
    <cellStyle name="20% - Ênfase4 6 2 4 2 2" xfId="9972"/>
    <cellStyle name="20% - Ênfase4 6 2 4 2 2 2" xfId="22092"/>
    <cellStyle name="20% - Ênfase4 6 2 4 2 2 3" xfId="34181"/>
    <cellStyle name="20% - Ênfase4 6 2 4 2 2 4" xfId="50539"/>
    <cellStyle name="20% - Ênfase4 6 2 4 2 3" xfId="16032"/>
    <cellStyle name="20% - Ênfase4 6 2 4 2 4" xfId="28122"/>
    <cellStyle name="20% - Ênfase4 6 2 4 2 5" xfId="42262"/>
    <cellStyle name="20% - Ênfase4 6 2 4 3" xfId="5913"/>
    <cellStyle name="20% - Ênfase4 6 2 4 3 2" xfId="11972"/>
    <cellStyle name="20% - Ênfase4 6 2 4 3 2 2" xfId="24092"/>
    <cellStyle name="20% - Ênfase4 6 2 4 3 2 3" xfId="36181"/>
    <cellStyle name="20% - Ênfase4 6 2 4 3 2 4" xfId="52539"/>
    <cellStyle name="20% - Ênfase4 6 2 4 3 3" xfId="18032"/>
    <cellStyle name="20% - Ênfase4 6 2 4 3 4" xfId="30122"/>
    <cellStyle name="20% - Ênfase4 6 2 4 3 5" xfId="44262"/>
    <cellStyle name="20% - Ênfase4 6 2 4 4" xfId="7942"/>
    <cellStyle name="20% - Ênfase4 6 2 4 4 2" xfId="20062"/>
    <cellStyle name="20% - Ênfase4 6 2 4 4 2 2" xfId="48506"/>
    <cellStyle name="20% - Ênfase4 6 2 4 4 3" xfId="32151"/>
    <cellStyle name="20% - Ênfase4 6 2 4 4 4" xfId="40229"/>
    <cellStyle name="20% - Ênfase4 6 2 4 5" xfId="14002"/>
    <cellStyle name="20% - Ênfase4 6 2 4 5 2" xfId="46457"/>
    <cellStyle name="20% - Ênfase4 6 2 4 6" xfId="26092"/>
    <cellStyle name="20% - Ênfase4 6 2 4 7" xfId="38182"/>
    <cellStyle name="20% - Ênfase4 6 2 5" xfId="2376"/>
    <cellStyle name="20% - Ênfase4 6 2 5 2" xfId="8436"/>
    <cellStyle name="20% - Ênfase4 6 2 5 2 2" xfId="20556"/>
    <cellStyle name="20% - Ênfase4 6 2 5 2 3" xfId="32645"/>
    <cellStyle name="20% - Ênfase4 6 2 5 2 4" xfId="49002"/>
    <cellStyle name="20% - Ênfase4 6 2 5 3" xfId="14496"/>
    <cellStyle name="20% - Ênfase4 6 2 5 4" xfId="26586"/>
    <cellStyle name="20% - Ênfase4 6 2 5 5" xfId="40725"/>
    <cellStyle name="20% - Ênfase4 6 2 6" xfId="4407"/>
    <cellStyle name="20% - Ênfase4 6 2 6 2" xfId="10466"/>
    <cellStyle name="20% - Ênfase4 6 2 6 2 2" xfId="22586"/>
    <cellStyle name="20% - Ênfase4 6 2 6 2 3" xfId="34675"/>
    <cellStyle name="20% - Ênfase4 6 2 6 2 4" xfId="51033"/>
    <cellStyle name="20% - Ênfase4 6 2 6 3" xfId="16526"/>
    <cellStyle name="20% - Ênfase4 6 2 6 4" xfId="28616"/>
    <cellStyle name="20% - Ênfase4 6 2 6 5" xfId="42756"/>
    <cellStyle name="20% - Ênfase4 6 2 7" xfId="6406"/>
    <cellStyle name="20% - Ênfase4 6 2 7 2" xfId="18526"/>
    <cellStyle name="20% - Ênfase4 6 2 7 2 2" xfId="46954"/>
    <cellStyle name="20% - Ênfase4 6 2 7 3" xfId="30615"/>
    <cellStyle name="20% - Ênfase4 6 2 7 4" xfId="38677"/>
    <cellStyle name="20% - Ênfase4 6 2 8" xfId="12466"/>
    <cellStyle name="20% - Ênfase4 6 2 8 2" xfId="44908"/>
    <cellStyle name="20% - Ênfase4 6 2 9" xfId="24586"/>
    <cellStyle name="20% - Ênfase4 6 3" xfId="1332"/>
    <cellStyle name="20% - Ênfase4 6 3 2" xfId="3374"/>
    <cellStyle name="20% - Ênfase4 6 3 2 2" xfId="9433"/>
    <cellStyle name="20% - Ênfase4 6 3 2 2 2" xfId="21553"/>
    <cellStyle name="20% - Ênfase4 6 3 2 2 3" xfId="33642"/>
    <cellStyle name="20% - Ênfase4 6 3 2 2 4" xfId="50000"/>
    <cellStyle name="20% - Ênfase4 6 3 2 3" xfId="15493"/>
    <cellStyle name="20% - Ênfase4 6 3 2 4" xfId="27583"/>
    <cellStyle name="20% - Ênfase4 6 3 2 5" xfId="41723"/>
    <cellStyle name="20% - Ênfase4 6 3 3" xfId="5399"/>
    <cellStyle name="20% - Ênfase4 6 3 3 2" xfId="11458"/>
    <cellStyle name="20% - Ênfase4 6 3 3 2 2" xfId="23578"/>
    <cellStyle name="20% - Ênfase4 6 3 3 2 3" xfId="35667"/>
    <cellStyle name="20% - Ênfase4 6 3 3 2 4" xfId="52025"/>
    <cellStyle name="20% - Ênfase4 6 3 3 3" xfId="17518"/>
    <cellStyle name="20% - Ênfase4 6 3 3 4" xfId="29608"/>
    <cellStyle name="20% - Ênfase4 6 3 3 5" xfId="43748"/>
    <cellStyle name="20% - Ênfase4 6 3 4" xfId="7403"/>
    <cellStyle name="20% - Ênfase4 6 3 4 2" xfId="19523"/>
    <cellStyle name="20% - Ênfase4 6 3 4 2 2" xfId="47966"/>
    <cellStyle name="20% - Ênfase4 6 3 4 3" xfId="31612"/>
    <cellStyle name="20% - Ênfase4 6 3 4 4" xfId="39689"/>
    <cellStyle name="20% - Ênfase4 6 3 5" xfId="13463"/>
    <cellStyle name="20% - Ênfase4 6 3 5 2" xfId="45917"/>
    <cellStyle name="20% - Ênfase4 6 3 6" xfId="25578"/>
    <cellStyle name="20% - Ênfase4 6 3 7" xfId="37668"/>
    <cellStyle name="20% - Ênfase4 6 4" xfId="823"/>
    <cellStyle name="20% - Ênfase4 6 4 2" xfId="2878"/>
    <cellStyle name="20% - Ênfase4 6 4 2 2" xfId="8937"/>
    <cellStyle name="20% - Ênfase4 6 4 2 2 2" xfId="21057"/>
    <cellStyle name="20% - Ênfase4 6 4 2 2 3" xfId="33146"/>
    <cellStyle name="20% - Ênfase4 6 4 2 2 4" xfId="49504"/>
    <cellStyle name="20% - Ênfase4 6 4 2 3" xfId="14997"/>
    <cellStyle name="20% - Ênfase4 6 4 2 4" xfId="27087"/>
    <cellStyle name="20% - Ênfase4 6 4 2 5" xfId="41227"/>
    <cellStyle name="20% - Ênfase4 6 4 3" xfId="4903"/>
    <cellStyle name="20% - Ênfase4 6 4 3 2" xfId="10962"/>
    <cellStyle name="20% - Ênfase4 6 4 3 2 2" xfId="23082"/>
    <cellStyle name="20% - Ênfase4 6 4 3 2 3" xfId="35171"/>
    <cellStyle name="20% - Ênfase4 6 4 3 2 4" xfId="51529"/>
    <cellStyle name="20% - Ênfase4 6 4 3 3" xfId="17022"/>
    <cellStyle name="20% - Ênfase4 6 4 3 4" xfId="29112"/>
    <cellStyle name="20% - Ênfase4 6 4 3 5" xfId="43252"/>
    <cellStyle name="20% - Ênfase4 6 4 4" xfId="6907"/>
    <cellStyle name="20% - Ênfase4 6 4 4 2" xfId="19027"/>
    <cellStyle name="20% - Ênfase4 6 4 4 2 2" xfId="47461"/>
    <cellStyle name="20% - Ênfase4 6 4 4 3" xfId="31116"/>
    <cellStyle name="20% - Ênfase4 6 4 4 4" xfId="39184"/>
    <cellStyle name="20% - Ênfase4 6 4 5" xfId="12967"/>
    <cellStyle name="20% - Ênfase4 6 4 5 2" xfId="45413"/>
    <cellStyle name="20% - Ênfase4 6 4 6" xfId="25082"/>
    <cellStyle name="20% - Ênfase4 6 4 7" xfId="37172"/>
    <cellStyle name="20% - Ênfase4 6 5" xfId="1875"/>
    <cellStyle name="20% - Ênfase4 6 5 2" xfId="3911"/>
    <cellStyle name="20% - Ênfase4 6 5 2 2" xfId="9970"/>
    <cellStyle name="20% - Ênfase4 6 5 2 2 2" xfId="22090"/>
    <cellStyle name="20% - Ênfase4 6 5 2 2 3" xfId="34179"/>
    <cellStyle name="20% - Ênfase4 6 5 2 2 4" xfId="50537"/>
    <cellStyle name="20% - Ênfase4 6 5 2 3" xfId="16030"/>
    <cellStyle name="20% - Ênfase4 6 5 2 4" xfId="28120"/>
    <cellStyle name="20% - Ênfase4 6 5 2 5" xfId="42260"/>
    <cellStyle name="20% - Ênfase4 6 5 3" xfId="5911"/>
    <cellStyle name="20% - Ênfase4 6 5 3 2" xfId="11970"/>
    <cellStyle name="20% - Ênfase4 6 5 3 2 2" xfId="24090"/>
    <cellStyle name="20% - Ênfase4 6 5 3 2 3" xfId="36179"/>
    <cellStyle name="20% - Ênfase4 6 5 3 2 4" xfId="52537"/>
    <cellStyle name="20% - Ênfase4 6 5 3 3" xfId="18030"/>
    <cellStyle name="20% - Ênfase4 6 5 3 4" xfId="30120"/>
    <cellStyle name="20% - Ênfase4 6 5 3 5" xfId="44260"/>
    <cellStyle name="20% - Ênfase4 6 5 4" xfId="7940"/>
    <cellStyle name="20% - Ênfase4 6 5 4 2" xfId="20060"/>
    <cellStyle name="20% - Ênfase4 6 5 4 2 2" xfId="48504"/>
    <cellStyle name="20% - Ênfase4 6 5 4 3" xfId="32149"/>
    <cellStyle name="20% - Ênfase4 6 5 4 4" xfId="40227"/>
    <cellStyle name="20% - Ênfase4 6 5 5" xfId="14000"/>
    <cellStyle name="20% - Ênfase4 6 5 5 2" xfId="46455"/>
    <cellStyle name="20% - Ênfase4 6 5 6" xfId="26090"/>
    <cellStyle name="20% - Ênfase4 6 5 7" xfId="38180"/>
    <cellStyle name="20% - Ênfase4 6 6" xfId="2374"/>
    <cellStyle name="20% - Ênfase4 6 6 2" xfId="8434"/>
    <cellStyle name="20% - Ênfase4 6 6 2 2" xfId="20554"/>
    <cellStyle name="20% - Ênfase4 6 6 2 3" xfId="32643"/>
    <cellStyle name="20% - Ênfase4 6 6 2 4" xfId="49000"/>
    <cellStyle name="20% - Ênfase4 6 6 3" xfId="14494"/>
    <cellStyle name="20% - Ênfase4 6 6 4" xfId="26584"/>
    <cellStyle name="20% - Ênfase4 6 6 5" xfId="40723"/>
    <cellStyle name="20% - Ênfase4 6 7" xfId="4405"/>
    <cellStyle name="20% - Ênfase4 6 7 2" xfId="10464"/>
    <cellStyle name="20% - Ênfase4 6 7 2 2" xfId="22584"/>
    <cellStyle name="20% - Ênfase4 6 7 2 3" xfId="34673"/>
    <cellStyle name="20% - Ênfase4 6 7 2 4" xfId="51031"/>
    <cellStyle name="20% - Ênfase4 6 7 3" xfId="16524"/>
    <cellStyle name="20% - Ênfase4 6 7 4" xfId="28614"/>
    <cellStyle name="20% - Ênfase4 6 7 5" xfId="42754"/>
    <cellStyle name="20% - Ênfase4 6 8" xfId="6404"/>
    <cellStyle name="20% - Ênfase4 6 8 2" xfId="18524"/>
    <cellStyle name="20% - Ênfase4 6 8 2 2" xfId="46952"/>
    <cellStyle name="20% - Ênfase4 6 8 3" xfId="30613"/>
    <cellStyle name="20% - Ênfase4 6 8 4" xfId="38675"/>
    <cellStyle name="20% - Ênfase4 6 9" xfId="12464"/>
    <cellStyle name="20% - Ênfase4 6 9 2" xfId="44906"/>
    <cellStyle name="20% - Ênfase4 7" xfId="149"/>
    <cellStyle name="20% - Ênfase4 7 10" xfId="24498"/>
    <cellStyle name="20% - Ênfase4 7 11" xfId="36588"/>
    <cellStyle name="20% - Ênfase4 7 2" xfId="246"/>
    <cellStyle name="20% - Ênfase4 7 2 10" xfId="36678"/>
    <cellStyle name="20% - Ênfase4 7 2 2" xfId="1336"/>
    <cellStyle name="20% - Ênfase4 7 2 2 2" xfId="3378"/>
    <cellStyle name="20% - Ênfase4 7 2 2 2 2" xfId="9437"/>
    <cellStyle name="20% - Ênfase4 7 2 2 2 2 2" xfId="21557"/>
    <cellStyle name="20% - Ênfase4 7 2 2 2 2 3" xfId="33646"/>
    <cellStyle name="20% - Ênfase4 7 2 2 2 2 4" xfId="50004"/>
    <cellStyle name="20% - Ênfase4 7 2 2 2 3" xfId="15497"/>
    <cellStyle name="20% - Ênfase4 7 2 2 2 4" xfId="27587"/>
    <cellStyle name="20% - Ênfase4 7 2 2 2 5" xfId="41727"/>
    <cellStyle name="20% - Ênfase4 7 2 2 3" xfId="5403"/>
    <cellStyle name="20% - Ênfase4 7 2 2 3 2" xfId="11462"/>
    <cellStyle name="20% - Ênfase4 7 2 2 3 2 2" xfId="23582"/>
    <cellStyle name="20% - Ênfase4 7 2 2 3 2 3" xfId="35671"/>
    <cellStyle name="20% - Ênfase4 7 2 2 3 2 4" xfId="52029"/>
    <cellStyle name="20% - Ênfase4 7 2 2 3 3" xfId="17522"/>
    <cellStyle name="20% - Ênfase4 7 2 2 3 4" xfId="29612"/>
    <cellStyle name="20% - Ênfase4 7 2 2 3 5" xfId="43752"/>
    <cellStyle name="20% - Ênfase4 7 2 2 4" xfId="7407"/>
    <cellStyle name="20% - Ênfase4 7 2 2 4 2" xfId="19527"/>
    <cellStyle name="20% - Ênfase4 7 2 2 4 2 2" xfId="47970"/>
    <cellStyle name="20% - Ênfase4 7 2 2 4 3" xfId="31616"/>
    <cellStyle name="20% - Ênfase4 7 2 2 4 4" xfId="39693"/>
    <cellStyle name="20% - Ênfase4 7 2 2 5" xfId="13467"/>
    <cellStyle name="20% - Ênfase4 7 2 2 5 2" xfId="45921"/>
    <cellStyle name="20% - Ênfase4 7 2 2 6" xfId="25582"/>
    <cellStyle name="20% - Ênfase4 7 2 2 7" xfId="37672"/>
    <cellStyle name="20% - Ênfase4 7 2 3" xfId="827"/>
    <cellStyle name="20% - Ênfase4 7 2 3 2" xfId="2882"/>
    <cellStyle name="20% - Ênfase4 7 2 3 2 2" xfId="8941"/>
    <cellStyle name="20% - Ênfase4 7 2 3 2 2 2" xfId="21061"/>
    <cellStyle name="20% - Ênfase4 7 2 3 2 2 3" xfId="33150"/>
    <cellStyle name="20% - Ênfase4 7 2 3 2 2 4" xfId="49508"/>
    <cellStyle name="20% - Ênfase4 7 2 3 2 3" xfId="15001"/>
    <cellStyle name="20% - Ênfase4 7 2 3 2 4" xfId="27091"/>
    <cellStyle name="20% - Ênfase4 7 2 3 2 5" xfId="41231"/>
    <cellStyle name="20% - Ênfase4 7 2 3 3" xfId="4907"/>
    <cellStyle name="20% - Ênfase4 7 2 3 3 2" xfId="10966"/>
    <cellStyle name="20% - Ênfase4 7 2 3 3 2 2" xfId="23086"/>
    <cellStyle name="20% - Ênfase4 7 2 3 3 2 3" xfId="35175"/>
    <cellStyle name="20% - Ênfase4 7 2 3 3 2 4" xfId="51533"/>
    <cellStyle name="20% - Ênfase4 7 2 3 3 3" xfId="17026"/>
    <cellStyle name="20% - Ênfase4 7 2 3 3 4" xfId="29116"/>
    <cellStyle name="20% - Ênfase4 7 2 3 3 5" xfId="43256"/>
    <cellStyle name="20% - Ênfase4 7 2 3 4" xfId="6911"/>
    <cellStyle name="20% - Ênfase4 7 2 3 4 2" xfId="19031"/>
    <cellStyle name="20% - Ênfase4 7 2 3 4 2 2" xfId="47465"/>
    <cellStyle name="20% - Ênfase4 7 2 3 4 3" xfId="31120"/>
    <cellStyle name="20% - Ênfase4 7 2 3 4 4" xfId="39188"/>
    <cellStyle name="20% - Ênfase4 7 2 3 5" xfId="12971"/>
    <cellStyle name="20% - Ênfase4 7 2 3 5 2" xfId="45417"/>
    <cellStyle name="20% - Ênfase4 7 2 3 6" xfId="25086"/>
    <cellStyle name="20% - Ênfase4 7 2 3 7" xfId="37176"/>
    <cellStyle name="20% - Ênfase4 7 2 4" xfId="1879"/>
    <cellStyle name="20% - Ênfase4 7 2 4 2" xfId="3915"/>
    <cellStyle name="20% - Ênfase4 7 2 4 2 2" xfId="9974"/>
    <cellStyle name="20% - Ênfase4 7 2 4 2 2 2" xfId="22094"/>
    <cellStyle name="20% - Ênfase4 7 2 4 2 2 3" xfId="34183"/>
    <cellStyle name="20% - Ênfase4 7 2 4 2 2 4" xfId="50541"/>
    <cellStyle name="20% - Ênfase4 7 2 4 2 3" xfId="16034"/>
    <cellStyle name="20% - Ênfase4 7 2 4 2 4" xfId="28124"/>
    <cellStyle name="20% - Ênfase4 7 2 4 2 5" xfId="42264"/>
    <cellStyle name="20% - Ênfase4 7 2 4 3" xfId="5915"/>
    <cellStyle name="20% - Ênfase4 7 2 4 3 2" xfId="11974"/>
    <cellStyle name="20% - Ênfase4 7 2 4 3 2 2" xfId="24094"/>
    <cellStyle name="20% - Ênfase4 7 2 4 3 2 3" xfId="36183"/>
    <cellStyle name="20% - Ênfase4 7 2 4 3 2 4" xfId="52541"/>
    <cellStyle name="20% - Ênfase4 7 2 4 3 3" xfId="18034"/>
    <cellStyle name="20% - Ênfase4 7 2 4 3 4" xfId="30124"/>
    <cellStyle name="20% - Ênfase4 7 2 4 3 5" xfId="44264"/>
    <cellStyle name="20% - Ênfase4 7 2 4 4" xfId="7944"/>
    <cellStyle name="20% - Ênfase4 7 2 4 4 2" xfId="20064"/>
    <cellStyle name="20% - Ênfase4 7 2 4 4 2 2" xfId="48508"/>
    <cellStyle name="20% - Ênfase4 7 2 4 4 3" xfId="32153"/>
    <cellStyle name="20% - Ênfase4 7 2 4 4 4" xfId="40231"/>
    <cellStyle name="20% - Ênfase4 7 2 4 5" xfId="14004"/>
    <cellStyle name="20% - Ênfase4 7 2 4 5 2" xfId="46459"/>
    <cellStyle name="20% - Ênfase4 7 2 4 6" xfId="26094"/>
    <cellStyle name="20% - Ênfase4 7 2 4 7" xfId="38184"/>
    <cellStyle name="20% - Ênfase4 7 2 5" xfId="2378"/>
    <cellStyle name="20% - Ênfase4 7 2 5 2" xfId="8438"/>
    <cellStyle name="20% - Ênfase4 7 2 5 2 2" xfId="20558"/>
    <cellStyle name="20% - Ênfase4 7 2 5 2 3" xfId="32647"/>
    <cellStyle name="20% - Ênfase4 7 2 5 2 4" xfId="49004"/>
    <cellStyle name="20% - Ênfase4 7 2 5 3" xfId="14498"/>
    <cellStyle name="20% - Ênfase4 7 2 5 4" xfId="26588"/>
    <cellStyle name="20% - Ênfase4 7 2 5 5" xfId="40727"/>
    <cellStyle name="20% - Ênfase4 7 2 6" xfId="4409"/>
    <cellStyle name="20% - Ênfase4 7 2 6 2" xfId="10468"/>
    <cellStyle name="20% - Ênfase4 7 2 6 2 2" xfId="22588"/>
    <cellStyle name="20% - Ênfase4 7 2 6 2 3" xfId="34677"/>
    <cellStyle name="20% - Ênfase4 7 2 6 2 4" xfId="51035"/>
    <cellStyle name="20% - Ênfase4 7 2 6 3" xfId="16528"/>
    <cellStyle name="20% - Ênfase4 7 2 6 4" xfId="28618"/>
    <cellStyle name="20% - Ênfase4 7 2 6 5" xfId="42758"/>
    <cellStyle name="20% - Ênfase4 7 2 7" xfId="6408"/>
    <cellStyle name="20% - Ênfase4 7 2 7 2" xfId="18528"/>
    <cellStyle name="20% - Ênfase4 7 2 7 2 2" xfId="46956"/>
    <cellStyle name="20% - Ênfase4 7 2 7 3" xfId="30617"/>
    <cellStyle name="20% - Ênfase4 7 2 7 4" xfId="38679"/>
    <cellStyle name="20% - Ênfase4 7 2 8" xfId="12468"/>
    <cellStyle name="20% - Ênfase4 7 2 8 2" xfId="44910"/>
    <cellStyle name="20% - Ênfase4 7 2 9" xfId="24588"/>
    <cellStyle name="20% - Ênfase4 7 3" xfId="1245"/>
    <cellStyle name="20% - Ênfase4 7 3 2" xfId="3288"/>
    <cellStyle name="20% - Ênfase4 7 3 2 2" xfId="9347"/>
    <cellStyle name="20% - Ênfase4 7 3 2 2 2" xfId="21467"/>
    <cellStyle name="20% - Ênfase4 7 3 2 2 3" xfId="33556"/>
    <cellStyle name="20% - Ênfase4 7 3 2 2 4" xfId="49914"/>
    <cellStyle name="20% - Ênfase4 7 3 2 3" xfId="15407"/>
    <cellStyle name="20% - Ênfase4 7 3 2 4" xfId="27497"/>
    <cellStyle name="20% - Ênfase4 7 3 2 5" xfId="41637"/>
    <cellStyle name="20% - Ênfase4 7 3 3" xfId="5313"/>
    <cellStyle name="20% - Ênfase4 7 3 3 2" xfId="11372"/>
    <cellStyle name="20% - Ênfase4 7 3 3 2 2" xfId="23492"/>
    <cellStyle name="20% - Ênfase4 7 3 3 2 3" xfId="35581"/>
    <cellStyle name="20% - Ênfase4 7 3 3 2 4" xfId="51939"/>
    <cellStyle name="20% - Ênfase4 7 3 3 3" xfId="17432"/>
    <cellStyle name="20% - Ênfase4 7 3 3 4" xfId="29522"/>
    <cellStyle name="20% - Ênfase4 7 3 3 5" xfId="43662"/>
    <cellStyle name="20% - Ênfase4 7 3 4" xfId="7317"/>
    <cellStyle name="20% - Ênfase4 7 3 4 2" xfId="19437"/>
    <cellStyle name="20% - Ênfase4 7 3 4 2 2" xfId="47879"/>
    <cellStyle name="20% - Ênfase4 7 3 4 3" xfId="31526"/>
    <cellStyle name="20% - Ênfase4 7 3 4 4" xfId="39602"/>
    <cellStyle name="20% - Ênfase4 7 3 5" xfId="13377"/>
    <cellStyle name="20% - Ênfase4 7 3 5 2" xfId="45830"/>
    <cellStyle name="20% - Ênfase4 7 3 6" xfId="25492"/>
    <cellStyle name="20% - Ênfase4 7 3 7" xfId="37582"/>
    <cellStyle name="20% - Ênfase4 7 4" xfId="736"/>
    <cellStyle name="20% - Ênfase4 7 4 2" xfId="2792"/>
    <cellStyle name="20% - Ênfase4 7 4 2 2" xfId="8851"/>
    <cellStyle name="20% - Ênfase4 7 4 2 2 2" xfId="20971"/>
    <cellStyle name="20% - Ênfase4 7 4 2 2 3" xfId="33060"/>
    <cellStyle name="20% - Ênfase4 7 4 2 2 4" xfId="49418"/>
    <cellStyle name="20% - Ênfase4 7 4 2 3" xfId="14911"/>
    <cellStyle name="20% - Ênfase4 7 4 2 4" xfId="27001"/>
    <cellStyle name="20% - Ênfase4 7 4 2 5" xfId="41141"/>
    <cellStyle name="20% - Ênfase4 7 4 3" xfId="4817"/>
    <cellStyle name="20% - Ênfase4 7 4 3 2" xfId="10876"/>
    <cellStyle name="20% - Ênfase4 7 4 3 2 2" xfId="22996"/>
    <cellStyle name="20% - Ênfase4 7 4 3 2 3" xfId="35085"/>
    <cellStyle name="20% - Ênfase4 7 4 3 2 4" xfId="51443"/>
    <cellStyle name="20% - Ênfase4 7 4 3 3" xfId="16936"/>
    <cellStyle name="20% - Ênfase4 7 4 3 4" xfId="29026"/>
    <cellStyle name="20% - Ênfase4 7 4 3 5" xfId="43166"/>
    <cellStyle name="20% - Ênfase4 7 4 4" xfId="6821"/>
    <cellStyle name="20% - Ênfase4 7 4 4 2" xfId="18941"/>
    <cellStyle name="20% - Ênfase4 7 4 4 2 2" xfId="47374"/>
    <cellStyle name="20% - Ênfase4 7 4 4 3" xfId="31030"/>
    <cellStyle name="20% - Ênfase4 7 4 4 4" xfId="39097"/>
    <cellStyle name="20% - Ênfase4 7 4 5" xfId="12881"/>
    <cellStyle name="20% - Ênfase4 7 4 5 2" xfId="45326"/>
    <cellStyle name="20% - Ênfase4 7 4 6" xfId="24996"/>
    <cellStyle name="20% - Ênfase4 7 4 7" xfId="37086"/>
    <cellStyle name="20% - Ênfase4 7 5" xfId="1788"/>
    <cellStyle name="20% - Ênfase4 7 5 2" xfId="3825"/>
    <cellStyle name="20% - Ênfase4 7 5 2 2" xfId="9884"/>
    <cellStyle name="20% - Ênfase4 7 5 2 2 2" xfId="22004"/>
    <cellStyle name="20% - Ênfase4 7 5 2 2 3" xfId="34093"/>
    <cellStyle name="20% - Ênfase4 7 5 2 2 4" xfId="50451"/>
    <cellStyle name="20% - Ênfase4 7 5 2 3" xfId="15944"/>
    <cellStyle name="20% - Ênfase4 7 5 2 4" xfId="28034"/>
    <cellStyle name="20% - Ênfase4 7 5 2 5" xfId="42174"/>
    <cellStyle name="20% - Ênfase4 7 5 3" xfId="5825"/>
    <cellStyle name="20% - Ênfase4 7 5 3 2" xfId="11884"/>
    <cellStyle name="20% - Ênfase4 7 5 3 2 2" xfId="24004"/>
    <cellStyle name="20% - Ênfase4 7 5 3 2 3" xfId="36093"/>
    <cellStyle name="20% - Ênfase4 7 5 3 2 4" xfId="52451"/>
    <cellStyle name="20% - Ênfase4 7 5 3 3" xfId="17944"/>
    <cellStyle name="20% - Ênfase4 7 5 3 4" xfId="30034"/>
    <cellStyle name="20% - Ênfase4 7 5 3 5" xfId="44174"/>
    <cellStyle name="20% - Ênfase4 7 5 4" xfId="7854"/>
    <cellStyle name="20% - Ênfase4 7 5 4 2" xfId="19974"/>
    <cellStyle name="20% - Ênfase4 7 5 4 2 2" xfId="48417"/>
    <cellStyle name="20% - Ênfase4 7 5 4 3" xfId="32063"/>
    <cellStyle name="20% - Ênfase4 7 5 4 4" xfId="40140"/>
    <cellStyle name="20% - Ênfase4 7 5 5" xfId="13914"/>
    <cellStyle name="20% - Ênfase4 7 5 5 2" xfId="46368"/>
    <cellStyle name="20% - Ênfase4 7 5 6" xfId="26004"/>
    <cellStyle name="20% - Ênfase4 7 5 7" xfId="38094"/>
    <cellStyle name="20% - Ênfase4 7 6" xfId="2288"/>
    <cellStyle name="20% - Ênfase4 7 6 2" xfId="8348"/>
    <cellStyle name="20% - Ênfase4 7 6 2 2" xfId="20468"/>
    <cellStyle name="20% - Ênfase4 7 6 2 3" xfId="32557"/>
    <cellStyle name="20% - Ênfase4 7 6 2 4" xfId="48914"/>
    <cellStyle name="20% - Ênfase4 7 6 3" xfId="14408"/>
    <cellStyle name="20% - Ênfase4 7 6 4" xfId="26498"/>
    <cellStyle name="20% - Ênfase4 7 6 5" xfId="40637"/>
    <cellStyle name="20% - Ênfase4 7 7" xfId="4319"/>
    <cellStyle name="20% - Ênfase4 7 7 2" xfId="10378"/>
    <cellStyle name="20% - Ênfase4 7 7 2 2" xfId="22498"/>
    <cellStyle name="20% - Ênfase4 7 7 2 3" xfId="34587"/>
    <cellStyle name="20% - Ênfase4 7 7 2 4" xfId="50945"/>
    <cellStyle name="20% - Ênfase4 7 7 3" xfId="16438"/>
    <cellStyle name="20% - Ênfase4 7 7 4" xfId="28528"/>
    <cellStyle name="20% - Ênfase4 7 7 5" xfId="42668"/>
    <cellStyle name="20% - Ênfase4 7 8" xfId="6318"/>
    <cellStyle name="20% - Ênfase4 7 8 2" xfId="18438"/>
    <cellStyle name="20% - Ênfase4 7 8 2 2" xfId="46865"/>
    <cellStyle name="20% - Ênfase4 7 8 3" xfId="30527"/>
    <cellStyle name="20% - Ênfase4 7 8 4" xfId="38588"/>
    <cellStyle name="20% - Ênfase4 7 9" xfId="12378"/>
    <cellStyle name="20% - Ênfase4 7 9 2" xfId="44819"/>
    <cellStyle name="20% - Ênfase4 8" xfId="248"/>
    <cellStyle name="20% - Ênfase4 8 10" xfId="24590"/>
    <cellStyle name="20% - Ênfase4 8 11" xfId="36680"/>
    <cellStyle name="20% - Ênfase4 8 2" xfId="250"/>
    <cellStyle name="20% - Ênfase4 8 2 10" xfId="36682"/>
    <cellStyle name="20% - Ênfase4 8 2 2" xfId="1340"/>
    <cellStyle name="20% - Ênfase4 8 2 2 2" xfId="3382"/>
    <cellStyle name="20% - Ênfase4 8 2 2 2 2" xfId="9441"/>
    <cellStyle name="20% - Ênfase4 8 2 2 2 2 2" xfId="21561"/>
    <cellStyle name="20% - Ênfase4 8 2 2 2 2 3" xfId="33650"/>
    <cellStyle name="20% - Ênfase4 8 2 2 2 2 4" xfId="50008"/>
    <cellStyle name="20% - Ênfase4 8 2 2 2 3" xfId="15501"/>
    <cellStyle name="20% - Ênfase4 8 2 2 2 4" xfId="27591"/>
    <cellStyle name="20% - Ênfase4 8 2 2 2 5" xfId="41731"/>
    <cellStyle name="20% - Ênfase4 8 2 2 3" xfId="5407"/>
    <cellStyle name="20% - Ênfase4 8 2 2 3 2" xfId="11466"/>
    <cellStyle name="20% - Ênfase4 8 2 2 3 2 2" xfId="23586"/>
    <cellStyle name="20% - Ênfase4 8 2 2 3 2 3" xfId="35675"/>
    <cellStyle name="20% - Ênfase4 8 2 2 3 2 4" xfId="52033"/>
    <cellStyle name="20% - Ênfase4 8 2 2 3 3" xfId="17526"/>
    <cellStyle name="20% - Ênfase4 8 2 2 3 4" xfId="29616"/>
    <cellStyle name="20% - Ênfase4 8 2 2 3 5" xfId="43756"/>
    <cellStyle name="20% - Ênfase4 8 2 2 4" xfId="7411"/>
    <cellStyle name="20% - Ênfase4 8 2 2 4 2" xfId="19531"/>
    <cellStyle name="20% - Ênfase4 8 2 2 4 2 2" xfId="47974"/>
    <cellStyle name="20% - Ênfase4 8 2 2 4 3" xfId="31620"/>
    <cellStyle name="20% - Ênfase4 8 2 2 4 4" xfId="39697"/>
    <cellStyle name="20% - Ênfase4 8 2 2 5" xfId="13471"/>
    <cellStyle name="20% - Ênfase4 8 2 2 5 2" xfId="45925"/>
    <cellStyle name="20% - Ênfase4 8 2 2 6" xfId="25586"/>
    <cellStyle name="20% - Ênfase4 8 2 2 7" xfId="37676"/>
    <cellStyle name="20% - Ênfase4 8 2 3" xfId="831"/>
    <cellStyle name="20% - Ênfase4 8 2 3 2" xfId="2886"/>
    <cellStyle name="20% - Ênfase4 8 2 3 2 2" xfId="8945"/>
    <cellStyle name="20% - Ênfase4 8 2 3 2 2 2" xfId="21065"/>
    <cellStyle name="20% - Ênfase4 8 2 3 2 2 3" xfId="33154"/>
    <cellStyle name="20% - Ênfase4 8 2 3 2 2 4" xfId="49512"/>
    <cellStyle name="20% - Ênfase4 8 2 3 2 3" xfId="15005"/>
    <cellStyle name="20% - Ênfase4 8 2 3 2 4" xfId="27095"/>
    <cellStyle name="20% - Ênfase4 8 2 3 2 5" xfId="41235"/>
    <cellStyle name="20% - Ênfase4 8 2 3 3" xfId="4911"/>
    <cellStyle name="20% - Ênfase4 8 2 3 3 2" xfId="10970"/>
    <cellStyle name="20% - Ênfase4 8 2 3 3 2 2" xfId="23090"/>
    <cellStyle name="20% - Ênfase4 8 2 3 3 2 3" xfId="35179"/>
    <cellStyle name="20% - Ênfase4 8 2 3 3 2 4" xfId="51537"/>
    <cellStyle name="20% - Ênfase4 8 2 3 3 3" xfId="17030"/>
    <cellStyle name="20% - Ênfase4 8 2 3 3 4" xfId="29120"/>
    <cellStyle name="20% - Ênfase4 8 2 3 3 5" xfId="43260"/>
    <cellStyle name="20% - Ênfase4 8 2 3 4" xfId="6915"/>
    <cellStyle name="20% - Ênfase4 8 2 3 4 2" xfId="19035"/>
    <cellStyle name="20% - Ênfase4 8 2 3 4 2 2" xfId="47469"/>
    <cellStyle name="20% - Ênfase4 8 2 3 4 3" xfId="31124"/>
    <cellStyle name="20% - Ênfase4 8 2 3 4 4" xfId="39192"/>
    <cellStyle name="20% - Ênfase4 8 2 3 5" xfId="12975"/>
    <cellStyle name="20% - Ênfase4 8 2 3 5 2" xfId="45421"/>
    <cellStyle name="20% - Ênfase4 8 2 3 6" xfId="25090"/>
    <cellStyle name="20% - Ênfase4 8 2 3 7" xfId="37180"/>
    <cellStyle name="20% - Ênfase4 8 2 4" xfId="1883"/>
    <cellStyle name="20% - Ênfase4 8 2 4 2" xfId="3919"/>
    <cellStyle name="20% - Ênfase4 8 2 4 2 2" xfId="9978"/>
    <cellStyle name="20% - Ênfase4 8 2 4 2 2 2" xfId="22098"/>
    <cellStyle name="20% - Ênfase4 8 2 4 2 2 3" xfId="34187"/>
    <cellStyle name="20% - Ênfase4 8 2 4 2 2 4" xfId="50545"/>
    <cellStyle name="20% - Ênfase4 8 2 4 2 3" xfId="16038"/>
    <cellStyle name="20% - Ênfase4 8 2 4 2 4" xfId="28128"/>
    <cellStyle name="20% - Ênfase4 8 2 4 2 5" xfId="42268"/>
    <cellStyle name="20% - Ênfase4 8 2 4 3" xfId="5919"/>
    <cellStyle name="20% - Ênfase4 8 2 4 3 2" xfId="11978"/>
    <cellStyle name="20% - Ênfase4 8 2 4 3 2 2" xfId="24098"/>
    <cellStyle name="20% - Ênfase4 8 2 4 3 2 3" xfId="36187"/>
    <cellStyle name="20% - Ênfase4 8 2 4 3 2 4" xfId="52545"/>
    <cellStyle name="20% - Ênfase4 8 2 4 3 3" xfId="18038"/>
    <cellStyle name="20% - Ênfase4 8 2 4 3 4" xfId="30128"/>
    <cellStyle name="20% - Ênfase4 8 2 4 3 5" xfId="44268"/>
    <cellStyle name="20% - Ênfase4 8 2 4 4" xfId="7948"/>
    <cellStyle name="20% - Ênfase4 8 2 4 4 2" xfId="20068"/>
    <cellStyle name="20% - Ênfase4 8 2 4 4 2 2" xfId="48512"/>
    <cellStyle name="20% - Ênfase4 8 2 4 4 3" xfId="32157"/>
    <cellStyle name="20% - Ênfase4 8 2 4 4 4" xfId="40235"/>
    <cellStyle name="20% - Ênfase4 8 2 4 5" xfId="14008"/>
    <cellStyle name="20% - Ênfase4 8 2 4 5 2" xfId="46463"/>
    <cellStyle name="20% - Ênfase4 8 2 4 6" xfId="26098"/>
    <cellStyle name="20% - Ênfase4 8 2 4 7" xfId="38188"/>
    <cellStyle name="20% - Ênfase4 8 2 5" xfId="2382"/>
    <cellStyle name="20% - Ênfase4 8 2 5 2" xfId="8442"/>
    <cellStyle name="20% - Ênfase4 8 2 5 2 2" xfId="20562"/>
    <cellStyle name="20% - Ênfase4 8 2 5 2 3" xfId="32651"/>
    <cellStyle name="20% - Ênfase4 8 2 5 2 4" xfId="49008"/>
    <cellStyle name="20% - Ênfase4 8 2 5 3" xfId="14502"/>
    <cellStyle name="20% - Ênfase4 8 2 5 4" xfId="26592"/>
    <cellStyle name="20% - Ênfase4 8 2 5 5" xfId="40731"/>
    <cellStyle name="20% - Ênfase4 8 2 6" xfId="4413"/>
    <cellStyle name="20% - Ênfase4 8 2 6 2" xfId="10472"/>
    <cellStyle name="20% - Ênfase4 8 2 6 2 2" xfId="22592"/>
    <cellStyle name="20% - Ênfase4 8 2 6 2 3" xfId="34681"/>
    <cellStyle name="20% - Ênfase4 8 2 6 2 4" xfId="51039"/>
    <cellStyle name="20% - Ênfase4 8 2 6 3" xfId="16532"/>
    <cellStyle name="20% - Ênfase4 8 2 6 4" xfId="28622"/>
    <cellStyle name="20% - Ênfase4 8 2 6 5" xfId="42762"/>
    <cellStyle name="20% - Ênfase4 8 2 7" xfId="6412"/>
    <cellStyle name="20% - Ênfase4 8 2 7 2" xfId="18532"/>
    <cellStyle name="20% - Ênfase4 8 2 7 2 2" xfId="46960"/>
    <cellStyle name="20% - Ênfase4 8 2 7 3" xfId="30621"/>
    <cellStyle name="20% - Ênfase4 8 2 7 4" xfId="38683"/>
    <cellStyle name="20% - Ênfase4 8 2 8" xfId="12472"/>
    <cellStyle name="20% - Ênfase4 8 2 8 2" xfId="44914"/>
    <cellStyle name="20% - Ênfase4 8 2 9" xfId="24592"/>
    <cellStyle name="20% - Ênfase4 8 3" xfId="1338"/>
    <cellStyle name="20% - Ênfase4 8 3 2" xfId="3380"/>
    <cellStyle name="20% - Ênfase4 8 3 2 2" xfId="9439"/>
    <cellStyle name="20% - Ênfase4 8 3 2 2 2" xfId="21559"/>
    <cellStyle name="20% - Ênfase4 8 3 2 2 3" xfId="33648"/>
    <cellStyle name="20% - Ênfase4 8 3 2 2 4" xfId="50006"/>
    <cellStyle name="20% - Ênfase4 8 3 2 3" xfId="15499"/>
    <cellStyle name="20% - Ênfase4 8 3 2 4" xfId="27589"/>
    <cellStyle name="20% - Ênfase4 8 3 2 5" xfId="41729"/>
    <cellStyle name="20% - Ênfase4 8 3 3" xfId="5405"/>
    <cellStyle name="20% - Ênfase4 8 3 3 2" xfId="11464"/>
    <cellStyle name="20% - Ênfase4 8 3 3 2 2" xfId="23584"/>
    <cellStyle name="20% - Ênfase4 8 3 3 2 3" xfId="35673"/>
    <cellStyle name="20% - Ênfase4 8 3 3 2 4" xfId="52031"/>
    <cellStyle name="20% - Ênfase4 8 3 3 3" xfId="17524"/>
    <cellStyle name="20% - Ênfase4 8 3 3 4" xfId="29614"/>
    <cellStyle name="20% - Ênfase4 8 3 3 5" xfId="43754"/>
    <cellStyle name="20% - Ênfase4 8 3 4" xfId="7409"/>
    <cellStyle name="20% - Ênfase4 8 3 4 2" xfId="19529"/>
    <cellStyle name="20% - Ênfase4 8 3 4 2 2" xfId="47972"/>
    <cellStyle name="20% - Ênfase4 8 3 4 3" xfId="31618"/>
    <cellStyle name="20% - Ênfase4 8 3 4 4" xfId="39695"/>
    <cellStyle name="20% - Ênfase4 8 3 5" xfId="13469"/>
    <cellStyle name="20% - Ênfase4 8 3 5 2" xfId="45923"/>
    <cellStyle name="20% - Ênfase4 8 3 6" xfId="25584"/>
    <cellStyle name="20% - Ênfase4 8 3 7" xfId="37674"/>
    <cellStyle name="20% - Ênfase4 8 4" xfId="829"/>
    <cellStyle name="20% - Ênfase4 8 4 2" xfId="2884"/>
    <cellStyle name="20% - Ênfase4 8 4 2 2" xfId="8943"/>
    <cellStyle name="20% - Ênfase4 8 4 2 2 2" xfId="21063"/>
    <cellStyle name="20% - Ênfase4 8 4 2 2 3" xfId="33152"/>
    <cellStyle name="20% - Ênfase4 8 4 2 2 4" xfId="49510"/>
    <cellStyle name="20% - Ênfase4 8 4 2 3" xfId="15003"/>
    <cellStyle name="20% - Ênfase4 8 4 2 4" xfId="27093"/>
    <cellStyle name="20% - Ênfase4 8 4 2 5" xfId="41233"/>
    <cellStyle name="20% - Ênfase4 8 4 3" xfId="4909"/>
    <cellStyle name="20% - Ênfase4 8 4 3 2" xfId="10968"/>
    <cellStyle name="20% - Ênfase4 8 4 3 2 2" xfId="23088"/>
    <cellStyle name="20% - Ênfase4 8 4 3 2 3" xfId="35177"/>
    <cellStyle name="20% - Ênfase4 8 4 3 2 4" xfId="51535"/>
    <cellStyle name="20% - Ênfase4 8 4 3 3" xfId="17028"/>
    <cellStyle name="20% - Ênfase4 8 4 3 4" xfId="29118"/>
    <cellStyle name="20% - Ênfase4 8 4 3 5" xfId="43258"/>
    <cellStyle name="20% - Ênfase4 8 4 4" xfId="6913"/>
    <cellStyle name="20% - Ênfase4 8 4 4 2" xfId="19033"/>
    <cellStyle name="20% - Ênfase4 8 4 4 2 2" xfId="47467"/>
    <cellStyle name="20% - Ênfase4 8 4 4 3" xfId="31122"/>
    <cellStyle name="20% - Ênfase4 8 4 4 4" xfId="39190"/>
    <cellStyle name="20% - Ênfase4 8 4 5" xfId="12973"/>
    <cellStyle name="20% - Ênfase4 8 4 5 2" xfId="45419"/>
    <cellStyle name="20% - Ênfase4 8 4 6" xfId="25088"/>
    <cellStyle name="20% - Ênfase4 8 4 7" xfId="37178"/>
    <cellStyle name="20% - Ênfase4 8 5" xfId="1881"/>
    <cellStyle name="20% - Ênfase4 8 5 2" xfId="3917"/>
    <cellStyle name="20% - Ênfase4 8 5 2 2" xfId="9976"/>
    <cellStyle name="20% - Ênfase4 8 5 2 2 2" xfId="22096"/>
    <cellStyle name="20% - Ênfase4 8 5 2 2 3" xfId="34185"/>
    <cellStyle name="20% - Ênfase4 8 5 2 2 4" xfId="50543"/>
    <cellStyle name="20% - Ênfase4 8 5 2 3" xfId="16036"/>
    <cellStyle name="20% - Ênfase4 8 5 2 4" xfId="28126"/>
    <cellStyle name="20% - Ênfase4 8 5 2 5" xfId="42266"/>
    <cellStyle name="20% - Ênfase4 8 5 3" xfId="5917"/>
    <cellStyle name="20% - Ênfase4 8 5 3 2" xfId="11976"/>
    <cellStyle name="20% - Ênfase4 8 5 3 2 2" xfId="24096"/>
    <cellStyle name="20% - Ênfase4 8 5 3 2 3" xfId="36185"/>
    <cellStyle name="20% - Ênfase4 8 5 3 2 4" xfId="52543"/>
    <cellStyle name="20% - Ênfase4 8 5 3 3" xfId="18036"/>
    <cellStyle name="20% - Ênfase4 8 5 3 4" xfId="30126"/>
    <cellStyle name="20% - Ênfase4 8 5 3 5" xfId="44266"/>
    <cellStyle name="20% - Ênfase4 8 5 4" xfId="7946"/>
    <cellStyle name="20% - Ênfase4 8 5 4 2" xfId="20066"/>
    <cellStyle name="20% - Ênfase4 8 5 4 2 2" xfId="48510"/>
    <cellStyle name="20% - Ênfase4 8 5 4 3" xfId="32155"/>
    <cellStyle name="20% - Ênfase4 8 5 4 4" xfId="40233"/>
    <cellStyle name="20% - Ênfase4 8 5 5" xfId="14006"/>
    <cellStyle name="20% - Ênfase4 8 5 5 2" xfId="46461"/>
    <cellStyle name="20% - Ênfase4 8 5 6" xfId="26096"/>
    <cellStyle name="20% - Ênfase4 8 5 7" xfId="38186"/>
    <cellStyle name="20% - Ênfase4 8 6" xfId="2380"/>
    <cellStyle name="20% - Ênfase4 8 6 2" xfId="8440"/>
    <cellStyle name="20% - Ênfase4 8 6 2 2" xfId="20560"/>
    <cellStyle name="20% - Ênfase4 8 6 2 3" xfId="32649"/>
    <cellStyle name="20% - Ênfase4 8 6 2 4" xfId="49006"/>
    <cellStyle name="20% - Ênfase4 8 6 3" xfId="14500"/>
    <cellStyle name="20% - Ênfase4 8 6 4" xfId="26590"/>
    <cellStyle name="20% - Ênfase4 8 6 5" xfId="40729"/>
    <cellStyle name="20% - Ênfase4 8 7" xfId="4411"/>
    <cellStyle name="20% - Ênfase4 8 7 2" xfId="10470"/>
    <cellStyle name="20% - Ênfase4 8 7 2 2" xfId="22590"/>
    <cellStyle name="20% - Ênfase4 8 7 2 3" xfId="34679"/>
    <cellStyle name="20% - Ênfase4 8 7 2 4" xfId="51037"/>
    <cellStyle name="20% - Ênfase4 8 7 3" xfId="16530"/>
    <cellStyle name="20% - Ênfase4 8 7 4" xfId="28620"/>
    <cellStyle name="20% - Ênfase4 8 7 5" xfId="42760"/>
    <cellStyle name="20% - Ênfase4 8 8" xfId="6410"/>
    <cellStyle name="20% - Ênfase4 8 8 2" xfId="18530"/>
    <cellStyle name="20% - Ênfase4 8 8 2 2" xfId="46958"/>
    <cellStyle name="20% - Ênfase4 8 8 3" xfId="30619"/>
    <cellStyle name="20% - Ênfase4 8 8 4" xfId="38681"/>
    <cellStyle name="20% - Ênfase4 8 9" xfId="12470"/>
    <cellStyle name="20% - Ênfase4 8 9 2" xfId="44912"/>
    <cellStyle name="20% - Ênfase4 9" xfId="252"/>
    <cellStyle name="20% - Ênfase4 9 10" xfId="24594"/>
    <cellStyle name="20% - Ênfase4 9 11" xfId="36684"/>
    <cellStyle name="20% - Ênfase4 9 2" xfId="256"/>
    <cellStyle name="20% - Ênfase4 9 2 10" xfId="36688"/>
    <cellStyle name="20% - Ênfase4 9 2 2" xfId="1346"/>
    <cellStyle name="20% - Ênfase4 9 2 2 2" xfId="3388"/>
    <cellStyle name="20% - Ênfase4 9 2 2 2 2" xfId="9447"/>
    <cellStyle name="20% - Ênfase4 9 2 2 2 2 2" xfId="21567"/>
    <cellStyle name="20% - Ênfase4 9 2 2 2 2 3" xfId="33656"/>
    <cellStyle name="20% - Ênfase4 9 2 2 2 2 4" xfId="50014"/>
    <cellStyle name="20% - Ênfase4 9 2 2 2 3" xfId="15507"/>
    <cellStyle name="20% - Ênfase4 9 2 2 2 4" xfId="27597"/>
    <cellStyle name="20% - Ênfase4 9 2 2 2 5" xfId="41737"/>
    <cellStyle name="20% - Ênfase4 9 2 2 3" xfId="5413"/>
    <cellStyle name="20% - Ênfase4 9 2 2 3 2" xfId="11472"/>
    <cellStyle name="20% - Ênfase4 9 2 2 3 2 2" xfId="23592"/>
    <cellStyle name="20% - Ênfase4 9 2 2 3 2 3" xfId="35681"/>
    <cellStyle name="20% - Ênfase4 9 2 2 3 2 4" xfId="52039"/>
    <cellStyle name="20% - Ênfase4 9 2 2 3 3" xfId="17532"/>
    <cellStyle name="20% - Ênfase4 9 2 2 3 4" xfId="29622"/>
    <cellStyle name="20% - Ênfase4 9 2 2 3 5" xfId="43762"/>
    <cellStyle name="20% - Ênfase4 9 2 2 4" xfId="7417"/>
    <cellStyle name="20% - Ênfase4 9 2 2 4 2" xfId="19537"/>
    <cellStyle name="20% - Ênfase4 9 2 2 4 2 2" xfId="47980"/>
    <cellStyle name="20% - Ênfase4 9 2 2 4 3" xfId="31626"/>
    <cellStyle name="20% - Ênfase4 9 2 2 4 4" xfId="39703"/>
    <cellStyle name="20% - Ênfase4 9 2 2 5" xfId="13477"/>
    <cellStyle name="20% - Ênfase4 9 2 2 5 2" xfId="45931"/>
    <cellStyle name="20% - Ênfase4 9 2 2 6" xfId="25592"/>
    <cellStyle name="20% - Ênfase4 9 2 2 7" xfId="37682"/>
    <cellStyle name="20% - Ênfase4 9 2 3" xfId="837"/>
    <cellStyle name="20% - Ênfase4 9 2 3 2" xfId="2892"/>
    <cellStyle name="20% - Ênfase4 9 2 3 2 2" xfId="8951"/>
    <cellStyle name="20% - Ênfase4 9 2 3 2 2 2" xfId="21071"/>
    <cellStyle name="20% - Ênfase4 9 2 3 2 2 3" xfId="33160"/>
    <cellStyle name="20% - Ênfase4 9 2 3 2 2 4" xfId="49518"/>
    <cellStyle name="20% - Ênfase4 9 2 3 2 3" xfId="15011"/>
    <cellStyle name="20% - Ênfase4 9 2 3 2 4" xfId="27101"/>
    <cellStyle name="20% - Ênfase4 9 2 3 2 5" xfId="41241"/>
    <cellStyle name="20% - Ênfase4 9 2 3 3" xfId="4917"/>
    <cellStyle name="20% - Ênfase4 9 2 3 3 2" xfId="10976"/>
    <cellStyle name="20% - Ênfase4 9 2 3 3 2 2" xfId="23096"/>
    <cellStyle name="20% - Ênfase4 9 2 3 3 2 3" xfId="35185"/>
    <cellStyle name="20% - Ênfase4 9 2 3 3 2 4" xfId="51543"/>
    <cellStyle name="20% - Ênfase4 9 2 3 3 3" xfId="17036"/>
    <cellStyle name="20% - Ênfase4 9 2 3 3 4" xfId="29126"/>
    <cellStyle name="20% - Ênfase4 9 2 3 3 5" xfId="43266"/>
    <cellStyle name="20% - Ênfase4 9 2 3 4" xfId="6921"/>
    <cellStyle name="20% - Ênfase4 9 2 3 4 2" xfId="19041"/>
    <cellStyle name="20% - Ênfase4 9 2 3 4 2 2" xfId="47475"/>
    <cellStyle name="20% - Ênfase4 9 2 3 4 3" xfId="31130"/>
    <cellStyle name="20% - Ênfase4 9 2 3 4 4" xfId="39198"/>
    <cellStyle name="20% - Ênfase4 9 2 3 5" xfId="12981"/>
    <cellStyle name="20% - Ênfase4 9 2 3 5 2" xfId="45427"/>
    <cellStyle name="20% - Ênfase4 9 2 3 6" xfId="25096"/>
    <cellStyle name="20% - Ênfase4 9 2 3 7" xfId="37186"/>
    <cellStyle name="20% - Ênfase4 9 2 4" xfId="1889"/>
    <cellStyle name="20% - Ênfase4 9 2 4 2" xfId="3925"/>
    <cellStyle name="20% - Ênfase4 9 2 4 2 2" xfId="9984"/>
    <cellStyle name="20% - Ênfase4 9 2 4 2 2 2" xfId="22104"/>
    <cellStyle name="20% - Ênfase4 9 2 4 2 2 3" xfId="34193"/>
    <cellStyle name="20% - Ênfase4 9 2 4 2 2 4" xfId="50551"/>
    <cellStyle name="20% - Ênfase4 9 2 4 2 3" xfId="16044"/>
    <cellStyle name="20% - Ênfase4 9 2 4 2 4" xfId="28134"/>
    <cellStyle name="20% - Ênfase4 9 2 4 2 5" xfId="42274"/>
    <cellStyle name="20% - Ênfase4 9 2 4 3" xfId="5925"/>
    <cellStyle name="20% - Ênfase4 9 2 4 3 2" xfId="11984"/>
    <cellStyle name="20% - Ênfase4 9 2 4 3 2 2" xfId="24104"/>
    <cellStyle name="20% - Ênfase4 9 2 4 3 2 3" xfId="36193"/>
    <cellStyle name="20% - Ênfase4 9 2 4 3 2 4" xfId="52551"/>
    <cellStyle name="20% - Ênfase4 9 2 4 3 3" xfId="18044"/>
    <cellStyle name="20% - Ênfase4 9 2 4 3 4" xfId="30134"/>
    <cellStyle name="20% - Ênfase4 9 2 4 3 5" xfId="44274"/>
    <cellStyle name="20% - Ênfase4 9 2 4 4" xfId="7954"/>
    <cellStyle name="20% - Ênfase4 9 2 4 4 2" xfId="20074"/>
    <cellStyle name="20% - Ênfase4 9 2 4 4 2 2" xfId="48518"/>
    <cellStyle name="20% - Ênfase4 9 2 4 4 3" xfId="32163"/>
    <cellStyle name="20% - Ênfase4 9 2 4 4 4" xfId="40241"/>
    <cellStyle name="20% - Ênfase4 9 2 4 5" xfId="14014"/>
    <cellStyle name="20% - Ênfase4 9 2 4 5 2" xfId="46469"/>
    <cellStyle name="20% - Ênfase4 9 2 4 6" xfId="26104"/>
    <cellStyle name="20% - Ênfase4 9 2 4 7" xfId="38194"/>
    <cellStyle name="20% - Ênfase4 9 2 5" xfId="2388"/>
    <cellStyle name="20% - Ênfase4 9 2 5 2" xfId="8448"/>
    <cellStyle name="20% - Ênfase4 9 2 5 2 2" xfId="20568"/>
    <cellStyle name="20% - Ênfase4 9 2 5 2 3" xfId="32657"/>
    <cellStyle name="20% - Ênfase4 9 2 5 2 4" xfId="49014"/>
    <cellStyle name="20% - Ênfase4 9 2 5 3" xfId="14508"/>
    <cellStyle name="20% - Ênfase4 9 2 5 4" xfId="26598"/>
    <cellStyle name="20% - Ênfase4 9 2 5 5" xfId="40737"/>
    <cellStyle name="20% - Ênfase4 9 2 6" xfId="4419"/>
    <cellStyle name="20% - Ênfase4 9 2 6 2" xfId="10478"/>
    <cellStyle name="20% - Ênfase4 9 2 6 2 2" xfId="22598"/>
    <cellStyle name="20% - Ênfase4 9 2 6 2 3" xfId="34687"/>
    <cellStyle name="20% - Ênfase4 9 2 6 2 4" xfId="51045"/>
    <cellStyle name="20% - Ênfase4 9 2 6 3" xfId="16538"/>
    <cellStyle name="20% - Ênfase4 9 2 6 4" xfId="28628"/>
    <cellStyle name="20% - Ênfase4 9 2 6 5" xfId="42768"/>
    <cellStyle name="20% - Ênfase4 9 2 7" xfId="6418"/>
    <cellStyle name="20% - Ênfase4 9 2 7 2" xfId="18538"/>
    <cellStyle name="20% - Ênfase4 9 2 7 2 2" xfId="46966"/>
    <cellStyle name="20% - Ênfase4 9 2 7 3" xfId="30627"/>
    <cellStyle name="20% - Ênfase4 9 2 7 4" xfId="38689"/>
    <cellStyle name="20% - Ênfase4 9 2 8" xfId="12478"/>
    <cellStyle name="20% - Ênfase4 9 2 8 2" xfId="44920"/>
    <cellStyle name="20% - Ênfase4 9 2 9" xfId="24598"/>
    <cellStyle name="20% - Ênfase4 9 3" xfId="1342"/>
    <cellStyle name="20% - Ênfase4 9 3 2" xfId="3384"/>
    <cellStyle name="20% - Ênfase4 9 3 2 2" xfId="9443"/>
    <cellStyle name="20% - Ênfase4 9 3 2 2 2" xfId="21563"/>
    <cellStyle name="20% - Ênfase4 9 3 2 2 3" xfId="33652"/>
    <cellStyle name="20% - Ênfase4 9 3 2 2 4" xfId="50010"/>
    <cellStyle name="20% - Ênfase4 9 3 2 3" xfId="15503"/>
    <cellStyle name="20% - Ênfase4 9 3 2 4" xfId="27593"/>
    <cellStyle name="20% - Ênfase4 9 3 2 5" xfId="41733"/>
    <cellStyle name="20% - Ênfase4 9 3 3" xfId="5409"/>
    <cellStyle name="20% - Ênfase4 9 3 3 2" xfId="11468"/>
    <cellStyle name="20% - Ênfase4 9 3 3 2 2" xfId="23588"/>
    <cellStyle name="20% - Ênfase4 9 3 3 2 3" xfId="35677"/>
    <cellStyle name="20% - Ênfase4 9 3 3 2 4" xfId="52035"/>
    <cellStyle name="20% - Ênfase4 9 3 3 3" xfId="17528"/>
    <cellStyle name="20% - Ênfase4 9 3 3 4" xfId="29618"/>
    <cellStyle name="20% - Ênfase4 9 3 3 5" xfId="43758"/>
    <cellStyle name="20% - Ênfase4 9 3 4" xfId="7413"/>
    <cellStyle name="20% - Ênfase4 9 3 4 2" xfId="19533"/>
    <cellStyle name="20% - Ênfase4 9 3 4 2 2" xfId="47976"/>
    <cellStyle name="20% - Ênfase4 9 3 4 3" xfId="31622"/>
    <cellStyle name="20% - Ênfase4 9 3 4 4" xfId="39699"/>
    <cellStyle name="20% - Ênfase4 9 3 5" xfId="13473"/>
    <cellStyle name="20% - Ênfase4 9 3 5 2" xfId="45927"/>
    <cellStyle name="20% - Ênfase4 9 3 6" xfId="25588"/>
    <cellStyle name="20% - Ênfase4 9 3 7" xfId="37678"/>
    <cellStyle name="20% - Ênfase4 9 4" xfId="833"/>
    <cellStyle name="20% - Ênfase4 9 4 2" xfId="2888"/>
    <cellStyle name="20% - Ênfase4 9 4 2 2" xfId="8947"/>
    <cellStyle name="20% - Ênfase4 9 4 2 2 2" xfId="21067"/>
    <cellStyle name="20% - Ênfase4 9 4 2 2 3" xfId="33156"/>
    <cellStyle name="20% - Ênfase4 9 4 2 2 4" xfId="49514"/>
    <cellStyle name="20% - Ênfase4 9 4 2 3" xfId="15007"/>
    <cellStyle name="20% - Ênfase4 9 4 2 4" xfId="27097"/>
    <cellStyle name="20% - Ênfase4 9 4 2 5" xfId="41237"/>
    <cellStyle name="20% - Ênfase4 9 4 3" xfId="4913"/>
    <cellStyle name="20% - Ênfase4 9 4 3 2" xfId="10972"/>
    <cellStyle name="20% - Ênfase4 9 4 3 2 2" xfId="23092"/>
    <cellStyle name="20% - Ênfase4 9 4 3 2 3" xfId="35181"/>
    <cellStyle name="20% - Ênfase4 9 4 3 2 4" xfId="51539"/>
    <cellStyle name="20% - Ênfase4 9 4 3 3" xfId="17032"/>
    <cellStyle name="20% - Ênfase4 9 4 3 4" xfId="29122"/>
    <cellStyle name="20% - Ênfase4 9 4 3 5" xfId="43262"/>
    <cellStyle name="20% - Ênfase4 9 4 4" xfId="6917"/>
    <cellStyle name="20% - Ênfase4 9 4 4 2" xfId="19037"/>
    <cellStyle name="20% - Ênfase4 9 4 4 2 2" xfId="47471"/>
    <cellStyle name="20% - Ênfase4 9 4 4 3" xfId="31126"/>
    <cellStyle name="20% - Ênfase4 9 4 4 4" xfId="39194"/>
    <cellStyle name="20% - Ênfase4 9 4 5" xfId="12977"/>
    <cellStyle name="20% - Ênfase4 9 4 5 2" xfId="45423"/>
    <cellStyle name="20% - Ênfase4 9 4 6" xfId="25092"/>
    <cellStyle name="20% - Ênfase4 9 4 7" xfId="37182"/>
    <cellStyle name="20% - Ênfase4 9 5" xfId="1885"/>
    <cellStyle name="20% - Ênfase4 9 5 2" xfId="3921"/>
    <cellStyle name="20% - Ênfase4 9 5 2 2" xfId="9980"/>
    <cellStyle name="20% - Ênfase4 9 5 2 2 2" xfId="22100"/>
    <cellStyle name="20% - Ênfase4 9 5 2 2 3" xfId="34189"/>
    <cellStyle name="20% - Ênfase4 9 5 2 2 4" xfId="50547"/>
    <cellStyle name="20% - Ênfase4 9 5 2 3" xfId="16040"/>
    <cellStyle name="20% - Ênfase4 9 5 2 4" xfId="28130"/>
    <cellStyle name="20% - Ênfase4 9 5 2 5" xfId="42270"/>
    <cellStyle name="20% - Ênfase4 9 5 3" xfId="5921"/>
    <cellStyle name="20% - Ênfase4 9 5 3 2" xfId="11980"/>
    <cellStyle name="20% - Ênfase4 9 5 3 2 2" xfId="24100"/>
    <cellStyle name="20% - Ênfase4 9 5 3 2 3" xfId="36189"/>
    <cellStyle name="20% - Ênfase4 9 5 3 2 4" xfId="52547"/>
    <cellStyle name="20% - Ênfase4 9 5 3 3" xfId="18040"/>
    <cellStyle name="20% - Ênfase4 9 5 3 4" xfId="30130"/>
    <cellStyle name="20% - Ênfase4 9 5 3 5" xfId="44270"/>
    <cellStyle name="20% - Ênfase4 9 5 4" xfId="7950"/>
    <cellStyle name="20% - Ênfase4 9 5 4 2" xfId="20070"/>
    <cellStyle name="20% - Ênfase4 9 5 4 2 2" xfId="48514"/>
    <cellStyle name="20% - Ênfase4 9 5 4 3" xfId="32159"/>
    <cellStyle name="20% - Ênfase4 9 5 4 4" xfId="40237"/>
    <cellStyle name="20% - Ênfase4 9 5 5" xfId="14010"/>
    <cellStyle name="20% - Ênfase4 9 5 5 2" xfId="46465"/>
    <cellStyle name="20% - Ênfase4 9 5 6" xfId="26100"/>
    <cellStyle name="20% - Ênfase4 9 5 7" xfId="38190"/>
    <cellStyle name="20% - Ênfase4 9 6" xfId="2384"/>
    <cellStyle name="20% - Ênfase4 9 6 2" xfId="8444"/>
    <cellStyle name="20% - Ênfase4 9 6 2 2" xfId="20564"/>
    <cellStyle name="20% - Ênfase4 9 6 2 3" xfId="32653"/>
    <cellStyle name="20% - Ênfase4 9 6 2 4" xfId="49010"/>
    <cellStyle name="20% - Ênfase4 9 6 3" xfId="14504"/>
    <cellStyle name="20% - Ênfase4 9 6 4" xfId="26594"/>
    <cellStyle name="20% - Ênfase4 9 6 5" xfId="40733"/>
    <cellStyle name="20% - Ênfase4 9 7" xfId="4415"/>
    <cellStyle name="20% - Ênfase4 9 7 2" xfId="10474"/>
    <cellStyle name="20% - Ênfase4 9 7 2 2" xfId="22594"/>
    <cellStyle name="20% - Ênfase4 9 7 2 3" xfId="34683"/>
    <cellStyle name="20% - Ênfase4 9 7 2 4" xfId="51041"/>
    <cellStyle name="20% - Ênfase4 9 7 3" xfId="16534"/>
    <cellStyle name="20% - Ênfase4 9 7 4" xfId="28624"/>
    <cellStyle name="20% - Ênfase4 9 7 5" xfId="42764"/>
    <cellStyle name="20% - Ênfase4 9 8" xfId="6414"/>
    <cellStyle name="20% - Ênfase4 9 8 2" xfId="18534"/>
    <cellStyle name="20% - Ênfase4 9 8 2 2" xfId="46962"/>
    <cellStyle name="20% - Ênfase4 9 8 3" xfId="30623"/>
    <cellStyle name="20% - Ênfase4 9 8 4" xfId="38685"/>
    <cellStyle name="20% - Ênfase4 9 9" xfId="12474"/>
    <cellStyle name="20% - Ênfase4 9 9 2" xfId="44916"/>
    <cellStyle name="20% - Ênfase5 10" xfId="145"/>
    <cellStyle name="20% - Ênfase5 10 10" xfId="24494"/>
    <cellStyle name="20% - Ênfase5 10 11" xfId="36584"/>
    <cellStyle name="20% - Ênfase5 10 2" xfId="99"/>
    <cellStyle name="20% - Ênfase5 10 2 10" xfId="36540"/>
    <cellStyle name="20% - Ênfase5 10 2 2" xfId="1197"/>
    <cellStyle name="20% - Ênfase5 10 2 2 2" xfId="3240"/>
    <cellStyle name="20% - Ênfase5 10 2 2 2 2" xfId="9299"/>
    <cellStyle name="20% - Ênfase5 10 2 2 2 2 2" xfId="21419"/>
    <cellStyle name="20% - Ênfase5 10 2 2 2 2 3" xfId="33508"/>
    <cellStyle name="20% - Ênfase5 10 2 2 2 2 4" xfId="49866"/>
    <cellStyle name="20% - Ênfase5 10 2 2 2 3" xfId="15359"/>
    <cellStyle name="20% - Ênfase5 10 2 2 2 4" xfId="27449"/>
    <cellStyle name="20% - Ênfase5 10 2 2 2 5" xfId="41589"/>
    <cellStyle name="20% - Ênfase5 10 2 2 3" xfId="5265"/>
    <cellStyle name="20% - Ênfase5 10 2 2 3 2" xfId="11324"/>
    <cellStyle name="20% - Ênfase5 10 2 2 3 2 2" xfId="23444"/>
    <cellStyle name="20% - Ênfase5 10 2 2 3 2 3" xfId="35533"/>
    <cellStyle name="20% - Ênfase5 10 2 2 3 2 4" xfId="51891"/>
    <cellStyle name="20% - Ênfase5 10 2 2 3 3" xfId="17384"/>
    <cellStyle name="20% - Ênfase5 10 2 2 3 4" xfId="29474"/>
    <cellStyle name="20% - Ênfase5 10 2 2 3 5" xfId="43614"/>
    <cellStyle name="20% - Ênfase5 10 2 2 4" xfId="7269"/>
    <cellStyle name="20% - Ênfase5 10 2 2 4 2" xfId="19389"/>
    <cellStyle name="20% - Ênfase5 10 2 2 4 2 2" xfId="47831"/>
    <cellStyle name="20% - Ênfase5 10 2 2 4 3" xfId="31478"/>
    <cellStyle name="20% - Ênfase5 10 2 2 4 4" xfId="39554"/>
    <cellStyle name="20% - Ênfase5 10 2 2 5" xfId="13329"/>
    <cellStyle name="20% - Ênfase5 10 2 2 5 2" xfId="45782"/>
    <cellStyle name="20% - Ênfase5 10 2 2 6" xfId="25444"/>
    <cellStyle name="20% - Ênfase5 10 2 2 7" xfId="37534"/>
    <cellStyle name="20% - Ênfase5 10 2 3" xfId="687"/>
    <cellStyle name="20% - Ênfase5 10 2 3 2" xfId="2744"/>
    <cellStyle name="20% - Ênfase5 10 2 3 2 2" xfId="8803"/>
    <cellStyle name="20% - Ênfase5 10 2 3 2 2 2" xfId="20923"/>
    <cellStyle name="20% - Ênfase5 10 2 3 2 2 3" xfId="33012"/>
    <cellStyle name="20% - Ênfase5 10 2 3 2 2 4" xfId="49370"/>
    <cellStyle name="20% - Ênfase5 10 2 3 2 3" xfId="14863"/>
    <cellStyle name="20% - Ênfase5 10 2 3 2 4" xfId="26953"/>
    <cellStyle name="20% - Ênfase5 10 2 3 2 5" xfId="41093"/>
    <cellStyle name="20% - Ênfase5 10 2 3 3" xfId="4769"/>
    <cellStyle name="20% - Ênfase5 10 2 3 3 2" xfId="10828"/>
    <cellStyle name="20% - Ênfase5 10 2 3 3 2 2" xfId="22948"/>
    <cellStyle name="20% - Ênfase5 10 2 3 3 2 3" xfId="35037"/>
    <cellStyle name="20% - Ênfase5 10 2 3 3 2 4" xfId="51395"/>
    <cellStyle name="20% - Ênfase5 10 2 3 3 3" xfId="16888"/>
    <cellStyle name="20% - Ênfase5 10 2 3 3 4" xfId="28978"/>
    <cellStyle name="20% - Ênfase5 10 2 3 3 5" xfId="43118"/>
    <cellStyle name="20% - Ênfase5 10 2 3 4" xfId="6773"/>
    <cellStyle name="20% - Ênfase5 10 2 3 4 2" xfId="18893"/>
    <cellStyle name="20% - Ênfase5 10 2 3 4 2 2" xfId="47325"/>
    <cellStyle name="20% - Ênfase5 10 2 3 4 3" xfId="30982"/>
    <cellStyle name="20% - Ênfase5 10 2 3 4 4" xfId="39048"/>
    <cellStyle name="20% - Ênfase5 10 2 3 5" xfId="12833"/>
    <cellStyle name="20% - Ênfase5 10 2 3 5 2" xfId="45277"/>
    <cellStyle name="20% - Ênfase5 10 2 3 6" xfId="24948"/>
    <cellStyle name="20% - Ênfase5 10 2 3 7" xfId="37038"/>
    <cellStyle name="20% - Ênfase5 10 2 4" xfId="1740"/>
    <cellStyle name="20% - Ênfase5 10 2 4 2" xfId="3777"/>
    <cellStyle name="20% - Ênfase5 10 2 4 2 2" xfId="9836"/>
    <cellStyle name="20% - Ênfase5 10 2 4 2 2 2" xfId="21956"/>
    <cellStyle name="20% - Ênfase5 10 2 4 2 2 3" xfId="34045"/>
    <cellStyle name="20% - Ênfase5 10 2 4 2 2 4" xfId="50403"/>
    <cellStyle name="20% - Ênfase5 10 2 4 2 3" xfId="15896"/>
    <cellStyle name="20% - Ênfase5 10 2 4 2 4" xfId="27986"/>
    <cellStyle name="20% - Ênfase5 10 2 4 2 5" xfId="42126"/>
    <cellStyle name="20% - Ênfase5 10 2 4 3" xfId="5777"/>
    <cellStyle name="20% - Ênfase5 10 2 4 3 2" xfId="11836"/>
    <cellStyle name="20% - Ênfase5 10 2 4 3 2 2" xfId="23956"/>
    <cellStyle name="20% - Ênfase5 10 2 4 3 2 3" xfId="36045"/>
    <cellStyle name="20% - Ênfase5 10 2 4 3 2 4" xfId="52403"/>
    <cellStyle name="20% - Ênfase5 10 2 4 3 3" xfId="17896"/>
    <cellStyle name="20% - Ênfase5 10 2 4 3 4" xfId="29986"/>
    <cellStyle name="20% - Ênfase5 10 2 4 3 5" xfId="44126"/>
    <cellStyle name="20% - Ênfase5 10 2 4 4" xfId="7806"/>
    <cellStyle name="20% - Ênfase5 10 2 4 4 2" xfId="19926"/>
    <cellStyle name="20% - Ênfase5 10 2 4 4 2 2" xfId="48369"/>
    <cellStyle name="20% - Ênfase5 10 2 4 4 3" xfId="32015"/>
    <cellStyle name="20% - Ênfase5 10 2 4 4 4" xfId="40092"/>
    <cellStyle name="20% - Ênfase5 10 2 4 5" xfId="13866"/>
    <cellStyle name="20% - Ênfase5 10 2 4 5 2" xfId="46320"/>
    <cellStyle name="20% - Ênfase5 10 2 4 6" xfId="25956"/>
    <cellStyle name="20% - Ênfase5 10 2 4 7" xfId="38046"/>
    <cellStyle name="20% - Ênfase5 10 2 5" xfId="2240"/>
    <cellStyle name="20% - Ênfase5 10 2 5 2" xfId="8300"/>
    <cellStyle name="20% - Ênfase5 10 2 5 2 2" xfId="20420"/>
    <cellStyle name="20% - Ênfase5 10 2 5 2 3" xfId="32509"/>
    <cellStyle name="20% - Ênfase5 10 2 5 2 4" xfId="48866"/>
    <cellStyle name="20% - Ênfase5 10 2 5 3" xfId="14360"/>
    <cellStyle name="20% - Ênfase5 10 2 5 4" xfId="26450"/>
    <cellStyle name="20% - Ênfase5 10 2 5 5" xfId="40589"/>
    <cellStyle name="20% - Ênfase5 10 2 6" xfId="4271"/>
    <cellStyle name="20% - Ênfase5 10 2 6 2" xfId="10330"/>
    <cellStyle name="20% - Ênfase5 10 2 6 2 2" xfId="22450"/>
    <cellStyle name="20% - Ênfase5 10 2 6 2 3" xfId="34539"/>
    <cellStyle name="20% - Ênfase5 10 2 6 2 4" xfId="50897"/>
    <cellStyle name="20% - Ênfase5 10 2 6 3" xfId="16390"/>
    <cellStyle name="20% - Ênfase5 10 2 6 4" xfId="28480"/>
    <cellStyle name="20% - Ênfase5 10 2 6 5" xfId="42620"/>
    <cellStyle name="20% - Ênfase5 10 2 7" xfId="6270"/>
    <cellStyle name="20% - Ênfase5 10 2 7 2" xfId="18390"/>
    <cellStyle name="20% - Ênfase5 10 2 7 2 2" xfId="46817"/>
    <cellStyle name="20% - Ênfase5 10 2 7 3" xfId="30479"/>
    <cellStyle name="20% - Ênfase5 10 2 7 4" xfId="38540"/>
    <cellStyle name="20% - Ênfase5 10 2 8" xfId="12330"/>
    <cellStyle name="20% - Ênfase5 10 2 8 2" xfId="44771"/>
    <cellStyle name="20% - Ênfase5 10 2 9" xfId="24450"/>
    <cellStyle name="20% - Ênfase5 10 3" xfId="1241"/>
    <cellStyle name="20% - Ênfase5 10 3 2" xfId="3284"/>
    <cellStyle name="20% - Ênfase5 10 3 2 2" xfId="9343"/>
    <cellStyle name="20% - Ênfase5 10 3 2 2 2" xfId="21463"/>
    <cellStyle name="20% - Ênfase5 10 3 2 2 3" xfId="33552"/>
    <cellStyle name="20% - Ênfase5 10 3 2 2 4" xfId="49910"/>
    <cellStyle name="20% - Ênfase5 10 3 2 3" xfId="15403"/>
    <cellStyle name="20% - Ênfase5 10 3 2 4" xfId="27493"/>
    <cellStyle name="20% - Ênfase5 10 3 2 5" xfId="41633"/>
    <cellStyle name="20% - Ênfase5 10 3 3" xfId="5309"/>
    <cellStyle name="20% - Ênfase5 10 3 3 2" xfId="11368"/>
    <cellStyle name="20% - Ênfase5 10 3 3 2 2" xfId="23488"/>
    <cellStyle name="20% - Ênfase5 10 3 3 2 3" xfId="35577"/>
    <cellStyle name="20% - Ênfase5 10 3 3 2 4" xfId="51935"/>
    <cellStyle name="20% - Ênfase5 10 3 3 3" xfId="17428"/>
    <cellStyle name="20% - Ênfase5 10 3 3 4" xfId="29518"/>
    <cellStyle name="20% - Ênfase5 10 3 3 5" xfId="43658"/>
    <cellStyle name="20% - Ênfase5 10 3 4" xfId="7313"/>
    <cellStyle name="20% - Ênfase5 10 3 4 2" xfId="19433"/>
    <cellStyle name="20% - Ênfase5 10 3 4 2 2" xfId="47875"/>
    <cellStyle name="20% - Ênfase5 10 3 4 3" xfId="31522"/>
    <cellStyle name="20% - Ênfase5 10 3 4 4" xfId="39598"/>
    <cellStyle name="20% - Ênfase5 10 3 5" xfId="13373"/>
    <cellStyle name="20% - Ênfase5 10 3 5 2" xfId="45826"/>
    <cellStyle name="20% - Ênfase5 10 3 6" xfId="25488"/>
    <cellStyle name="20% - Ênfase5 10 3 7" xfId="37578"/>
    <cellStyle name="20% - Ênfase5 10 4" xfId="732"/>
    <cellStyle name="20% - Ênfase5 10 4 2" xfId="2788"/>
    <cellStyle name="20% - Ênfase5 10 4 2 2" xfId="8847"/>
    <cellStyle name="20% - Ênfase5 10 4 2 2 2" xfId="20967"/>
    <cellStyle name="20% - Ênfase5 10 4 2 2 3" xfId="33056"/>
    <cellStyle name="20% - Ênfase5 10 4 2 2 4" xfId="49414"/>
    <cellStyle name="20% - Ênfase5 10 4 2 3" xfId="14907"/>
    <cellStyle name="20% - Ênfase5 10 4 2 4" xfId="26997"/>
    <cellStyle name="20% - Ênfase5 10 4 2 5" xfId="41137"/>
    <cellStyle name="20% - Ênfase5 10 4 3" xfId="4813"/>
    <cellStyle name="20% - Ênfase5 10 4 3 2" xfId="10872"/>
    <cellStyle name="20% - Ênfase5 10 4 3 2 2" xfId="22992"/>
    <cellStyle name="20% - Ênfase5 10 4 3 2 3" xfId="35081"/>
    <cellStyle name="20% - Ênfase5 10 4 3 2 4" xfId="51439"/>
    <cellStyle name="20% - Ênfase5 10 4 3 3" xfId="16932"/>
    <cellStyle name="20% - Ênfase5 10 4 3 4" xfId="29022"/>
    <cellStyle name="20% - Ênfase5 10 4 3 5" xfId="43162"/>
    <cellStyle name="20% - Ênfase5 10 4 4" xfId="6817"/>
    <cellStyle name="20% - Ênfase5 10 4 4 2" xfId="18937"/>
    <cellStyle name="20% - Ênfase5 10 4 4 2 2" xfId="47370"/>
    <cellStyle name="20% - Ênfase5 10 4 4 3" xfId="31026"/>
    <cellStyle name="20% - Ênfase5 10 4 4 4" xfId="39093"/>
    <cellStyle name="20% - Ênfase5 10 4 5" xfId="12877"/>
    <cellStyle name="20% - Ênfase5 10 4 5 2" xfId="45322"/>
    <cellStyle name="20% - Ênfase5 10 4 6" xfId="24992"/>
    <cellStyle name="20% - Ênfase5 10 4 7" xfId="37082"/>
    <cellStyle name="20% - Ênfase5 10 5" xfId="1784"/>
    <cellStyle name="20% - Ênfase5 10 5 2" xfId="3821"/>
    <cellStyle name="20% - Ênfase5 10 5 2 2" xfId="9880"/>
    <cellStyle name="20% - Ênfase5 10 5 2 2 2" xfId="22000"/>
    <cellStyle name="20% - Ênfase5 10 5 2 2 3" xfId="34089"/>
    <cellStyle name="20% - Ênfase5 10 5 2 2 4" xfId="50447"/>
    <cellStyle name="20% - Ênfase5 10 5 2 3" xfId="15940"/>
    <cellStyle name="20% - Ênfase5 10 5 2 4" xfId="28030"/>
    <cellStyle name="20% - Ênfase5 10 5 2 5" xfId="42170"/>
    <cellStyle name="20% - Ênfase5 10 5 3" xfId="5821"/>
    <cellStyle name="20% - Ênfase5 10 5 3 2" xfId="11880"/>
    <cellStyle name="20% - Ênfase5 10 5 3 2 2" xfId="24000"/>
    <cellStyle name="20% - Ênfase5 10 5 3 2 3" xfId="36089"/>
    <cellStyle name="20% - Ênfase5 10 5 3 2 4" xfId="52447"/>
    <cellStyle name="20% - Ênfase5 10 5 3 3" xfId="17940"/>
    <cellStyle name="20% - Ênfase5 10 5 3 4" xfId="30030"/>
    <cellStyle name="20% - Ênfase5 10 5 3 5" xfId="44170"/>
    <cellStyle name="20% - Ênfase5 10 5 4" xfId="7850"/>
    <cellStyle name="20% - Ênfase5 10 5 4 2" xfId="19970"/>
    <cellStyle name="20% - Ênfase5 10 5 4 2 2" xfId="48413"/>
    <cellStyle name="20% - Ênfase5 10 5 4 3" xfId="32059"/>
    <cellStyle name="20% - Ênfase5 10 5 4 4" xfId="40136"/>
    <cellStyle name="20% - Ênfase5 10 5 5" xfId="13910"/>
    <cellStyle name="20% - Ênfase5 10 5 5 2" xfId="46364"/>
    <cellStyle name="20% - Ênfase5 10 5 6" xfId="26000"/>
    <cellStyle name="20% - Ênfase5 10 5 7" xfId="38090"/>
    <cellStyle name="20% - Ênfase5 10 6" xfId="2284"/>
    <cellStyle name="20% - Ênfase5 10 6 2" xfId="8344"/>
    <cellStyle name="20% - Ênfase5 10 6 2 2" xfId="20464"/>
    <cellStyle name="20% - Ênfase5 10 6 2 3" xfId="32553"/>
    <cellStyle name="20% - Ênfase5 10 6 2 4" xfId="48910"/>
    <cellStyle name="20% - Ênfase5 10 6 3" xfId="14404"/>
    <cellStyle name="20% - Ênfase5 10 6 4" xfId="26494"/>
    <cellStyle name="20% - Ênfase5 10 6 5" xfId="40633"/>
    <cellStyle name="20% - Ênfase5 10 7" xfId="4315"/>
    <cellStyle name="20% - Ênfase5 10 7 2" xfId="10374"/>
    <cellStyle name="20% - Ênfase5 10 7 2 2" xfId="22494"/>
    <cellStyle name="20% - Ênfase5 10 7 2 3" xfId="34583"/>
    <cellStyle name="20% - Ênfase5 10 7 2 4" xfId="50941"/>
    <cellStyle name="20% - Ênfase5 10 7 3" xfId="16434"/>
    <cellStyle name="20% - Ênfase5 10 7 4" xfId="28524"/>
    <cellStyle name="20% - Ênfase5 10 7 5" xfId="42664"/>
    <cellStyle name="20% - Ênfase5 10 8" xfId="6314"/>
    <cellStyle name="20% - Ênfase5 10 8 2" xfId="18434"/>
    <cellStyle name="20% - Ênfase5 10 8 2 2" xfId="46861"/>
    <cellStyle name="20% - Ênfase5 10 8 3" xfId="30523"/>
    <cellStyle name="20% - Ênfase5 10 8 4" xfId="38584"/>
    <cellStyle name="20% - Ênfase5 10 9" xfId="12374"/>
    <cellStyle name="20% - Ênfase5 10 9 2" xfId="44815"/>
    <cellStyle name="20% - Ênfase5 11" xfId="197"/>
    <cellStyle name="20% - Ênfase5 11 10" xfId="36634"/>
    <cellStyle name="20% - Ênfase5 11 2" xfId="1292"/>
    <cellStyle name="20% - Ênfase5 11 2 2" xfId="3334"/>
    <cellStyle name="20% - Ênfase5 11 2 2 2" xfId="9393"/>
    <cellStyle name="20% - Ênfase5 11 2 2 2 2" xfId="21513"/>
    <cellStyle name="20% - Ênfase5 11 2 2 2 3" xfId="33602"/>
    <cellStyle name="20% - Ênfase5 11 2 2 2 4" xfId="49960"/>
    <cellStyle name="20% - Ênfase5 11 2 2 3" xfId="15453"/>
    <cellStyle name="20% - Ênfase5 11 2 2 4" xfId="27543"/>
    <cellStyle name="20% - Ênfase5 11 2 2 5" xfId="41683"/>
    <cellStyle name="20% - Ênfase5 11 2 3" xfId="5359"/>
    <cellStyle name="20% - Ênfase5 11 2 3 2" xfId="11418"/>
    <cellStyle name="20% - Ênfase5 11 2 3 2 2" xfId="23538"/>
    <cellStyle name="20% - Ênfase5 11 2 3 2 3" xfId="35627"/>
    <cellStyle name="20% - Ênfase5 11 2 3 2 4" xfId="51985"/>
    <cellStyle name="20% - Ênfase5 11 2 3 3" xfId="17478"/>
    <cellStyle name="20% - Ênfase5 11 2 3 4" xfId="29568"/>
    <cellStyle name="20% - Ênfase5 11 2 3 5" xfId="43708"/>
    <cellStyle name="20% - Ênfase5 11 2 4" xfId="7363"/>
    <cellStyle name="20% - Ênfase5 11 2 4 2" xfId="19483"/>
    <cellStyle name="20% - Ênfase5 11 2 4 2 2" xfId="47926"/>
    <cellStyle name="20% - Ênfase5 11 2 4 3" xfId="31572"/>
    <cellStyle name="20% - Ênfase5 11 2 4 4" xfId="39649"/>
    <cellStyle name="20% - Ênfase5 11 2 5" xfId="13423"/>
    <cellStyle name="20% - Ênfase5 11 2 5 2" xfId="45877"/>
    <cellStyle name="20% - Ênfase5 11 2 6" xfId="25538"/>
    <cellStyle name="20% - Ênfase5 11 2 7" xfId="37628"/>
    <cellStyle name="20% - Ênfase5 11 3" xfId="783"/>
    <cellStyle name="20% - Ênfase5 11 3 2" xfId="2838"/>
    <cellStyle name="20% - Ênfase5 11 3 2 2" xfId="8897"/>
    <cellStyle name="20% - Ênfase5 11 3 2 2 2" xfId="21017"/>
    <cellStyle name="20% - Ênfase5 11 3 2 2 3" xfId="33106"/>
    <cellStyle name="20% - Ênfase5 11 3 2 2 4" xfId="49464"/>
    <cellStyle name="20% - Ênfase5 11 3 2 3" xfId="14957"/>
    <cellStyle name="20% - Ênfase5 11 3 2 4" xfId="27047"/>
    <cellStyle name="20% - Ênfase5 11 3 2 5" xfId="41187"/>
    <cellStyle name="20% - Ênfase5 11 3 3" xfId="4863"/>
    <cellStyle name="20% - Ênfase5 11 3 3 2" xfId="10922"/>
    <cellStyle name="20% - Ênfase5 11 3 3 2 2" xfId="23042"/>
    <cellStyle name="20% - Ênfase5 11 3 3 2 3" xfId="35131"/>
    <cellStyle name="20% - Ênfase5 11 3 3 2 4" xfId="51489"/>
    <cellStyle name="20% - Ênfase5 11 3 3 3" xfId="16982"/>
    <cellStyle name="20% - Ênfase5 11 3 3 4" xfId="29072"/>
    <cellStyle name="20% - Ênfase5 11 3 3 5" xfId="43212"/>
    <cellStyle name="20% - Ênfase5 11 3 4" xfId="6867"/>
    <cellStyle name="20% - Ênfase5 11 3 4 2" xfId="18987"/>
    <cellStyle name="20% - Ênfase5 11 3 4 2 2" xfId="47421"/>
    <cellStyle name="20% - Ênfase5 11 3 4 3" xfId="31076"/>
    <cellStyle name="20% - Ênfase5 11 3 4 4" xfId="39144"/>
    <cellStyle name="20% - Ênfase5 11 3 5" xfId="12927"/>
    <cellStyle name="20% - Ênfase5 11 3 5 2" xfId="45373"/>
    <cellStyle name="20% - Ênfase5 11 3 6" xfId="25042"/>
    <cellStyle name="20% - Ênfase5 11 3 7" xfId="37132"/>
    <cellStyle name="20% - Ênfase5 11 4" xfId="1835"/>
    <cellStyle name="20% - Ênfase5 11 4 2" xfId="3871"/>
    <cellStyle name="20% - Ênfase5 11 4 2 2" xfId="9930"/>
    <cellStyle name="20% - Ênfase5 11 4 2 2 2" xfId="22050"/>
    <cellStyle name="20% - Ênfase5 11 4 2 2 3" xfId="34139"/>
    <cellStyle name="20% - Ênfase5 11 4 2 2 4" xfId="50497"/>
    <cellStyle name="20% - Ênfase5 11 4 2 3" xfId="15990"/>
    <cellStyle name="20% - Ênfase5 11 4 2 4" xfId="28080"/>
    <cellStyle name="20% - Ênfase5 11 4 2 5" xfId="42220"/>
    <cellStyle name="20% - Ênfase5 11 4 3" xfId="5871"/>
    <cellStyle name="20% - Ênfase5 11 4 3 2" xfId="11930"/>
    <cellStyle name="20% - Ênfase5 11 4 3 2 2" xfId="24050"/>
    <cellStyle name="20% - Ênfase5 11 4 3 2 3" xfId="36139"/>
    <cellStyle name="20% - Ênfase5 11 4 3 2 4" xfId="52497"/>
    <cellStyle name="20% - Ênfase5 11 4 3 3" xfId="17990"/>
    <cellStyle name="20% - Ênfase5 11 4 3 4" xfId="30080"/>
    <cellStyle name="20% - Ênfase5 11 4 3 5" xfId="44220"/>
    <cellStyle name="20% - Ênfase5 11 4 4" xfId="7900"/>
    <cellStyle name="20% - Ênfase5 11 4 4 2" xfId="20020"/>
    <cellStyle name="20% - Ênfase5 11 4 4 2 2" xfId="48464"/>
    <cellStyle name="20% - Ênfase5 11 4 4 3" xfId="32109"/>
    <cellStyle name="20% - Ênfase5 11 4 4 4" xfId="40187"/>
    <cellStyle name="20% - Ênfase5 11 4 5" xfId="13960"/>
    <cellStyle name="20% - Ênfase5 11 4 5 2" xfId="46415"/>
    <cellStyle name="20% - Ênfase5 11 4 6" xfId="26050"/>
    <cellStyle name="20% - Ênfase5 11 4 7" xfId="38140"/>
    <cellStyle name="20% - Ênfase5 11 5" xfId="2334"/>
    <cellStyle name="20% - Ênfase5 11 5 2" xfId="8394"/>
    <cellStyle name="20% - Ênfase5 11 5 2 2" xfId="20514"/>
    <cellStyle name="20% - Ênfase5 11 5 2 3" xfId="32603"/>
    <cellStyle name="20% - Ênfase5 11 5 2 4" xfId="48960"/>
    <cellStyle name="20% - Ênfase5 11 5 3" xfId="14454"/>
    <cellStyle name="20% - Ênfase5 11 5 4" xfId="26544"/>
    <cellStyle name="20% - Ênfase5 11 5 5" xfId="40683"/>
    <cellStyle name="20% - Ênfase5 11 6" xfId="4365"/>
    <cellStyle name="20% - Ênfase5 11 6 2" xfId="10424"/>
    <cellStyle name="20% - Ênfase5 11 6 2 2" xfId="22544"/>
    <cellStyle name="20% - Ênfase5 11 6 2 3" xfId="34633"/>
    <cellStyle name="20% - Ênfase5 11 6 2 4" xfId="50991"/>
    <cellStyle name="20% - Ênfase5 11 6 3" xfId="16484"/>
    <cellStyle name="20% - Ênfase5 11 6 4" xfId="28574"/>
    <cellStyle name="20% - Ênfase5 11 6 5" xfId="42714"/>
    <cellStyle name="20% - Ênfase5 11 7" xfId="6364"/>
    <cellStyle name="20% - Ênfase5 11 7 2" xfId="18484"/>
    <cellStyle name="20% - Ênfase5 11 7 2 2" xfId="46912"/>
    <cellStyle name="20% - Ênfase5 11 7 3" xfId="30573"/>
    <cellStyle name="20% - Ênfase5 11 7 4" xfId="38635"/>
    <cellStyle name="20% - Ênfase5 11 8" xfId="12424"/>
    <cellStyle name="20% - Ênfase5 11 8 2" xfId="44866"/>
    <cellStyle name="20% - Ênfase5 11 9" xfId="24544"/>
    <cellStyle name="20% - Ênfase5 12" xfId="205"/>
    <cellStyle name="20% - Ênfase5 12 10" xfId="36642"/>
    <cellStyle name="20% - Ênfase5 12 2" xfId="1300"/>
    <cellStyle name="20% - Ênfase5 12 2 2" xfId="3342"/>
    <cellStyle name="20% - Ênfase5 12 2 2 2" xfId="9401"/>
    <cellStyle name="20% - Ênfase5 12 2 2 2 2" xfId="21521"/>
    <cellStyle name="20% - Ênfase5 12 2 2 2 3" xfId="33610"/>
    <cellStyle name="20% - Ênfase5 12 2 2 2 4" xfId="49968"/>
    <cellStyle name="20% - Ênfase5 12 2 2 3" xfId="15461"/>
    <cellStyle name="20% - Ênfase5 12 2 2 4" xfId="27551"/>
    <cellStyle name="20% - Ênfase5 12 2 2 5" xfId="41691"/>
    <cellStyle name="20% - Ênfase5 12 2 3" xfId="5367"/>
    <cellStyle name="20% - Ênfase5 12 2 3 2" xfId="11426"/>
    <cellStyle name="20% - Ênfase5 12 2 3 2 2" xfId="23546"/>
    <cellStyle name="20% - Ênfase5 12 2 3 2 3" xfId="35635"/>
    <cellStyle name="20% - Ênfase5 12 2 3 2 4" xfId="51993"/>
    <cellStyle name="20% - Ênfase5 12 2 3 3" xfId="17486"/>
    <cellStyle name="20% - Ênfase5 12 2 3 4" xfId="29576"/>
    <cellStyle name="20% - Ênfase5 12 2 3 5" xfId="43716"/>
    <cellStyle name="20% - Ênfase5 12 2 4" xfId="7371"/>
    <cellStyle name="20% - Ênfase5 12 2 4 2" xfId="19491"/>
    <cellStyle name="20% - Ênfase5 12 2 4 2 2" xfId="47934"/>
    <cellStyle name="20% - Ênfase5 12 2 4 3" xfId="31580"/>
    <cellStyle name="20% - Ênfase5 12 2 4 4" xfId="39657"/>
    <cellStyle name="20% - Ênfase5 12 2 5" xfId="13431"/>
    <cellStyle name="20% - Ênfase5 12 2 5 2" xfId="45885"/>
    <cellStyle name="20% - Ênfase5 12 2 6" xfId="25546"/>
    <cellStyle name="20% - Ênfase5 12 2 7" xfId="37636"/>
    <cellStyle name="20% - Ênfase5 12 3" xfId="791"/>
    <cellStyle name="20% - Ênfase5 12 3 2" xfId="2846"/>
    <cellStyle name="20% - Ênfase5 12 3 2 2" xfId="8905"/>
    <cellStyle name="20% - Ênfase5 12 3 2 2 2" xfId="21025"/>
    <cellStyle name="20% - Ênfase5 12 3 2 2 3" xfId="33114"/>
    <cellStyle name="20% - Ênfase5 12 3 2 2 4" xfId="49472"/>
    <cellStyle name="20% - Ênfase5 12 3 2 3" xfId="14965"/>
    <cellStyle name="20% - Ênfase5 12 3 2 4" xfId="27055"/>
    <cellStyle name="20% - Ênfase5 12 3 2 5" xfId="41195"/>
    <cellStyle name="20% - Ênfase5 12 3 3" xfId="4871"/>
    <cellStyle name="20% - Ênfase5 12 3 3 2" xfId="10930"/>
    <cellStyle name="20% - Ênfase5 12 3 3 2 2" xfId="23050"/>
    <cellStyle name="20% - Ênfase5 12 3 3 2 3" xfId="35139"/>
    <cellStyle name="20% - Ênfase5 12 3 3 2 4" xfId="51497"/>
    <cellStyle name="20% - Ênfase5 12 3 3 3" xfId="16990"/>
    <cellStyle name="20% - Ênfase5 12 3 3 4" xfId="29080"/>
    <cellStyle name="20% - Ênfase5 12 3 3 5" xfId="43220"/>
    <cellStyle name="20% - Ênfase5 12 3 4" xfId="6875"/>
    <cellStyle name="20% - Ênfase5 12 3 4 2" xfId="18995"/>
    <cellStyle name="20% - Ênfase5 12 3 4 2 2" xfId="47429"/>
    <cellStyle name="20% - Ênfase5 12 3 4 3" xfId="31084"/>
    <cellStyle name="20% - Ênfase5 12 3 4 4" xfId="39152"/>
    <cellStyle name="20% - Ênfase5 12 3 5" xfId="12935"/>
    <cellStyle name="20% - Ênfase5 12 3 5 2" xfId="45381"/>
    <cellStyle name="20% - Ênfase5 12 3 6" xfId="25050"/>
    <cellStyle name="20% - Ênfase5 12 3 7" xfId="37140"/>
    <cellStyle name="20% - Ênfase5 12 4" xfId="1843"/>
    <cellStyle name="20% - Ênfase5 12 4 2" xfId="3879"/>
    <cellStyle name="20% - Ênfase5 12 4 2 2" xfId="9938"/>
    <cellStyle name="20% - Ênfase5 12 4 2 2 2" xfId="22058"/>
    <cellStyle name="20% - Ênfase5 12 4 2 2 3" xfId="34147"/>
    <cellStyle name="20% - Ênfase5 12 4 2 2 4" xfId="50505"/>
    <cellStyle name="20% - Ênfase5 12 4 2 3" xfId="15998"/>
    <cellStyle name="20% - Ênfase5 12 4 2 4" xfId="28088"/>
    <cellStyle name="20% - Ênfase5 12 4 2 5" xfId="42228"/>
    <cellStyle name="20% - Ênfase5 12 4 3" xfId="5879"/>
    <cellStyle name="20% - Ênfase5 12 4 3 2" xfId="11938"/>
    <cellStyle name="20% - Ênfase5 12 4 3 2 2" xfId="24058"/>
    <cellStyle name="20% - Ênfase5 12 4 3 2 3" xfId="36147"/>
    <cellStyle name="20% - Ênfase5 12 4 3 2 4" xfId="52505"/>
    <cellStyle name="20% - Ênfase5 12 4 3 3" xfId="17998"/>
    <cellStyle name="20% - Ênfase5 12 4 3 4" xfId="30088"/>
    <cellStyle name="20% - Ênfase5 12 4 3 5" xfId="44228"/>
    <cellStyle name="20% - Ênfase5 12 4 4" xfId="7908"/>
    <cellStyle name="20% - Ênfase5 12 4 4 2" xfId="20028"/>
    <cellStyle name="20% - Ênfase5 12 4 4 2 2" xfId="48472"/>
    <cellStyle name="20% - Ênfase5 12 4 4 3" xfId="32117"/>
    <cellStyle name="20% - Ênfase5 12 4 4 4" xfId="40195"/>
    <cellStyle name="20% - Ênfase5 12 4 5" xfId="13968"/>
    <cellStyle name="20% - Ênfase5 12 4 5 2" xfId="46423"/>
    <cellStyle name="20% - Ênfase5 12 4 6" xfId="26058"/>
    <cellStyle name="20% - Ênfase5 12 4 7" xfId="38148"/>
    <cellStyle name="20% - Ênfase5 12 5" xfId="2342"/>
    <cellStyle name="20% - Ênfase5 12 5 2" xfId="8402"/>
    <cellStyle name="20% - Ênfase5 12 5 2 2" xfId="20522"/>
    <cellStyle name="20% - Ênfase5 12 5 2 3" xfId="32611"/>
    <cellStyle name="20% - Ênfase5 12 5 2 4" xfId="48968"/>
    <cellStyle name="20% - Ênfase5 12 5 3" xfId="14462"/>
    <cellStyle name="20% - Ênfase5 12 5 4" xfId="26552"/>
    <cellStyle name="20% - Ênfase5 12 5 5" xfId="40691"/>
    <cellStyle name="20% - Ênfase5 12 6" xfId="4373"/>
    <cellStyle name="20% - Ênfase5 12 6 2" xfId="10432"/>
    <cellStyle name="20% - Ênfase5 12 6 2 2" xfId="22552"/>
    <cellStyle name="20% - Ênfase5 12 6 2 3" xfId="34641"/>
    <cellStyle name="20% - Ênfase5 12 6 2 4" xfId="50999"/>
    <cellStyle name="20% - Ênfase5 12 6 3" xfId="16492"/>
    <cellStyle name="20% - Ênfase5 12 6 4" xfId="28582"/>
    <cellStyle name="20% - Ênfase5 12 6 5" xfId="42722"/>
    <cellStyle name="20% - Ênfase5 12 7" xfId="6372"/>
    <cellStyle name="20% - Ênfase5 12 7 2" xfId="18492"/>
    <cellStyle name="20% - Ênfase5 12 7 2 2" xfId="46920"/>
    <cellStyle name="20% - Ênfase5 12 7 3" xfId="30581"/>
    <cellStyle name="20% - Ênfase5 12 7 4" xfId="38643"/>
    <cellStyle name="20% - Ênfase5 12 8" xfId="12432"/>
    <cellStyle name="20% - Ênfase5 12 8 2" xfId="44874"/>
    <cellStyle name="20% - Ênfase5 12 9" xfId="24552"/>
    <cellStyle name="20% - Ênfase5 13" xfId="258"/>
    <cellStyle name="20% - Ênfase5 13 10" xfId="36690"/>
    <cellStyle name="20% - Ênfase5 13 2" xfId="1348"/>
    <cellStyle name="20% - Ênfase5 13 2 2" xfId="3390"/>
    <cellStyle name="20% - Ênfase5 13 2 2 2" xfId="9449"/>
    <cellStyle name="20% - Ênfase5 13 2 2 2 2" xfId="21569"/>
    <cellStyle name="20% - Ênfase5 13 2 2 2 3" xfId="33658"/>
    <cellStyle name="20% - Ênfase5 13 2 2 2 4" xfId="50016"/>
    <cellStyle name="20% - Ênfase5 13 2 2 3" xfId="15509"/>
    <cellStyle name="20% - Ênfase5 13 2 2 4" xfId="27599"/>
    <cellStyle name="20% - Ênfase5 13 2 2 5" xfId="41739"/>
    <cellStyle name="20% - Ênfase5 13 2 3" xfId="5415"/>
    <cellStyle name="20% - Ênfase5 13 2 3 2" xfId="11474"/>
    <cellStyle name="20% - Ênfase5 13 2 3 2 2" xfId="23594"/>
    <cellStyle name="20% - Ênfase5 13 2 3 2 3" xfId="35683"/>
    <cellStyle name="20% - Ênfase5 13 2 3 2 4" xfId="52041"/>
    <cellStyle name="20% - Ênfase5 13 2 3 3" xfId="17534"/>
    <cellStyle name="20% - Ênfase5 13 2 3 4" xfId="29624"/>
    <cellStyle name="20% - Ênfase5 13 2 3 5" xfId="43764"/>
    <cellStyle name="20% - Ênfase5 13 2 4" xfId="7419"/>
    <cellStyle name="20% - Ênfase5 13 2 4 2" xfId="19539"/>
    <cellStyle name="20% - Ênfase5 13 2 4 2 2" xfId="47982"/>
    <cellStyle name="20% - Ênfase5 13 2 4 3" xfId="31628"/>
    <cellStyle name="20% - Ênfase5 13 2 4 4" xfId="39705"/>
    <cellStyle name="20% - Ênfase5 13 2 5" xfId="13479"/>
    <cellStyle name="20% - Ênfase5 13 2 5 2" xfId="45933"/>
    <cellStyle name="20% - Ênfase5 13 2 6" xfId="25594"/>
    <cellStyle name="20% - Ênfase5 13 2 7" xfId="37684"/>
    <cellStyle name="20% - Ênfase5 13 3" xfId="839"/>
    <cellStyle name="20% - Ênfase5 13 3 2" xfId="2894"/>
    <cellStyle name="20% - Ênfase5 13 3 2 2" xfId="8953"/>
    <cellStyle name="20% - Ênfase5 13 3 2 2 2" xfId="21073"/>
    <cellStyle name="20% - Ênfase5 13 3 2 2 3" xfId="33162"/>
    <cellStyle name="20% - Ênfase5 13 3 2 2 4" xfId="49520"/>
    <cellStyle name="20% - Ênfase5 13 3 2 3" xfId="15013"/>
    <cellStyle name="20% - Ênfase5 13 3 2 4" xfId="27103"/>
    <cellStyle name="20% - Ênfase5 13 3 2 5" xfId="41243"/>
    <cellStyle name="20% - Ênfase5 13 3 3" xfId="4919"/>
    <cellStyle name="20% - Ênfase5 13 3 3 2" xfId="10978"/>
    <cellStyle name="20% - Ênfase5 13 3 3 2 2" xfId="23098"/>
    <cellStyle name="20% - Ênfase5 13 3 3 2 3" xfId="35187"/>
    <cellStyle name="20% - Ênfase5 13 3 3 2 4" xfId="51545"/>
    <cellStyle name="20% - Ênfase5 13 3 3 3" xfId="17038"/>
    <cellStyle name="20% - Ênfase5 13 3 3 4" xfId="29128"/>
    <cellStyle name="20% - Ênfase5 13 3 3 5" xfId="43268"/>
    <cellStyle name="20% - Ênfase5 13 3 4" xfId="6923"/>
    <cellStyle name="20% - Ênfase5 13 3 4 2" xfId="19043"/>
    <cellStyle name="20% - Ênfase5 13 3 4 2 2" xfId="47477"/>
    <cellStyle name="20% - Ênfase5 13 3 4 3" xfId="31132"/>
    <cellStyle name="20% - Ênfase5 13 3 4 4" xfId="39200"/>
    <cellStyle name="20% - Ênfase5 13 3 5" xfId="12983"/>
    <cellStyle name="20% - Ênfase5 13 3 5 2" xfId="45429"/>
    <cellStyle name="20% - Ênfase5 13 3 6" xfId="25098"/>
    <cellStyle name="20% - Ênfase5 13 3 7" xfId="37188"/>
    <cellStyle name="20% - Ênfase5 13 4" xfId="1891"/>
    <cellStyle name="20% - Ênfase5 13 4 2" xfId="3927"/>
    <cellStyle name="20% - Ênfase5 13 4 2 2" xfId="9986"/>
    <cellStyle name="20% - Ênfase5 13 4 2 2 2" xfId="22106"/>
    <cellStyle name="20% - Ênfase5 13 4 2 2 3" xfId="34195"/>
    <cellStyle name="20% - Ênfase5 13 4 2 2 4" xfId="50553"/>
    <cellStyle name="20% - Ênfase5 13 4 2 3" xfId="16046"/>
    <cellStyle name="20% - Ênfase5 13 4 2 4" xfId="28136"/>
    <cellStyle name="20% - Ênfase5 13 4 2 5" xfId="42276"/>
    <cellStyle name="20% - Ênfase5 13 4 3" xfId="5927"/>
    <cellStyle name="20% - Ênfase5 13 4 3 2" xfId="11986"/>
    <cellStyle name="20% - Ênfase5 13 4 3 2 2" xfId="24106"/>
    <cellStyle name="20% - Ênfase5 13 4 3 2 3" xfId="36195"/>
    <cellStyle name="20% - Ênfase5 13 4 3 2 4" xfId="52553"/>
    <cellStyle name="20% - Ênfase5 13 4 3 3" xfId="18046"/>
    <cellStyle name="20% - Ênfase5 13 4 3 4" xfId="30136"/>
    <cellStyle name="20% - Ênfase5 13 4 3 5" xfId="44276"/>
    <cellStyle name="20% - Ênfase5 13 4 4" xfId="7956"/>
    <cellStyle name="20% - Ênfase5 13 4 4 2" xfId="20076"/>
    <cellStyle name="20% - Ênfase5 13 4 4 2 2" xfId="48520"/>
    <cellStyle name="20% - Ênfase5 13 4 4 3" xfId="32165"/>
    <cellStyle name="20% - Ênfase5 13 4 4 4" xfId="40243"/>
    <cellStyle name="20% - Ênfase5 13 4 5" xfId="14016"/>
    <cellStyle name="20% - Ênfase5 13 4 5 2" xfId="46471"/>
    <cellStyle name="20% - Ênfase5 13 4 6" xfId="26106"/>
    <cellStyle name="20% - Ênfase5 13 4 7" xfId="38196"/>
    <cellStyle name="20% - Ênfase5 13 5" xfId="2390"/>
    <cellStyle name="20% - Ênfase5 13 5 2" xfId="8450"/>
    <cellStyle name="20% - Ênfase5 13 5 2 2" xfId="20570"/>
    <cellStyle name="20% - Ênfase5 13 5 2 3" xfId="32659"/>
    <cellStyle name="20% - Ênfase5 13 5 2 4" xfId="49016"/>
    <cellStyle name="20% - Ênfase5 13 5 3" xfId="14510"/>
    <cellStyle name="20% - Ênfase5 13 5 4" xfId="26600"/>
    <cellStyle name="20% - Ênfase5 13 5 5" xfId="40739"/>
    <cellStyle name="20% - Ênfase5 13 6" xfId="4421"/>
    <cellStyle name="20% - Ênfase5 13 6 2" xfId="10480"/>
    <cellStyle name="20% - Ênfase5 13 6 2 2" xfId="22600"/>
    <cellStyle name="20% - Ênfase5 13 6 2 3" xfId="34689"/>
    <cellStyle name="20% - Ênfase5 13 6 2 4" xfId="51047"/>
    <cellStyle name="20% - Ênfase5 13 6 3" xfId="16540"/>
    <cellStyle name="20% - Ênfase5 13 6 4" xfId="28630"/>
    <cellStyle name="20% - Ênfase5 13 6 5" xfId="42770"/>
    <cellStyle name="20% - Ênfase5 13 7" xfId="6420"/>
    <cellStyle name="20% - Ênfase5 13 7 2" xfId="18540"/>
    <cellStyle name="20% - Ênfase5 13 7 2 2" xfId="46968"/>
    <cellStyle name="20% - Ênfase5 13 7 3" xfId="30629"/>
    <cellStyle name="20% - Ênfase5 13 7 4" xfId="38691"/>
    <cellStyle name="20% - Ênfase5 13 8" xfId="12480"/>
    <cellStyle name="20% - Ênfase5 13 8 2" xfId="44922"/>
    <cellStyle name="20% - Ênfase5 13 9" xfId="24600"/>
    <cellStyle name="20% - Ênfase5 14" xfId="260"/>
    <cellStyle name="20% - Ênfase5 14 10" xfId="36692"/>
    <cellStyle name="20% - Ênfase5 14 2" xfId="1350"/>
    <cellStyle name="20% - Ênfase5 14 2 2" xfId="3392"/>
    <cellStyle name="20% - Ênfase5 14 2 2 2" xfId="9451"/>
    <cellStyle name="20% - Ênfase5 14 2 2 2 2" xfId="21571"/>
    <cellStyle name="20% - Ênfase5 14 2 2 2 3" xfId="33660"/>
    <cellStyle name="20% - Ênfase5 14 2 2 2 4" xfId="50018"/>
    <cellStyle name="20% - Ênfase5 14 2 2 3" xfId="15511"/>
    <cellStyle name="20% - Ênfase5 14 2 2 4" xfId="27601"/>
    <cellStyle name="20% - Ênfase5 14 2 2 5" xfId="41741"/>
    <cellStyle name="20% - Ênfase5 14 2 3" xfId="5417"/>
    <cellStyle name="20% - Ênfase5 14 2 3 2" xfId="11476"/>
    <cellStyle name="20% - Ênfase5 14 2 3 2 2" xfId="23596"/>
    <cellStyle name="20% - Ênfase5 14 2 3 2 3" xfId="35685"/>
    <cellStyle name="20% - Ênfase5 14 2 3 2 4" xfId="52043"/>
    <cellStyle name="20% - Ênfase5 14 2 3 3" xfId="17536"/>
    <cellStyle name="20% - Ênfase5 14 2 3 4" xfId="29626"/>
    <cellStyle name="20% - Ênfase5 14 2 3 5" xfId="43766"/>
    <cellStyle name="20% - Ênfase5 14 2 4" xfId="7421"/>
    <cellStyle name="20% - Ênfase5 14 2 4 2" xfId="19541"/>
    <cellStyle name="20% - Ênfase5 14 2 4 2 2" xfId="47984"/>
    <cellStyle name="20% - Ênfase5 14 2 4 3" xfId="31630"/>
    <cellStyle name="20% - Ênfase5 14 2 4 4" xfId="39707"/>
    <cellStyle name="20% - Ênfase5 14 2 5" xfId="13481"/>
    <cellStyle name="20% - Ênfase5 14 2 5 2" xfId="45935"/>
    <cellStyle name="20% - Ênfase5 14 2 6" xfId="25596"/>
    <cellStyle name="20% - Ênfase5 14 2 7" xfId="37686"/>
    <cellStyle name="20% - Ênfase5 14 3" xfId="841"/>
    <cellStyle name="20% - Ênfase5 14 3 2" xfId="2896"/>
    <cellStyle name="20% - Ênfase5 14 3 2 2" xfId="8955"/>
    <cellStyle name="20% - Ênfase5 14 3 2 2 2" xfId="21075"/>
    <cellStyle name="20% - Ênfase5 14 3 2 2 3" xfId="33164"/>
    <cellStyle name="20% - Ênfase5 14 3 2 2 4" xfId="49522"/>
    <cellStyle name="20% - Ênfase5 14 3 2 3" xfId="15015"/>
    <cellStyle name="20% - Ênfase5 14 3 2 4" xfId="27105"/>
    <cellStyle name="20% - Ênfase5 14 3 2 5" xfId="41245"/>
    <cellStyle name="20% - Ênfase5 14 3 3" xfId="4921"/>
    <cellStyle name="20% - Ênfase5 14 3 3 2" xfId="10980"/>
    <cellStyle name="20% - Ênfase5 14 3 3 2 2" xfId="23100"/>
    <cellStyle name="20% - Ênfase5 14 3 3 2 3" xfId="35189"/>
    <cellStyle name="20% - Ênfase5 14 3 3 2 4" xfId="51547"/>
    <cellStyle name="20% - Ênfase5 14 3 3 3" xfId="17040"/>
    <cellStyle name="20% - Ênfase5 14 3 3 4" xfId="29130"/>
    <cellStyle name="20% - Ênfase5 14 3 3 5" xfId="43270"/>
    <cellStyle name="20% - Ênfase5 14 3 4" xfId="6925"/>
    <cellStyle name="20% - Ênfase5 14 3 4 2" xfId="19045"/>
    <cellStyle name="20% - Ênfase5 14 3 4 2 2" xfId="47479"/>
    <cellStyle name="20% - Ênfase5 14 3 4 3" xfId="31134"/>
    <cellStyle name="20% - Ênfase5 14 3 4 4" xfId="39202"/>
    <cellStyle name="20% - Ênfase5 14 3 5" xfId="12985"/>
    <cellStyle name="20% - Ênfase5 14 3 5 2" xfId="45431"/>
    <cellStyle name="20% - Ênfase5 14 3 6" xfId="25100"/>
    <cellStyle name="20% - Ênfase5 14 3 7" xfId="37190"/>
    <cellStyle name="20% - Ênfase5 14 4" xfId="1893"/>
    <cellStyle name="20% - Ênfase5 14 4 2" xfId="3929"/>
    <cellStyle name="20% - Ênfase5 14 4 2 2" xfId="9988"/>
    <cellStyle name="20% - Ênfase5 14 4 2 2 2" xfId="22108"/>
    <cellStyle name="20% - Ênfase5 14 4 2 2 3" xfId="34197"/>
    <cellStyle name="20% - Ênfase5 14 4 2 2 4" xfId="50555"/>
    <cellStyle name="20% - Ênfase5 14 4 2 3" xfId="16048"/>
    <cellStyle name="20% - Ênfase5 14 4 2 4" xfId="28138"/>
    <cellStyle name="20% - Ênfase5 14 4 2 5" xfId="42278"/>
    <cellStyle name="20% - Ênfase5 14 4 3" xfId="5929"/>
    <cellStyle name="20% - Ênfase5 14 4 3 2" xfId="11988"/>
    <cellStyle name="20% - Ênfase5 14 4 3 2 2" xfId="24108"/>
    <cellStyle name="20% - Ênfase5 14 4 3 2 3" xfId="36197"/>
    <cellStyle name="20% - Ênfase5 14 4 3 2 4" xfId="52555"/>
    <cellStyle name="20% - Ênfase5 14 4 3 3" xfId="18048"/>
    <cellStyle name="20% - Ênfase5 14 4 3 4" xfId="30138"/>
    <cellStyle name="20% - Ênfase5 14 4 3 5" xfId="44278"/>
    <cellStyle name="20% - Ênfase5 14 4 4" xfId="7958"/>
    <cellStyle name="20% - Ênfase5 14 4 4 2" xfId="20078"/>
    <cellStyle name="20% - Ênfase5 14 4 4 2 2" xfId="48522"/>
    <cellStyle name="20% - Ênfase5 14 4 4 3" xfId="32167"/>
    <cellStyle name="20% - Ênfase5 14 4 4 4" xfId="40245"/>
    <cellStyle name="20% - Ênfase5 14 4 5" xfId="14018"/>
    <cellStyle name="20% - Ênfase5 14 4 5 2" xfId="46473"/>
    <cellStyle name="20% - Ênfase5 14 4 6" xfId="26108"/>
    <cellStyle name="20% - Ênfase5 14 4 7" xfId="38198"/>
    <cellStyle name="20% - Ênfase5 14 5" xfId="2392"/>
    <cellStyle name="20% - Ênfase5 14 5 2" xfId="8452"/>
    <cellStyle name="20% - Ênfase5 14 5 2 2" xfId="20572"/>
    <cellStyle name="20% - Ênfase5 14 5 2 3" xfId="32661"/>
    <cellStyle name="20% - Ênfase5 14 5 2 4" xfId="49018"/>
    <cellStyle name="20% - Ênfase5 14 5 3" xfId="14512"/>
    <cellStyle name="20% - Ênfase5 14 5 4" xfId="26602"/>
    <cellStyle name="20% - Ênfase5 14 5 5" xfId="40741"/>
    <cellStyle name="20% - Ênfase5 14 6" xfId="4423"/>
    <cellStyle name="20% - Ênfase5 14 6 2" xfId="10482"/>
    <cellStyle name="20% - Ênfase5 14 6 2 2" xfId="22602"/>
    <cellStyle name="20% - Ênfase5 14 6 2 3" xfId="34691"/>
    <cellStyle name="20% - Ênfase5 14 6 2 4" xfId="51049"/>
    <cellStyle name="20% - Ênfase5 14 6 3" xfId="16542"/>
    <cellStyle name="20% - Ênfase5 14 6 4" xfId="28632"/>
    <cellStyle name="20% - Ênfase5 14 6 5" xfId="42772"/>
    <cellStyle name="20% - Ênfase5 14 7" xfId="6422"/>
    <cellStyle name="20% - Ênfase5 14 7 2" xfId="18542"/>
    <cellStyle name="20% - Ênfase5 14 7 2 2" xfId="46970"/>
    <cellStyle name="20% - Ênfase5 14 7 3" xfId="30631"/>
    <cellStyle name="20% - Ênfase5 14 7 4" xfId="38693"/>
    <cellStyle name="20% - Ênfase5 14 8" xfId="12482"/>
    <cellStyle name="20% - Ênfase5 14 8 2" xfId="44924"/>
    <cellStyle name="20% - Ênfase5 14 9" xfId="24602"/>
    <cellStyle name="20% - Ênfase5 15" xfId="262"/>
    <cellStyle name="20% - Ênfase5 15 10" xfId="36694"/>
    <cellStyle name="20% - Ênfase5 15 2" xfId="1352"/>
    <cellStyle name="20% - Ênfase5 15 2 2" xfId="3394"/>
    <cellStyle name="20% - Ênfase5 15 2 2 2" xfId="9453"/>
    <cellStyle name="20% - Ênfase5 15 2 2 2 2" xfId="21573"/>
    <cellStyle name="20% - Ênfase5 15 2 2 2 3" xfId="33662"/>
    <cellStyle name="20% - Ênfase5 15 2 2 2 4" xfId="50020"/>
    <cellStyle name="20% - Ênfase5 15 2 2 3" xfId="15513"/>
    <cellStyle name="20% - Ênfase5 15 2 2 4" xfId="27603"/>
    <cellStyle name="20% - Ênfase5 15 2 2 5" xfId="41743"/>
    <cellStyle name="20% - Ênfase5 15 2 3" xfId="5419"/>
    <cellStyle name="20% - Ênfase5 15 2 3 2" xfId="11478"/>
    <cellStyle name="20% - Ênfase5 15 2 3 2 2" xfId="23598"/>
    <cellStyle name="20% - Ênfase5 15 2 3 2 3" xfId="35687"/>
    <cellStyle name="20% - Ênfase5 15 2 3 2 4" xfId="52045"/>
    <cellStyle name="20% - Ênfase5 15 2 3 3" xfId="17538"/>
    <cellStyle name="20% - Ênfase5 15 2 3 4" xfId="29628"/>
    <cellStyle name="20% - Ênfase5 15 2 3 5" xfId="43768"/>
    <cellStyle name="20% - Ênfase5 15 2 4" xfId="7423"/>
    <cellStyle name="20% - Ênfase5 15 2 4 2" xfId="19543"/>
    <cellStyle name="20% - Ênfase5 15 2 4 2 2" xfId="47986"/>
    <cellStyle name="20% - Ênfase5 15 2 4 3" xfId="31632"/>
    <cellStyle name="20% - Ênfase5 15 2 4 4" xfId="39709"/>
    <cellStyle name="20% - Ênfase5 15 2 5" xfId="13483"/>
    <cellStyle name="20% - Ênfase5 15 2 5 2" xfId="45937"/>
    <cellStyle name="20% - Ênfase5 15 2 6" xfId="25598"/>
    <cellStyle name="20% - Ênfase5 15 2 7" xfId="37688"/>
    <cellStyle name="20% - Ênfase5 15 3" xfId="843"/>
    <cellStyle name="20% - Ênfase5 15 3 2" xfId="2898"/>
    <cellStyle name="20% - Ênfase5 15 3 2 2" xfId="8957"/>
    <cellStyle name="20% - Ênfase5 15 3 2 2 2" xfId="21077"/>
    <cellStyle name="20% - Ênfase5 15 3 2 2 3" xfId="33166"/>
    <cellStyle name="20% - Ênfase5 15 3 2 2 4" xfId="49524"/>
    <cellStyle name="20% - Ênfase5 15 3 2 3" xfId="15017"/>
    <cellStyle name="20% - Ênfase5 15 3 2 4" xfId="27107"/>
    <cellStyle name="20% - Ênfase5 15 3 2 5" xfId="41247"/>
    <cellStyle name="20% - Ênfase5 15 3 3" xfId="4923"/>
    <cellStyle name="20% - Ênfase5 15 3 3 2" xfId="10982"/>
    <cellStyle name="20% - Ênfase5 15 3 3 2 2" xfId="23102"/>
    <cellStyle name="20% - Ênfase5 15 3 3 2 3" xfId="35191"/>
    <cellStyle name="20% - Ênfase5 15 3 3 2 4" xfId="51549"/>
    <cellStyle name="20% - Ênfase5 15 3 3 3" xfId="17042"/>
    <cellStyle name="20% - Ênfase5 15 3 3 4" xfId="29132"/>
    <cellStyle name="20% - Ênfase5 15 3 3 5" xfId="43272"/>
    <cellStyle name="20% - Ênfase5 15 3 4" xfId="6927"/>
    <cellStyle name="20% - Ênfase5 15 3 4 2" xfId="19047"/>
    <cellStyle name="20% - Ênfase5 15 3 4 2 2" xfId="47481"/>
    <cellStyle name="20% - Ênfase5 15 3 4 3" xfId="31136"/>
    <cellStyle name="20% - Ênfase5 15 3 4 4" xfId="39204"/>
    <cellStyle name="20% - Ênfase5 15 3 5" xfId="12987"/>
    <cellStyle name="20% - Ênfase5 15 3 5 2" xfId="45433"/>
    <cellStyle name="20% - Ênfase5 15 3 6" xfId="25102"/>
    <cellStyle name="20% - Ênfase5 15 3 7" xfId="37192"/>
    <cellStyle name="20% - Ênfase5 15 4" xfId="1895"/>
    <cellStyle name="20% - Ênfase5 15 4 2" xfId="3931"/>
    <cellStyle name="20% - Ênfase5 15 4 2 2" xfId="9990"/>
    <cellStyle name="20% - Ênfase5 15 4 2 2 2" xfId="22110"/>
    <cellStyle name="20% - Ênfase5 15 4 2 2 3" xfId="34199"/>
    <cellStyle name="20% - Ênfase5 15 4 2 2 4" xfId="50557"/>
    <cellStyle name="20% - Ênfase5 15 4 2 3" xfId="16050"/>
    <cellStyle name="20% - Ênfase5 15 4 2 4" xfId="28140"/>
    <cellStyle name="20% - Ênfase5 15 4 2 5" xfId="42280"/>
    <cellStyle name="20% - Ênfase5 15 4 3" xfId="5931"/>
    <cellStyle name="20% - Ênfase5 15 4 3 2" xfId="11990"/>
    <cellStyle name="20% - Ênfase5 15 4 3 2 2" xfId="24110"/>
    <cellStyle name="20% - Ênfase5 15 4 3 2 3" xfId="36199"/>
    <cellStyle name="20% - Ênfase5 15 4 3 2 4" xfId="52557"/>
    <cellStyle name="20% - Ênfase5 15 4 3 3" xfId="18050"/>
    <cellStyle name="20% - Ênfase5 15 4 3 4" xfId="30140"/>
    <cellStyle name="20% - Ênfase5 15 4 3 5" xfId="44280"/>
    <cellStyle name="20% - Ênfase5 15 4 4" xfId="7960"/>
    <cellStyle name="20% - Ênfase5 15 4 4 2" xfId="20080"/>
    <cellStyle name="20% - Ênfase5 15 4 4 2 2" xfId="48524"/>
    <cellStyle name="20% - Ênfase5 15 4 4 3" xfId="32169"/>
    <cellStyle name="20% - Ênfase5 15 4 4 4" xfId="40247"/>
    <cellStyle name="20% - Ênfase5 15 4 5" xfId="14020"/>
    <cellStyle name="20% - Ênfase5 15 4 5 2" xfId="46475"/>
    <cellStyle name="20% - Ênfase5 15 4 6" xfId="26110"/>
    <cellStyle name="20% - Ênfase5 15 4 7" xfId="38200"/>
    <cellStyle name="20% - Ênfase5 15 5" xfId="2394"/>
    <cellStyle name="20% - Ênfase5 15 5 2" xfId="8454"/>
    <cellStyle name="20% - Ênfase5 15 5 2 2" xfId="20574"/>
    <cellStyle name="20% - Ênfase5 15 5 2 3" xfId="32663"/>
    <cellStyle name="20% - Ênfase5 15 5 2 4" xfId="49020"/>
    <cellStyle name="20% - Ênfase5 15 5 3" xfId="14514"/>
    <cellStyle name="20% - Ênfase5 15 5 4" xfId="26604"/>
    <cellStyle name="20% - Ênfase5 15 5 5" xfId="40743"/>
    <cellStyle name="20% - Ênfase5 15 6" xfId="4425"/>
    <cellStyle name="20% - Ênfase5 15 6 2" xfId="10484"/>
    <cellStyle name="20% - Ênfase5 15 6 2 2" xfId="22604"/>
    <cellStyle name="20% - Ênfase5 15 6 2 3" xfId="34693"/>
    <cellStyle name="20% - Ênfase5 15 6 2 4" xfId="51051"/>
    <cellStyle name="20% - Ênfase5 15 6 3" xfId="16544"/>
    <cellStyle name="20% - Ênfase5 15 6 4" xfId="28634"/>
    <cellStyle name="20% - Ênfase5 15 6 5" xfId="42774"/>
    <cellStyle name="20% - Ênfase5 15 7" xfId="6424"/>
    <cellStyle name="20% - Ênfase5 15 7 2" xfId="18544"/>
    <cellStyle name="20% - Ênfase5 15 7 2 2" xfId="46972"/>
    <cellStyle name="20% - Ênfase5 15 7 3" xfId="30633"/>
    <cellStyle name="20% - Ênfase5 15 7 4" xfId="38695"/>
    <cellStyle name="20% - Ênfase5 15 8" xfId="12484"/>
    <cellStyle name="20% - Ênfase5 15 8 2" xfId="44926"/>
    <cellStyle name="20% - Ênfase5 15 9" xfId="24604"/>
    <cellStyle name="20% - Ênfase5 16" xfId="265"/>
    <cellStyle name="20% - Ênfase5 16 10" xfId="36697"/>
    <cellStyle name="20% - Ênfase5 16 2" xfId="1355"/>
    <cellStyle name="20% - Ênfase5 16 2 2" xfId="3397"/>
    <cellStyle name="20% - Ênfase5 16 2 2 2" xfId="9456"/>
    <cellStyle name="20% - Ênfase5 16 2 2 2 2" xfId="21576"/>
    <cellStyle name="20% - Ênfase5 16 2 2 2 3" xfId="33665"/>
    <cellStyle name="20% - Ênfase5 16 2 2 2 4" xfId="50023"/>
    <cellStyle name="20% - Ênfase5 16 2 2 3" xfId="15516"/>
    <cellStyle name="20% - Ênfase5 16 2 2 4" xfId="27606"/>
    <cellStyle name="20% - Ênfase5 16 2 2 5" xfId="41746"/>
    <cellStyle name="20% - Ênfase5 16 2 3" xfId="5422"/>
    <cellStyle name="20% - Ênfase5 16 2 3 2" xfId="11481"/>
    <cellStyle name="20% - Ênfase5 16 2 3 2 2" xfId="23601"/>
    <cellStyle name="20% - Ênfase5 16 2 3 2 3" xfId="35690"/>
    <cellStyle name="20% - Ênfase5 16 2 3 2 4" xfId="52048"/>
    <cellStyle name="20% - Ênfase5 16 2 3 3" xfId="17541"/>
    <cellStyle name="20% - Ênfase5 16 2 3 4" xfId="29631"/>
    <cellStyle name="20% - Ênfase5 16 2 3 5" xfId="43771"/>
    <cellStyle name="20% - Ênfase5 16 2 4" xfId="7426"/>
    <cellStyle name="20% - Ênfase5 16 2 4 2" xfId="19546"/>
    <cellStyle name="20% - Ênfase5 16 2 4 2 2" xfId="47989"/>
    <cellStyle name="20% - Ênfase5 16 2 4 3" xfId="31635"/>
    <cellStyle name="20% - Ênfase5 16 2 4 4" xfId="39712"/>
    <cellStyle name="20% - Ênfase5 16 2 5" xfId="13486"/>
    <cellStyle name="20% - Ênfase5 16 2 5 2" xfId="45940"/>
    <cellStyle name="20% - Ênfase5 16 2 6" xfId="25601"/>
    <cellStyle name="20% - Ênfase5 16 2 7" xfId="37691"/>
    <cellStyle name="20% - Ênfase5 16 3" xfId="846"/>
    <cellStyle name="20% - Ênfase5 16 3 2" xfId="2901"/>
    <cellStyle name="20% - Ênfase5 16 3 2 2" xfId="8960"/>
    <cellStyle name="20% - Ênfase5 16 3 2 2 2" xfId="21080"/>
    <cellStyle name="20% - Ênfase5 16 3 2 2 3" xfId="33169"/>
    <cellStyle name="20% - Ênfase5 16 3 2 2 4" xfId="49527"/>
    <cellStyle name="20% - Ênfase5 16 3 2 3" xfId="15020"/>
    <cellStyle name="20% - Ênfase5 16 3 2 4" xfId="27110"/>
    <cellStyle name="20% - Ênfase5 16 3 2 5" xfId="41250"/>
    <cellStyle name="20% - Ênfase5 16 3 3" xfId="4926"/>
    <cellStyle name="20% - Ênfase5 16 3 3 2" xfId="10985"/>
    <cellStyle name="20% - Ênfase5 16 3 3 2 2" xfId="23105"/>
    <cellStyle name="20% - Ênfase5 16 3 3 2 3" xfId="35194"/>
    <cellStyle name="20% - Ênfase5 16 3 3 2 4" xfId="51552"/>
    <cellStyle name="20% - Ênfase5 16 3 3 3" xfId="17045"/>
    <cellStyle name="20% - Ênfase5 16 3 3 4" xfId="29135"/>
    <cellStyle name="20% - Ênfase5 16 3 3 5" xfId="43275"/>
    <cellStyle name="20% - Ênfase5 16 3 4" xfId="6930"/>
    <cellStyle name="20% - Ênfase5 16 3 4 2" xfId="19050"/>
    <cellStyle name="20% - Ênfase5 16 3 4 2 2" xfId="47484"/>
    <cellStyle name="20% - Ênfase5 16 3 4 3" xfId="31139"/>
    <cellStyle name="20% - Ênfase5 16 3 4 4" xfId="39207"/>
    <cellStyle name="20% - Ênfase5 16 3 5" xfId="12990"/>
    <cellStyle name="20% - Ênfase5 16 3 5 2" xfId="45436"/>
    <cellStyle name="20% - Ênfase5 16 3 6" xfId="25105"/>
    <cellStyle name="20% - Ênfase5 16 3 7" xfId="37195"/>
    <cellStyle name="20% - Ênfase5 16 4" xfId="1898"/>
    <cellStyle name="20% - Ênfase5 16 4 2" xfId="3934"/>
    <cellStyle name="20% - Ênfase5 16 4 2 2" xfId="9993"/>
    <cellStyle name="20% - Ênfase5 16 4 2 2 2" xfId="22113"/>
    <cellStyle name="20% - Ênfase5 16 4 2 2 3" xfId="34202"/>
    <cellStyle name="20% - Ênfase5 16 4 2 2 4" xfId="50560"/>
    <cellStyle name="20% - Ênfase5 16 4 2 3" xfId="16053"/>
    <cellStyle name="20% - Ênfase5 16 4 2 4" xfId="28143"/>
    <cellStyle name="20% - Ênfase5 16 4 2 5" xfId="42283"/>
    <cellStyle name="20% - Ênfase5 16 4 3" xfId="5934"/>
    <cellStyle name="20% - Ênfase5 16 4 3 2" xfId="11993"/>
    <cellStyle name="20% - Ênfase5 16 4 3 2 2" xfId="24113"/>
    <cellStyle name="20% - Ênfase5 16 4 3 2 3" xfId="36202"/>
    <cellStyle name="20% - Ênfase5 16 4 3 2 4" xfId="52560"/>
    <cellStyle name="20% - Ênfase5 16 4 3 3" xfId="18053"/>
    <cellStyle name="20% - Ênfase5 16 4 3 4" xfId="30143"/>
    <cellStyle name="20% - Ênfase5 16 4 3 5" xfId="44283"/>
    <cellStyle name="20% - Ênfase5 16 4 4" xfId="7963"/>
    <cellStyle name="20% - Ênfase5 16 4 4 2" xfId="20083"/>
    <cellStyle name="20% - Ênfase5 16 4 4 2 2" xfId="48527"/>
    <cellStyle name="20% - Ênfase5 16 4 4 3" xfId="32172"/>
    <cellStyle name="20% - Ênfase5 16 4 4 4" xfId="40250"/>
    <cellStyle name="20% - Ênfase5 16 4 5" xfId="14023"/>
    <cellStyle name="20% - Ênfase5 16 4 5 2" xfId="46478"/>
    <cellStyle name="20% - Ênfase5 16 4 6" xfId="26113"/>
    <cellStyle name="20% - Ênfase5 16 4 7" xfId="38203"/>
    <cellStyle name="20% - Ênfase5 16 5" xfId="2397"/>
    <cellStyle name="20% - Ênfase5 16 5 2" xfId="8457"/>
    <cellStyle name="20% - Ênfase5 16 5 2 2" xfId="20577"/>
    <cellStyle name="20% - Ênfase5 16 5 2 3" xfId="32666"/>
    <cellStyle name="20% - Ênfase5 16 5 2 4" xfId="49023"/>
    <cellStyle name="20% - Ênfase5 16 5 3" xfId="14517"/>
    <cellStyle name="20% - Ênfase5 16 5 4" xfId="26607"/>
    <cellStyle name="20% - Ênfase5 16 5 5" xfId="40746"/>
    <cellStyle name="20% - Ênfase5 16 6" xfId="4428"/>
    <cellStyle name="20% - Ênfase5 16 6 2" xfId="10487"/>
    <cellStyle name="20% - Ênfase5 16 6 2 2" xfId="22607"/>
    <cellStyle name="20% - Ênfase5 16 6 2 3" xfId="34696"/>
    <cellStyle name="20% - Ênfase5 16 6 2 4" xfId="51054"/>
    <cellStyle name="20% - Ênfase5 16 6 3" xfId="16547"/>
    <cellStyle name="20% - Ênfase5 16 6 4" xfId="28637"/>
    <cellStyle name="20% - Ênfase5 16 6 5" xfId="42777"/>
    <cellStyle name="20% - Ênfase5 16 7" xfId="6427"/>
    <cellStyle name="20% - Ênfase5 16 7 2" xfId="18547"/>
    <cellStyle name="20% - Ênfase5 16 7 2 2" xfId="46975"/>
    <cellStyle name="20% - Ênfase5 16 7 3" xfId="30636"/>
    <cellStyle name="20% - Ênfase5 16 7 4" xfId="38698"/>
    <cellStyle name="20% - Ênfase5 16 8" xfId="12487"/>
    <cellStyle name="20% - Ênfase5 16 8 2" xfId="44929"/>
    <cellStyle name="20% - Ênfase5 16 9" xfId="24607"/>
    <cellStyle name="20% - Ênfase5 17" xfId="31"/>
    <cellStyle name="20% - Ênfase5 17 10" xfId="36480"/>
    <cellStyle name="20% - Ênfase5 17 2" xfId="1134"/>
    <cellStyle name="20% - Ênfase5 17 2 2" xfId="3178"/>
    <cellStyle name="20% - Ênfase5 17 2 2 2" xfId="9237"/>
    <cellStyle name="20% - Ênfase5 17 2 2 2 2" xfId="21357"/>
    <cellStyle name="20% - Ênfase5 17 2 2 2 3" xfId="33446"/>
    <cellStyle name="20% - Ênfase5 17 2 2 2 4" xfId="49804"/>
    <cellStyle name="20% - Ênfase5 17 2 2 3" xfId="15297"/>
    <cellStyle name="20% - Ênfase5 17 2 2 4" xfId="27387"/>
    <cellStyle name="20% - Ênfase5 17 2 2 5" xfId="41527"/>
    <cellStyle name="20% - Ênfase5 17 2 3" xfId="5203"/>
    <cellStyle name="20% - Ênfase5 17 2 3 2" xfId="11262"/>
    <cellStyle name="20% - Ênfase5 17 2 3 2 2" xfId="23382"/>
    <cellStyle name="20% - Ênfase5 17 2 3 2 3" xfId="35471"/>
    <cellStyle name="20% - Ênfase5 17 2 3 2 4" xfId="51829"/>
    <cellStyle name="20% - Ênfase5 17 2 3 3" xfId="17322"/>
    <cellStyle name="20% - Ênfase5 17 2 3 4" xfId="29412"/>
    <cellStyle name="20% - Ênfase5 17 2 3 5" xfId="43552"/>
    <cellStyle name="20% - Ênfase5 17 2 4" xfId="7207"/>
    <cellStyle name="20% - Ênfase5 17 2 4 2" xfId="19327"/>
    <cellStyle name="20% - Ênfase5 17 2 4 2 2" xfId="47769"/>
    <cellStyle name="20% - Ênfase5 17 2 4 3" xfId="31416"/>
    <cellStyle name="20% - Ênfase5 17 2 4 4" xfId="39492"/>
    <cellStyle name="20% - Ênfase5 17 2 5" xfId="13267"/>
    <cellStyle name="20% - Ênfase5 17 2 5 2" xfId="45720"/>
    <cellStyle name="20% - Ênfase5 17 2 6" xfId="25382"/>
    <cellStyle name="20% - Ênfase5 17 2 7" xfId="37472"/>
    <cellStyle name="20% - Ênfase5 17 3" xfId="626"/>
    <cellStyle name="20% - Ênfase5 17 3 2" xfId="2684"/>
    <cellStyle name="20% - Ênfase5 17 3 2 2" xfId="8743"/>
    <cellStyle name="20% - Ênfase5 17 3 2 2 2" xfId="20863"/>
    <cellStyle name="20% - Ênfase5 17 3 2 2 3" xfId="32952"/>
    <cellStyle name="20% - Ênfase5 17 3 2 2 4" xfId="49310"/>
    <cellStyle name="20% - Ênfase5 17 3 2 3" xfId="14803"/>
    <cellStyle name="20% - Ênfase5 17 3 2 4" xfId="26893"/>
    <cellStyle name="20% - Ênfase5 17 3 2 5" xfId="41033"/>
    <cellStyle name="20% - Ênfase5 17 3 3" xfId="4709"/>
    <cellStyle name="20% - Ênfase5 17 3 3 2" xfId="10768"/>
    <cellStyle name="20% - Ênfase5 17 3 3 2 2" xfId="22888"/>
    <cellStyle name="20% - Ênfase5 17 3 3 2 3" xfId="34977"/>
    <cellStyle name="20% - Ênfase5 17 3 3 2 4" xfId="51335"/>
    <cellStyle name="20% - Ênfase5 17 3 3 3" xfId="16828"/>
    <cellStyle name="20% - Ênfase5 17 3 3 4" xfId="28918"/>
    <cellStyle name="20% - Ênfase5 17 3 3 5" xfId="43058"/>
    <cellStyle name="20% - Ênfase5 17 3 4" xfId="6713"/>
    <cellStyle name="20% - Ênfase5 17 3 4 2" xfId="18833"/>
    <cellStyle name="20% - Ênfase5 17 3 4 2 2" xfId="47265"/>
    <cellStyle name="20% - Ênfase5 17 3 4 3" xfId="30922"/>
    <cellStyle name="20% - Ênfase5 17 3 4 4" xfId="38988"/>
    <cellStyle name="20% - Ênfase5 17 3 5" xfId="12773"/>
    <cellStyle name="20% - Ênfase5 17 3 5 2" xfId="45217"/>
    <cellStyle name="20% - Ênfase5 17 3 6" xfId="24888"/>
    <cellStyle name="20% - Ênfase5 17 3 7" xfId="36978"/>
    <cellStyle name="20% - Ênfase5 17 4" xfId="1680"/>
    <cellStyle name="20% - Ênfase5 17 4 2" xfId="3717"/>
    <cellStyle name="20% - Ênfase5 17 4 2 2" xfId="9776"/>
    <cellStyle name="20% - Ênfase5 17 4 2 2 2" xfId="21896"/>
    <cellStyle name="20% - Ênfase5 17 4 2 2 3" xfId="33985"/>
    <cellStyle name="20% - Ênfase5 17 4 2 2 4" xfId="50343"/>
    <cellStyle name="20% - Ênfase5 17 4 2 3" xfId="15836"/>
    <cellStyle name="20% - Ênfase5 17 4 2 4" xfId="27926"/>
    <cellStyle name="20% - Ênfase5 17 4 2 5" xfId="42066"/>
    <cellStyle name="20% - Ênfase5 17 4 3" xfId="5717"/>
    <cellStyle name="20% - Ênfase5 17 4 3 2" xfId="11776"/>
    <cellStyle name="20% - Ênfase5 17 4 3 2 2" xfId="23896"/>
    <cellStyle name="20% - Ênfase5 17 4 3 2 3" xfId="35985"/>
    <cellStyle name="20% - Ênfase5 17 4 3 2 4" xfId="52343"/>
    <cellStyle name="20% - Ênfase5 17 4 3 3" xfId="17836"/>
    <cellStyle name="20% - Ênfase5 17 4 3 4" xfId="29926"/>
    <cellStyle name="20% - Ênfase5 17 4 3 5" xfId="44066"/>
    <cellStyle name="20% - Ênfase5 17 4 4" xfId="7746"/>
    <cellStyle name="20% - Ênfase5 17 4 4 2" xfId="19866"/>
    <cellStyle name="20% - Ênfase5 17 4 4 2 2" xfId="48309"/>
    <cellStyle name="20% - Ênfase5 17 4 4 3" xfId="31955"/>
    <cellStyle name="20% - Ênfase5 17 4 4 4" xfId="40032"/>
    <cellStyle name="20% - Ênfase5 17 4 5" xfId="13806"/>
    <cellStyle name="20% - Ênfase5 17 4 5 2" xfId="46260"/>
    <cellStyle name="20% - Ênfase5 17 4 6" xfId="25896"/>
    <cellStyle name="20% - Ênfase5 17 4 7" xfId="37986"/>
    <cellStyle name="20% - Ênfase5 17 5" xfId="2180"/>
    <cellStyle name="20% - Ênfase5 17 5 2" xfId="8240"/>
    <cellStyle name="20% - Ênfase5 17 5 2 2" xfId="20360"/>
    <cellStyle name="20% - Ênfase5 17 5 2 3" xfId="32449"/>
    <cellStyle name="20% - Ênfase5 17 5 2 4" xfId="48806"/>
    <cellStyle name="20% - Ênfase5 17 5 3" xfId="14300"/>
    <cellStyle name="20% - Ênfase5 17 5 4" xfId="26390"/>
    <cellStyle name="20% - Ênfase5 17 5 5" xfId="40529"/>
    <cellStyle name="20% - Ênfase5 17 6" xfId="4211"/>
    <cellStyle name="20% - Ênfase5 17 6 2" xfId="10270"/>
    <cellStyle name="20% - Ênfase5 17 6 2 2" xfId="22390"/>
    <cellStyle name="20% - Ênfase5 17 6 2 3" xfId="34479"/>
    <cellStyle name="20% - Ênfase5 17 6 2 4" xfId="50837"/>
    <cellStyle name="20% - Ênfase5 17 6 3" xfId="16330"/>
    <cellStyle name="20% - Ênfase5 17 6 4" xfId="28420"/>
    <cellStyle name="20% - Ênfase5 17 6 5" xfId="42560"/>
    <cellStyle name="20% - Ênfase5 17 7" xfId="6210"/>
    <cellStyle name="20% - Ênfase5 17 7 2" xfId="18330"/>
    <cellStyle name="20% - Ênfase5 17 7 2 2" xfId="46756"/>
    <cellStyle name="20% - Ênfase5 17 7 3" xfId="30419"/>
    <cellStyle name="20% - Ênfase5 17 7 4" xfId="38479"/>
    <cellStyle name="20% - Ênfase5 17 8" xfId="12270"/>
    <cellStyle name="20% - Ênfase5 17 8 2" xfId="44711"/>
    <cellStyle name="20% - Ênfase5 17 9" xfId="24390"/>
    <cellStyle name="20% - Ênfase5 18" xfId="35"/>
    <cellStyle name="20% - Ênfase5 18 10" xfId="36483"/>
    <cellStyle name="20% - Ênfase5 18 2" xfId="1137"/>
    <cellStyle name="20% - Ênfase5 18 2 2" xfId="3181"/>
    <cellStyle name="20% - Ênfase5 18 2 2 2" xfId="9240"/>
    <cellStyle name="20% - Ênfase5 18 2 2 2 2" xfId="21360"/>
    <cellStyle name="20% - Ênfase5 18 2 2 2 3" xfId="33449"/>
    <cellStyle name="20% - Ênfase5 18 2 2 2 4" xfId="49807"/>
    <cellStyle name="20% - Ênfase5 18 2 2 3" xfId="15300"/>
    <cellStyle name="20% - Ênfase5 18 2 2 4" xfId="27390"/>
    <cellStyle name="20% - Ênfase5 18 2 2 5" xfId="41530"/>
    <cellStyle name="20% - Ênfase5 18 2 3" xfId="5206"/>
    <cellStyle name="20% - Ênfase5 18 2 3 2" xfId="11265"/>
    <cellStyle name="20% - Ênfase5 18 2 3 2 2" xfId="23385"/>
    <cellStyle name="20% - Ênfase5 18 2 3 2 3" xfId="35474"/>
    <cellStyle name="20% - Ênfase5 18 2 3 2 4" xfId="51832"/>
    <cellStyle name="20% - Ênfase5 18 2 3 3" xfId="17325"/>
    <cellStyle name="20% - Ênfase5 18 2 3 4" xfId="29415"/>
    <cellStyle name="20% - Ênfase5 18 2 3 5" xfId="43555"/>
    <cellStyle name="20% - Ênfase5 18 2 4" xfId="7210"/>
    <cellStyle name="20% - Ênfase5 18 2 4 2" xfId="19330"/>
    <cellStyle name="20% - Ênfase5 18 2 4 2 2" xfId="47772"/>
    <cellStyle name="20% - Ênfase5 18 2 4 3" xfId="31419"/>
    <cellStyle name="20% - Ênfase5 18 2 4 4" xfId="39495"/>
    <cellStyle name="20% - Ênfase5 18 2 5" xfId="13270"/>
    <cellStyle name="20% - Ênfase5 18 2 5 2" xfId="45723"/>
    <cellStyle name="20% - Ênfase5 18 2 6" xfId="25385"/>
    <cellStyle name="20% - Ênfase5 18 2 7" xfId="37475"/>
    <cellStyle name="20% - Ênfase5 18 3" xfId="629"/>
    <cellStyle name="20% - Ênfase5 18 3 2" xfId="2687"/>
    <cellStyle name="20% - Ênfase5 18 3 2 2" xfId="8746"/>
    <cellStyle name="20% - Ênfase5 18 3 2 2 2" xfId="20866"/>
    <cellStyle name="20% - Ênfase5 18 3 2 2 3" xfId="32955"/>
    <cellStyle name="20% - Ênfase5 18 3 2 2 4" xfId="49313"/>
    <cellStyle name="20% - Ênfase5 18 3 2 3" xfId="14806"/>
    <cellStyle name="20% - Ênfase5 18 3 2 4" xfId="26896"/>
    <cellStyle name="20% - Ênfase5 18 3 2 5" xfId="41036"/>
    <cellStyle name="20% - Ênfase5 18 3 3" xfId="4712"/>
    <cellStyle name="20% - Ênfase5 18 3 3 2" xfId="10771"/>
    <cellStyle name="20% - Ênfase5 18 3 3 2 2" xfId="22891"/>
    <cellStyle name="20% - Ênfase5 18 3 3 2 3" xfId="34980"/>
    <cellStyle name="20% - Ênfase5 18 3 3 2 4" xfId="51338"/>
    <cellStyle name="20% - Ênfase5 18 3 3 3" xfId="16831"/>
    <cellStyle name="20% - Ênfase5 18 3 3 4" xfId="28921"/>
    <cellStyle name="20% - Ênfase5 18 3 3 5" xfId="43061"/>
    <cellStyle name="20% - Ênfase5 18 3 4" xfId="6716"/>
    <cellStyle name="20% - Ênfase5 18 3 4 2" xfId="18836"/>
    <cellStyle name="20% - Ênfase5 18 3 4 2 2" xfId="47268"/>
    <cellStyle name="20% - Ênfase5 18 3 4 3" xfId="30925"/>
    <cellStyle name="20% - Ênfase5 18 3 4 4" xfId="38991"/>
    <cellStyle name="20% - Ênfase5 18 3 5" xfId="12776"/>
    <cellStyle name="20% - Ênfase5 18 3 5 2" xfId="45220"/>
    <cellStyle name="20% - Ênfase5 18 3 6" xfId="24891"/>
    <cellStyle name="20% - Ênfase5 18 3 7" xfId="36981"/>
    <cellStyle name="20% - Ênfase5 18 4" xfId="1683"/>
    <cellStyle name="20% - Ênfase5 18 4 2" xfId="3720"/>
    <cellStyle name="20% - Ênfase5 18 4 2 2" xfId="9779"/>
    <cellStyle name="20% - Ênfase5 18 4 2 2 2" xfId="21899"/>
    <cellStyle name="20% - Ênfase5 18 4 2 2 3" xfId="33988"/>
    <cellStyle name="20% - Ênfase5 18 4 2 2 4" xfId="50346"/>
    <cellStyle name="20% - Ênfase5 18 4 2 3" xfId="15839"/>
    <cellStyle name="20% - Ênfase5 18 4 2 4" xfId="27929"/>
    <cellStyle name="20% - Ênfase5 18 4 2 5" xfId="42069"/>
    <cellStyle name="20% - Ênfase5 18 4 3" xfId="5720"/>
    <cellStyle name="20% - Ênfase5 18 4 3 2" xfId="11779"/>
    <cellStyle name="20% - Ênfase5 18 4 3 2 2" xfId="23899"/>
    <cellStyle name="20% - Ênfase5 18 4 3 2 3" xfId="35988"/>
    <cellStyle name="20% - Ênfase5 18 4 3 2 4" xfId="52346"/>
    <cellStyle name="20% - Ênfase5 18 4 3 3" xfId="17839"/>
    <cellStyle name="20% - Ênfase5 18 4 3 4" xfId="29929"/>
    <cellStyle name="20% - Ênfase5 18 4 3 5" xfId="44069"/>
    <cellStyle name="20% - Ênfase5 18 4 4" xfId="7749"/>
    <cellStyle name="20% - Ênfase5 18 4 4 2" xfId="19869"/>
    <cellStyle name="20% - Ênfase5 18 4 4 2 2" xfId="48312"/>
    <cellStyle name="20% - Ênfase5 18 4 4 3" xfId="31958"/>
    <cellStyle name="20% - Ênfase5 18 4 4 4" xfId="40035"/>
    <cellStyle name="20% - Ênfase5 18 4 5" xfId="13809"/>
    <cellStyle name="20% - Ênfase5 18 4 5 2" xfId="46263"/>
    <cellStyle name="20% - Ênfase5 18 4 6" xfId="25899"/>
    <cellStyle name="20% - Ênfase5 18 4 7" xfId="37989"/>
    <cellStyle name="20% - Ênfase5 18 5" xfId="2183"/>
    <cellStyle name="20% - Ênfase5 18 5 2" xfId="8243"/>
    <cellStyle name="20% - Ênfase5 18 5 2 2" xfId="20363"/>
    <cellStyle name="20% - Ênfase5 18 5 2 3" xfId="32452"/>
    <cellStyle name="20% - Ênfase5 18 5 2 4" xfId="48809"/>
    <cellStyle name="20% - Ênfase5 18 5 3" xfId="14303"/>
    <cellStyle name="20% - Ênfase5 18 5 4" xfId="26393"/>
    <cellStyle name="20% - Ênfase5 18 5 5" xfId="40532"/>
    <cellStyle name="20% - Ênfase5 18 6" xfId="4214"/>
    <cellStyle name="20% - Ênfase5 18 6 2" xfId="10273"/>
    <cellStyle name="20% - Ênfase5 18 6 2 2" xfId="22393"/>
    <cellStyle name="20% - Ênfase5 18 6 2 3" xfId="34482"/>
    <cellStyle name="20% - Ênfase5 18 6 2 4" xfId="50840"/>
    <cellStyle name="20% - Ênfase5 18 6 3" xfId="16333"/>
    <cellStyle name="20% - Ênfase5 18 6 4" xfId="28423"/>
    <cellStyle name="20% - Ênfase5 18 6 5" xfId="42563"/>
    <cellStyle name="20% - Ênfase5 18 7" xfId="6213"/>
    <cellStyle name="20% - Ênfase5 18 7 2" xfId="18333"/>
    <cellStyle name="20% - Ênfase5 18 7 2 2" xfId="46759"/>
    <cellStyle name="20% - Ênfase5 18 7 3" xfId="30422"/>
    <cellStyle name="20% - Ênfase5 18 7 4" xfId="38482"/>
    <cellStyle name="20% - Ênfase5 18 8" xfId="12273"/>
    <cellStyle name="20% - Ênfase5 18 8 2" xfId="44714"/>
    <cellStyle name="20% - Ênfase5 18 9" xfId="24393"/>
    <cellStyle name="20% - Ênfase5 19" xfId="17"/>
    <cellStyle name="20% - Ênfase5 19 10" xfId="36469"/>
    <cellStyle name="20% - Ênfase5 19 2" xfId="1123"/>
    <cellStyle name="20% - Ênfase5 19 2 2" xfId="3167"/>
    <cellStyle name="20% - Ênfase5 19 2 2 2" xfId="9226"/>
    <cellStyle name="20% - Ênfase5 19 2 2 2 2" xfId="21346"/>
    <cellStyle name="20% - Ênfase5 19 2 2 2 3" xfId="33435"/>
    <cellStyle name="20% - Ênfase5 19 2 2 2 4" xfId="49793"/>
    <cellStyle name="20% - Ênfase5 19 2 2 3" xfId="15286"/>
    <cellStyle name="20% - Ênfase5 19 2 2 4" xfId="27376"/>
    <cellStyle name="20% - Ênfase5 19 2 2 5" xfId="41516"/>
    <cellStyle name="20% - Ênfase5 19 2 3" xfId="5192"/>
    <cellStyle name="20% - Ênfase5 19 2 3 2" xfId="11251"/>
    <cellStyle name="20% - Ênfase5 19 2 3 2 2" xfId="23371"/>
    <cellStyle name="20% - Ênfase5 19 2 3 2 3" xfId="35460"/>
    <cellStyle name="20% - Ênfase5 19 2 3 2 4" xfId="51818"/>
    <cellStyle name="20% - Ênfase5 19 2 3 3" xfId="17311"/>
    <cellStyle name="20% - Ênfase5 19 2 3 4" xfId="29401"/>
    <cellStyle name="20% - Ênfase5 19 2 3 5" xfId="43541"/>
    <cellStyle name="20% - Ênfase5 19 2 4" xfId="7196"/>
    <cellStyle name="20% - Ênfase5 19 2 4 2" xfId="19316"/>
    <cellStyle name="20% - Ênfase5 19 2 4 2 2" xfId="47758"/>
    <cellStyle name="20% - Ênfase5 19 2 4 3" xfId="31405"/>
    <cellStyle name="20% - Ênfase5 19 2 4 4" xfId="39481"/>
    <cellStyle name="20% - Ênfase5 19 2 5" xfId="13256"/>
    <cellStyle name="20% - Ênfase5 19 2 5 2" xfId="45709"/>
    <cellStyle name="20% - Ênfase5 19 2 6" xfId="25371"/>
    <cellStyle name="20% - Ênfase5 19 2 7" xfId="37461"/>
    <cellStyle name="20% - Ênfase5 19 3" xfId="615"/>
    <cellStyle name="20% - Ênfase5 19 3 2" xfId="2673"/>
    <cellStyle name="20% - Ênfase5 19 3 2 2" xfId="8732"/>
    <cellStyle name="20% - Ênfase5 19 3 2 2 2" xfId="20852"/>
    <cellStyle name="20% - Ênfase5 19 3 2 2 3" xfId="32941"/>
    <cellStyle name="20% - Ênfase5 19 3 2 2 4" xfId="49299"/>
    <cellStyle name="20% - Ênfase5 19 3 2 3" xfId="14792"/>
    <cellStyle name="20% - Ênfase5 19 3 2 4" xfId="26882"/>
    <cellStyle name="20% - Ênfase5 19 3 2 5" xfId="41022"/>
    <cellStyle name="20% - Ênfase5 19 3 3" xfId="4698"/>
    <cellStyle name="20% - Ênfase5 19 3 3 2" xfId="10757"/>
    <cellStyle name="20% - Ênfase5 19 3 3 2 2" xfId="22877"/>
    <cellStyle name="20% - Ênfase5 19 3 3 2 3" xfId="34966"/>
    <cellStyle name="20% - Ênfase5 19 3 3 2 4" xfId="51324"/>
    <cellStyle name="20% - Ênfase5 19 3 3 3" xfId="16817"/>
    <cellStyle name="20% - Ênfase5 19 3 3 4" xfId="28907"/>
    <cellStyle name="20% - Ênfase5 19 3 3 5" xfId="43047"/>
    <cellStyle name="20% - Ênfase5 19 3 4" xfId="6702"/>
    <cellStyle name="20% - Ênfase5 19 3 4 2" xfId="18822"/>
    <cellStyle name="20% - Ênfase5 19 3 4 2 2" xfId="47254"/>
    <cellStyle name="20% - Ênfase5 19 3 4 3" xfId="30911"/>
    <cellStyle name="20% - Ênfase5 19 3 4 4" xfId="38977"/>
    <cellStyle name="20% - Ênfase5 19 3 5" xfId="12762"/>
    <cellStyle name="20% - Ênfase5 19 3 5 2" xfId="45206"/>
    <cellStyle name="20% - Ênfase5 19 3 6" xfId="24877"/>
    <cellStyle name="20% - Ênfase5 19 3 7" xfId="36967"/>
    <cellStyle name="20% - Ênfase5 19 4" xfId="1669"/>
    <cellStyle name="20% - Ênfase5 19 4 2" xfId="3706"/>
    <cellStyle name="20% - Ênfase5 19 4 2 2" xfId="9765"/>
    <cellStyle name="20% - Ênfase5 19 4 2 2 2" xfId="21885"/>
    <cellStyle name="20% - Ênfase5 19 4 2 2 3" xfId="33974"/>
    <cellStyle name="20% - Ênfase5 19 4 2 2 4" xfId="50332"/>
    <cellStyle name="20% - Ênfase5 19 4 2 3" xfId="15825"/>
    <cellStyle name="20% - Ênfase5 19 4 2 4" xfId="27915"/>
    <cellStyle name="20% - Ênfase5 19 4 2 5" xfId="42055"/>
    <cellStyle name="20% - Ênfase5 19 4 3" xfId="5706"/>
    <cellStyle name="20% - Ênfase5 19 4 3 2" xfId="11765"/>
    <cellStyle name="20% - Ênfase5 19 4 3 2 2" xfId="23885"/>
    <cellStyle name="20% - Ênfase5 19 4 3 2 3" xfId="35974"/>
    <cellStyle name="20% - Ênfase5 19 4 3 2 4" xfId="52332"/>
    <cellStyle name="20% - Ênfase5 19 4 3 3" xfId="17825"/>
    <cellStyle name="20% - Ênfase5 19 4 3 4" xfId="29915"/>
    <cellStyle name="20% - Ênfase5 19 4 3 5" xfId="44055"/>
    <cellStyle name="20% - Ênfase5 19 4 4" xfId="7735"/>
    <cellStyle name="20% - Ênfase5 19 4 4 2" xfId="19855"/>
    <cellStyle name="20% - Ênfase5 19 4 4 2 2" xfId="48298"/>
    <cellStyle name="20% - Ênfase5 19 4 4 3" xfId="31944"/>
    <cellStyle name="20% - Ênfase5 19 4 4 4" xfId="40021"/>
    <cellStyle name="20% - Ênfase5 19 4 5" xfId="13795"/>
    <cellStyle name="20% - Ênfase5 19 4 5 2" xfId="46249"/>
    <cellStyle name="20% - Ênfase5 19 4 6" xfId="25885"/>
    <cellStyle name="20% - Ênfase5 19 4 7" xfId="37975"/>
    <cellStyle name="20% - Ênfase5 19 5" xfId="2169"/>
    <cellStyle name="20% - Ênfase5 19 5 2" xfId="8229"/>
    <cellStyle name="20% - Ênfase5 19 5 2 2" xfId="20349"/>
    <cellStyle name="20% - Ênfase5 19 5 2 3" xfId="32438"/>
    <cellStyle name="20% - Ênfase5 19 5 2 4" xfId="48795"/>
    <cellStyle name="20% - Ênfase5 19 5 3" xfId="14289"/>
    <cellStyle name="20% - Ênfase5 19 5 4" xfId="26379"/>
    <cellStyle name="20% - Ênfase5 19 5 5" xfId="40518"/>
    <cellStyle name="20% - Ênfase5 19 6" xfId="4200"/>
    <cellStyle name="20% - Ênfase5 19 6 2" xfId="10259"/>
    <cellStyle name="20% - Ênfase5 19 6 2 2" xfId="22379"/>
    <cellStyle name="20% - Ênfase5 19 6 2 3" xfId="34468"/>
    <cellStyle name="20% - Ênfase5 19 6 2 4" xfId="50826"/>
    <cellStyle name="20% - Ênfase5 19 6 3" xfId="16319"/>
    <cellStyle name="20% - Ênfase5 19 6 4" xfId="28409"/>
    <cellStyle name="20% - Ênfase5 19 6 5" xfId="42549"/>
    <cellStyle name="20% - Ênfase5 19 7" xfId="6199"/>
    <cellStyle name="20% - Ênfase5 19 7 2" xfId="18319"/>
    <cellStyle name="20% - Ênfase5 19 7 2 2" xfId="46745"/>
    <cellStyle name="20% - Ênfase5 19 7 3" xfId="30408"/>
    <cellStyle name="20% - Ênfase5 19 7 4" xfId="38468"/>
    <cellStyle name="20% - Ênfase5 19 8" xfId="12259"/>
    <cellStyle name="20% - Ênfase5 19 8 2" xfId="44700"/>
    <cellStyle name="20% - Ênfase5 19 9" xfId="24379"/>
    <cellStyle name="20% - Ênfase5 2" xfId="268"/>
    <cellStyle name="20% - Ênfase5 2 10" xfId="24610"/>
    <cellStyle name="20% - Ênfase5 2 11" xfId="36700"/>
    <cellStyle name="20% - Ênfase5 2 2" xfId="270"/>
    <cellStyle name="20% - Ênfase5 2 2 10" xfId="36702"/>
    <cellStyle name="20% - Ênfase5 2 2 2" xfId="1360"/>
    <cellStyle name="20% - Ênfase5 2 2 2 2" xfId="3402"/>
    <cellStyle name="20% - Ênfase5 2 2 2 2 2" xfId="9461"/>
    <cellStyle name="20% - Ênfase5 2 2 2 2 2 2" xfId="21581"/>
    <cellStyle name="20% - Ênfase5 2 2 2 2 2 3" xfId="33670"/>
    <cellStyle name="20% - Ênfase5 2 2 2 2 2 4" xfId="50028"/>
    <cellStyle name="20% - Ênfase5 2 2 2 2 3" xfId="15521"/>
    <cellStyle name="20% - Ênfase5 2 2 2 2 4" xfId="27611"/>
    <cellStyle name="20% - Ênfase5 2 2 2 2 5" xfId="41751"/>
    <cellStyle name="20% - Ênfase5 2 2 2 3" xfId="5427"/>
    <cellStyle name="20% - Ênfase5 2 2 2 3 2" xfId="11486"/>
    <cellStyle name="20% - Ênfase5 2 2 2 3 2 2" xfId="23606"/>
    <cellStyle name="20% - Ênfase5 2 2 2 3 2 3" xfId="35695"/>
    <cellStyle name="20% - Ênfase5 2 2 2 3 2 4" xfId="52053"/>
    <cellStyle name="20% - Ênfase5 2 2 2 3 3" xfId="17546"/>
    <cellStyle name="20% - Ênfase5 2 2 2 3 4" xfId="29636"/>
    <cellStyle name="20% - Ênfase5 2 2 2 3 5" xfId="43776"/>
    <cellStyle name="20% - Ênfase5 2 2 2 4" xfId="7431"/>
    <cellStyle name="20% - Ênfase5 2 2 2 4 2" xfId="19551"/>
    <cellStyle name="20% - Ênfase5 2 2 2 4 2 2" xfId="47994"/>
    <cellStyle name="20% - Ênfase5 2 2 2 4 3" xfId="31640"/>
    <cellStyle name="20% - Ênfase5 2 2 2 4 4" xfId="39717"/>
    <cellStyle name="20% - Ênfase5 2 2 2 5" xfId="13491"/>
    <cellStyle name="20% - Ênfase5 2 2 2 5 2" xfId="45945"/>
    <cellStyle name="20% - Ênfase5 2 2 2 6" xfId="25606"/>
    <cellStyle name="20% - Ênfase5 2 2 2 7" xfId="37696"/>
    <cellStyle name="20% - Ênfase5 2 2 3" xfId="851"/>
    <cellStyle name="20% - Ênfase5 2 2 3 2" xfId="2906"/>
    <cellStyle name="20% - Ênfase5 2 2 3 2 2" xfId="8965"/>
    <cellStyle name="20% - Ênfase5 2 2 3 2 2 2" xfId="21085"/>
    <cellStyle name="20% - Ênfase5 2 2 3 2 2 3" xfId="33174"/>
    <cellStyle name="20% - Ênfase5 2 2 3 2 2 4" xfId="49532"/>
    <cellStyle name="20% - Ênfase5 2 2 3 2 3" xfId="15025"/>
    <cellStyle name="20% - Ênfase5 2 2 3 2 4" xfId="27115"/>
    <cellStyle name="20% - Ênfase5 2 2 3 2 5" xfId="41255"/>
    <cellStyle name="20% - Ênfase5 2 2 3 3" xfId="4931"/>
    <cellStyle name="20% - Ênfase5 2 2 3 3 2" xfId="10990"/>
    <cellStyle name="20% - Ênfase5 2 2 3 3 2 2" xfId="23110"/>
    <cellStyle name="20% - Ênfase5 2 2 3 3 2 3" xfId="35199"/>
    <cellStyle name="20% - Ênfase5 2 2 3 3 2 4" xfId="51557"/>
    <cellStyle name="20% - Ênfase5 2 2 3 3 3" xfId="17050"/>
    <cellStyle name="20% - Ênfase5 2 2 3 3 4" xfId="29140"/>
    <cellStyle name="20% - Ênfase5 2 2 3 3 5" xfId="43280"/>
    <cellStyle name="20% - Ênfase5 2 2 3 4" xfId="6935"/>
    <cellStyle name="20% - Ênfase5 2 2 3 4 2" xfId="19055"/>
    <cellStyle name="20% - Ênfase5 2 2 3 4 2 2" xfId="47489"/>
    <cellStyle name="20% - Ênfase5 2 2 3 4 3" xfId="31144"/>
    <cellStyle name="20% - Ênfase5 2 2 3 4 4" xfId="39212"/>
    <cellStyle name="20% - Ênfase5 2 2 3 5" xfId="12995"/>
    <cellStyle name="20% - Ênfase5 2 2 3 5 2" xfId="45441"/>
    <cellStyle name="20% - Ênfase5 2 2 3 6" xfId="25110"/>
    <cellStyle name="20% - Ênfase5 2 2 3 7" xfId="37200"/>
    <cellStyle name="20% - Ênfase5 2 2 4" xfId="1903"/>
    <cellStyle name="20% - Ênfase5 2 2 4 2" xfId="3939"/>
    <cellStyle name="20% - Ênfase5 2 2 4 2 2" xfId="9998"/>
    <cellStyle name="20% - Ênfase5 2 2 4 2 2 2" xfId="22118"/>
    <cellStyle name="20% - Ênfase5 2 2 4 2 2 3" xfId="34207"/>
    <cellStyle name="20% - Ênfase5 2 2 4 2 2 4" xfId="50565"/>
    <cellStyle name="20% - Ênfase5 2 2 4 2 3" xfId="16058"/>
    <cellStyle name="20% - Ênfase5 2 2 4 2 4" xfId="28148"/>
    <cellStyle name="20% - Ênfase5 2 2 4 2 5" xfId="42288"/>
    <cellStyle name="20% - Ênfase5 2 2 4 3" xfId="5939"/>
    <cellStyle name="20% - Ênfase5 2 2 4 3 2" xfId="11998"/>
    <cellStyle name="20% - Ênfase5 2 2 4 3 2 2" xfId="24118"/>
    <cellStyle name="20% - Ênfase5 2 2 4 3 2 3" xfId="36207"/>
    <cellStyle name="20% - Ênfase5 2 2 4 3 2 4" xfId="52565"/>
    <cellStyle name="20% - Ênfase5 2 2 4 3 3" xfId="18058"/>
    <cellStyle name="20% - Ênfase5 2 2 4 3 4" xfId="30148"/>
    <cellStyle name="20% - Ênfase5 2 2 4 3 5" xfId="44288"/>
    <cellStyle name="20% - Ênfase5 2 2 4 4" xfId="7968"/>
    <cellStyle name="20% - Ênfase5 2 2 4 4 2" xfId="20088"/>
    <cellStyle name="20% - Ênfase5 2 2 4 4 2 2" xfId="48532"/>
    <cellStyle name="20% - Ênfase5 2 2 4 4 3" xfId="32177"/>
    <cellStyle name="20% - Ênfase5 2 2 4 4 4" xfId="40255"/>
    <cellStyle name="20% - Ênfase5 2 2 4 5" xfId="14028"/>
    <cellStyle name="20% - Ênfase5 2 2 4 5 2" xfId="46483"/>
    <cellStyle name="20% - Ênfase5 2 2 4 6" xfId="26118"/>
    <cellStyle name="20% - Ênfase5 2 2 4 7" xfId="38208"/>
    <cellStyle name="20% - Ênfase5 2 2 5" xfId="2402"/>
    <cellStyle name="20% - Ênfase5 2 2 5 2" xfId="8462"/>
    <cellStyle name="20% - Ênfase5 2 2 5 2 2" xfId="20582"/>
    <cellStyle name="20% - Ênfase5 2 2 5 2 3" xfId="32671"/>
    <cellStyle name="20% - Ênfase5 2 2 5 2 4" xfId="49028"/>
    <cellStyle name="20% - Ênfase5 2 2 5 3" xfId="14522"/>
    <cellStyle name="20% - Ênfase5 2 2 5 4" xfId="26612"/>
    <cellStyle name="20% - Ênfase5 2 2 5 5" xfId="40751"/>
    <cellStyle name="20% - Ênfase5 2 2 6" xfId="4433"/>
    <cellStyle name="20% - Ênfase5 2 2 6 2" xfId="10492"/>
    <cellStyle name="20% - Ênfase5 2 2 6 2 2" xfId="22612"/>
    <cellStyle name="20% - Ênfase5 2 2 6 2 3" xfId="34701"/>
    <cellStyle name="20% - Ênfase5 2 2 6 2 4" xfId="51059"/>
    <cellStyle name="20% - Ênfase5 2 2 6 3" xfId="16552"/>
    <cellStyle name="20% - Ênfase5 2 2 6 4" xfId="28642"/>
    <cellStyle name="20% - Ênfase5 2 2 6 5" xfId="42782"/>
    <cellStyle name="20% - Ênfase5 2 2 7" xfId="6432"/>
    <cellStyle name="20% - Ênfase5 2 2 7 2" xfId="18552"/>
    <cellStyle name="20% - Ênfase5 2 2 7 2 2" xfId="46980"/>
    <cellStyle name="20% - Ênfase5 2 2 7 3" xfId="30641"/>
    <cellStyle name="20% - Ênfase5 2 2 7 4" xfId="38703"/>
    <cellStyle name="20% - Ênfase5 2 2 8" xfId="12492"/>
    <cellStyle name="20% - Ênfase5 2 2 8 2" xfId="44934"/>
    <cellStyle name="20% - Ênfase5 2 2 9" xfId="24612"/>
    <cellStyle name="20% - Ênfase5 2 3" xfId="1358"/>
    <cellStyle name="20% - Ênfase5 2 3 2" xfId="3400"/>
    <cellStyle name="20% - Ênfase5 2 3 2 2" xfId="9459"/>
    <cellStyle name="20% - Ênfase5 2 3 2 2 2" xfId="21579"/>
    <cellStyle name="20% - Ênfase5 2 3 2 2 3" xfId="33668"/>
    <cellStyle name="20% - Ênfase5 2 3 2 2 4" xfId="50026"/>
    <cellStyle name="20% - Ênfase5 2 3 2 3" xfId="15519"/>
    <cellStyle name="20% - Ênfase5 2 3 2 4" xfId="27609"/>
    <cellStyle name="20% - Ênfase5 2 3 2 5" xfId="41749"/>
    <cellStyle name="20% - Ênfase5 2 3 3" xfId="5425"/>
    <cellStyle name="20% - Ênfase5 2 3 3 2" xfId="11484"/>
    <cellStyle name="20% - Ênfase5 2 3 3 2 2" xfId="23604"/>
    <cellStyle name="20% - Ênfase5 2 3 3 2 3" xfId="35693"/>
    <cellStyle name="20% - Ênfase5 2 3 3 2 4" xfId="52051"/>
    <cellStyle name="20% - Ênfase5 2 3 3 3" xfId="17544"/>
    <cellStyle name="20% - Ênfase5 2 3 3 4" xfId="29634"/>
    <cellStyle name="20% - Ênfase5 2 3 3 5" xfId="43774"/>
    <cellStyle name="20% - Ênfase5 2 3 4" xfId="7429"/>
    <cellStyle name="20% - Ênfase5 2 3 4 2" xfId="19549"/>
    <cellStyle name="20% - Ênfase5 2 3 4 2 2" xfId="47992"/>
    <cellStyle name="20% - Ênfase5 2 3 4 3" xfId="31638"/>
    <cellStyle name="20% - Ênfase5 2 3 4 4" xfId="39715"/>
    <cellStyle name="20% - Ênfase5 2 3 5" xfId="13489"/>
    <cellStyle name="20% - Ênfase5 2 3 5 2" xfId="45943"/>
    <cellStyle name="20% - Ênfase5 2 3 6" xfId="25604"/>
    <cellStyle name="20% - Ênfase5 2 3 7" xfId="37694"/>
    <cellStyle name="20% - Ênfase5 2 4" xfId="849"/>
    <cellStyle name="20% - Ênfase5 2 4 2" xfId="2904"/>
    <cellStyle name="20% - Ênfase5 2 4 2 2" xfId="8963"/>
    <cellStyle name="20% - Ênfase5 2 4 2 2 2" xfId="21083"/>
    <cellStyle name="20% - Ênfase5 2 4 2 2 3" xfId="33172"/>
    <cellStyle name="20% - Ênfase5 2 4 2 2 4" xfId="49530"/>
    <cellStyle name="20% - Ênfase5 2 4 2 3" xfId="15023"/>
    <cellStyle name="20% - Ênfase5 2 4 2 4" xfId="27113"/>
    <cellStyle name="20% - Ênfase5 2 4 2 5" xfId="41253"/>
    <cellStyle name="20% - Ênfase5 2 4 3" xfId="4929"/>
    <cellStyle name="20% - Ênfase5 2 4 3 2" xfId="10988"/>
    <cellStyle name="20% - Ênfase5 2 4 3 2 2" xfId="23108"/>
    <cellStyle name="20% - Ênfase5 2 4 3 2 3" xfId="35197"/>
    <cellStyle name="20% - Ênfase5 2 4 3 2 4" xfId="51555"/>
    <cellStyle name="20% - Ênfase5 2 4 3 3" xfId="17048"/>
    <cellStyle name="20% - Ênfase5 2 4 3 4" xfId="29138"/>
    <cellStyle name="20% - Ênfase5 2 4 3 5" xfId="43278"/>
    <cellStyle name="20% - Ênfase5 2 4 4" xfId="6933"/>
    <cellStyle name="20% - Ênfase5 2 4 4 2" xfId="19053"/>
    <cellStyle name="20% - Ênfase5 2 4 4 2 2" xfId="47487"/>
    <cellStyle name="20% - Ênfase5 2 4 4 3" xfId="31142"/>
    <cellStyle name="20% - Ênfase5 2 4 4 4" xfId="39210"/>
    <cellStyle name="20% - Ênfase5 2 4 5" xfId="12993"/>
    <cellStyle name="20% - Ênfase5 2 4 5 2" xfId="45439"/>
    <cellStyle name="20% - Ênfase5 2 4 6" xfId="25108"/>
    <cellStyle name="20% - Ênfase5 2 4 7" xfId="37198"/>
    <cellStyle name="20% - Ênfase5 2 5" xfId="1901"/>
    <cellStyle name="20% - Ênfase5 2 5 2" xfId="3937"/>
    <cellStyle name="20% - Ênfase5 2 5 2 2" xfId="9996"/>
    <cellStyle name="20% - Ênfase5 2 5 2 2 2" xfId="22116"/>
    <cellStyle name="20% - Ênfase5 2 5 2 2 3" xfId="34205"/>
    <cellStyle name="20% - Ênfase5 2 5 2 2 4" xfId="50563"/>
    <cellStyle name="20% - Ênfase5 2 5 2 3" xfId="16056"/>
    <cellStyle name="20% - Ênfase5 2 5 2 4" xfId="28146"/>
    <cellStyle name="20% - Ênfase5 2 5 2 5" xfId="42286"/>
    <cellStyle name="20% - Ênfase5 2 5 3" xfId="5937"/>
    <cellStyle name="20% - Ênfase5 2 5 3 2" xfId="11996"/>
    <cellStyle name="20% - Ênfase5 2 5 3 2 2" xfId="24116"/>
    <cellStyle name="20% - Ênfase5 2 5 3 2 3" xfId="36205"/>
    <cellStyle name="20% - Ênfase5 2 5 3 2 4" xfId="52563"/>
    <cellStyle name="20% - Ênfase5 2 5 3 3" xfId="18056"/>
    <cellStyle name="20% - Ênfase5 2 5 3 4" xfId="30146"/>
    <cellStyle name="20% - Ênfase5 2 5 3 5" xfId="44286"/>
    <cellStyle name="20% - Ênfase5 2 5 4" xfId="7966"/>
    <cellStyle name="20% - Ênfase5 2 5 4 2" xfId="20086"/>
    <cellStyle name="20% - Ênfase5 2 5 4 2 2" xfId="48530"/>
    <cellStyle name="20% - Ênfase5 2 5 4 3" xfId="32175"/>
    <cellStyle name="20% - Ênfase5 2 5 4 4" xfId="40253"/>
    <cellStyle name="20% - Ênfase5 2 5 5" xfId="14026"/>
    <cellStyle name="20% - Ênfase5 2 5 5 2" xfId="46481"/>
    <cellStyle name="20% - Ênfase5 2 5 6" xfId="26116"/>
    <cellStyle name="20% - Ênfase5 2 5 7" xfId="38206"/>
    <cellStyle name="20% - Ênfase5 2 6" xfId="2400"/>
    <cellStyle name="20% - Ênfase5 2 6 2" xfId="8460"/>
    <cellStyle name="20% - Ênfase5 2 6 2 2" xfId="20580"/>
    <cellStyle name="20% - Ênfase5 2 6 2 3" xfId="32669"/>
    <cellStyle name="20% - Ênfase5 2 6 2 4" xfId="49026"/>
    <cellStyle name="20% - Ênfase5 2 6 3" xfId="14520"/>
    <cellStyle name="20% - Ênfase5 2 6 4" xfId="26610"/>
    <cellStyle name="20% - Ênfase5 2 6 5" xfId="40749"/>
    <cellStyle name="20% - Ênfase5 2 7" xfId="4431"/>
    <cellStyle name="20% - Ênfase5 2 7 2" xfId="10490"/>
    <cellStyle name="20% - Ênfase5 2 7 2 2" xfId="22610"/>
    <cellStyle name="20% - Ênfase5 2 7 2 3" xfId="34699"/>
    <cellStyle name="20% - Ênfase5 2 7 2 4" xfId="51057"/>
    <cellStyle name="20% - Ênfase5 2 7 3" xfId="16550"/>
    <cellStyle name="20% - Ênfase5 2 7 4" xfId="28640"/>
    <cellStyle name="20% - Ênfase5 2 7 5" xfId="42780"/>
    <cellStyle name="20% - Ênfase5 2 8" xfId="6430"/>
    <cellStyle name="20% - Ênfase5 2 8 2" xfId="18550"/>
    <cellStyle name="20% - Ênfase5 2 8 2 2" xfId="46978"/>
    <cellStyle name="20% - Ênfase5 2 8 3" xfId="30639"/>
    <cellStyle name="20% - Ênfase5 2 8 4" xfId="38701"/>
    <cellStyle name="20% - Ênfase5 2 9" xfId="12490"/>
    <cellStyle name="20% - Ênfase5 2 9 2" xfId="44932"/>
    <cellStyle name="20% - Ênfase5 20" xfId="263"/>
    <cellStyle name="20% - Ênfase5 20 10" xfId="36695"/>
    <cellStyle name="20% - Ênfase5 20 2" xfId="1353"/>
    <cellStyle name="20% - Ênfase5 20 2 2" xfId="3395"/>
    <cellStyle name="20% - Ênfase5 20 2 2 2" xfId="9454"/>
    <cellStyle name="20% - Ênfase5 20 2 2 2 2" xfId="21574"/>
    <cellStyle name="20% - Ênfase5 20 2 2 2 3" xfId="33663"/>
    <cellStyle name="20% - Ênfase5 20 2 2 2 4" xfId="50021"/>
    <cellStyle name="20% - Ênfase5 20 2 2 3" xfId="15514"/>
    <cellStyle name="20% - Ênfase5 20 2 2 4" xfId="27604"/>
    <cellStyle name="20% - Ênfase5 20 2 2 5" xfId="41744"/>
    <cellStyle name="20% - Ênfase5 20 2 3" xfId="5420"/>
    <cellStyle name="20% - Ênfase5 20 2 3 2" xfId="11479"/>
    <cellStyle name="20% - Ênfase5 20 2 3 2 2" xfId="23599"/>
    <cellStyle name="20% - Ênfase5 20 2 3 2 3" xfId="35688"/>
    <cellStyle name="20% - Ênfase5 20 2 3 2 4" xfId="52046"/>
    <cellStyle name="20% - Ênfase5 20 2 3 3" xfId="17539"/>
    <cellStyle name="20% - Ênfase5 20 2 3 4" xfId="29629"/>
    <cellStyle name="20% - Ênfase5 20 2 3 5" xfId="43769"/>
    <cellStyle name="20% - Ênfase5 20 2 4" xfId="7424"/>
    <cellStyle name="20% - Ênfase5 20 2 4 2" xfId="19544"/>
    <cellStyle name="20% - Ênfase5 20 2 4 2 2" xfId="47987"/>
    <cellStyle name="20% - Ênfase5 20 2 4 3" xfId="31633"/>
    <cellStyle name="20% - Ênfase5 20 2 4 4" xfId="39710"/>
    <cellStyle name="20% - Ênfase5 20 2 5" xfId="13484"/>
    <cellStyle name="20% - Ênfase5 20 2 5 2" xfId="45938"/>
    <cellStyle name="20% - Ênfase5 20 2 6" xfId="25599"/>
    <cellStyle name="20% - Ênfase5 20 2 7" xfId="37689"/>
    <cellStyle name="20% - Ênfase5 20 3" xfId="844"/>
    <cellStyle name="20% - Ênfase5 20 3 2" xfId="2899"/>
    <cellStyle name="20% - Ênfase5 20 3 2 2" xfId="8958"/>
    <cellStyle name="20% - Ênfase5 20 3 2 2 2" xfId="21078"/>
    <cellStyle name="20% - Ênfase5 20 3 2 2 3" xfId="33167"/>
    <cellStyle name="20% - Ênfase5 20 3 2 2 4" xfId="49525"/>
    <cellStyle name="20% - Ênfase5 20 3 2 3" xfId="15018"/>
    <cellStyle name="20% - Ênfase5 20 3 2 4" xfId="27108"/>
    <cellStyle name="20% - Ênfase5 20 3 2 5" xfId="41248"/>
    <cellStyle name="20% - Ênfase5 20 3 3" xfId="4924"/>
    <cellStyle name="20% - Ênfase5 20 3 3 2" xfId="10983"/>
    <cellStyle name="20% - Ênfase5 20 3 3 2 2" xfId="23103"/>
    <cellStyle name="20% - Ênfase5 20 3 3 2 3" xfId="35192"/>
    <cellStyle name="20% - Ênfase5 20 3 3 2 4" xfId="51550"/>
    <cellStyle name="20% - Ênfase5 20 3 3 3" xfId="17043"/>
    <cellStyle name="20% - Ênfase5 20 3 3 4" xfId="29133"/>
    <cellStyle name="20% - Ênfase5 20 3 3 5" xfId="43273"/>
    <cellStyle name="20% - Ênfase5 20 3 4" xfId="6928"/>
    <cellStyle name="20% - Ênfase5 20 3 4 2" xfId="19048"/>
    <cellStyle name="20% - Ênfase5 20 3 4 2 2" xfId="47482"/>
    <cellStyle name="20% - Ênfase5 20 3 4 3" xfId="31137"/>
    <cellStyle name="20% - Ênfase5 20 3 4 4" xfId="39205"/>
    <cellStyle name="20% - Ênfase5 20 3 5" xfId="12988"/>
    <cellStyle name="20% - Ênfase5 20 3 5 2" xfId="45434"/>
    <cellStyle name="20% - Ênfase5 20 3 6" xfId="25103"/>
    <cellStyle name="20% - Ênfase5 20 3 7" xfId="37193"/>
    <cellStyle name="20% - Ênfase5 20 4" xfId="1896"/>
    <cellStyle name="20% - Ênfase5 20 4 2" xfId="3932"/>
    <cellStyle name="20% - Ênfase5 20 4 2 2" xfId="9991"/>
    <cellStyle name="20% - Ênfase5 20 4 2 2 2" xfId="22111"/>
    <cellStyle name="20% - Ênfase5 20 4 2 2 3" xfId="34200"/>
    <cellStyle name="20% - Ênfase5 20 4 2 2 4" xfId="50558"/>
    <cellStyle name="20% - Ênfase5 20 4 2 3" xfId="16051"/>
    <cellStyle name="20% - Ênfase5 20 4 2 4" xfId="28141"/>
    <cellStyle name="20% - Ênfase5 20 4 2 5" xfId="42281"/>
    <cellStyle name="20% - Ênfase5 20 4 3" xfId="5932"/>
    <cellStyle name="20% - Ênfase5 20 4 3 2" xfId="11991"/>
    <cellStyle name="20% - Ênfase5 20 4 3 2 2" xfId="24111"/>
    <cellStyle name="20% - Ênfase5 20 4 3 2 3" xfId="36200"/>
    <cellStyle name="20% - Ênfase5 20 4 3 2 4" xfId="52558"/>
    <cellStyle name="20% - Ênfase5 20 4 3 3" xfId="18051"/>
    <cellStyle name="20% - Ênfase5 20 4 3 4" xfId="30141"/>
    <cellStyle name="20% - Ênfase5 20 4 3 5" xfId="44281"/>
    <cellStyle name="20% - Ênfase5 20 4 4" xfId="7961"/>
    <cellStyle name="20% - Ênfase5 20 4 4 2" xfId="20081"/>
    <cellStyle name="20% - Ênfase5 20 4 4 2 2" xfId="48525"/>
    <cellStyle name="20% - Ênfase5 20 4 4 3" xfId="32170"/>
    <cellStyle name="20% - Ênfase5 20 4 4 4" xfId="40248"/>
    <cellStyle name="20% - Ênfase5 20 4 5" xfId="14021"/>
    <cellStyle name="20% - Ênfase5 20 4 5 2" xfId="46476"/>
    <cellStyle name="20% - Ênfase5 20 4 6" xfId="26111"/>
    <cellStyle name="20% - Ênfase5 20 4 7" xfId="38201"/>
    <cellStyle name="20% - Ênfase5 20 5" xfId="2395"/>
    <cellStyle name="20% - Ênfase5 20 5 2" xfId="8455"/>
    <cellStyle name="20% - Ênfase5 20 5 2 2" xfId="20575"/>
    <cellStyle name="20% - Ênfase5 20 5 2 3" xfId="32664"/>
    <cellStyle name="20% - Ênfase5 20 5 2 4" xfId="49021"/>
    <cellStyle name="20% - Ênfase5 20 5 3" xfId="14515"/>
    <cellStyle name="20% - Ênfase5 20 5 4" xfId="26605"/>
    <cellStyle name="20% - Ênfase5 20 5 5" xfId="40744"/>
    <cellStyle name="20% - Ênfase5 20 6" xfId="4426"/>
    <cellStyle name="20% - Ênfase5 20 6 2" xfId="10485"/>
    <cellStyle name="20% - Ênfase5 20 6 2 2" xfId="22605"/>
    <cellStyle name="20% - Ênfase5 20 6 2 3" xfId="34694"/>
    <cellStyle name="20% - Ênfase5 20 6 2 4" xfId="51052"/>
    <cellStyle name="20% - Ênfase5 20 6 3" xfId="16545"/>
    <cellStyle name="20% - Ênfase5 20 6 4" xfId="28635"/>
    <cellStyle name="20% - Ênfase5 20 6 5" xfId="42775"/>
    <cellStyle name="20% - Ênfase5 20 7" xfId="6425"/>
    <cellStyle name="20% - Ênfase5 20 7 2" xfId="18545"/>
    <cellStyle name="20% - Ênfase5 20 7 2 2" xfId="46973"/>
    <cellStyle name="20% - Ênfase5 20 7 3" xfId="30634"/>
    <cellStyle name="20% - Ênfase5 20 7 4" xfId="38696"/>
    <cellStyle name="20% - Ênfase5 20 8" xfId="12485"/>
    <cellStyle name="20% - Ênfase5 20 8 2" xfId="44927"/>
    <cellStyle name="20% - Ênfase5 20 9" xfId="24605"/>
    <cellStyle name="20% - Ênfase5 21" xfId="266"/>
    <cellStyle name="20% - Ênfase5 21 10" xfId="36698"/>
    <cellStyle name="20% - Ênfase5 21 2" xfId="1356"/>
    <cellStyle name="20% - Ênfase5 21 2 2" xfId="3398"/>
    <cellStyle name="20% - Ênfase5 21 2 2 2" xfId="9457"/>
    <cellStyle name="20% - Ênfase5 21 2 2 2 2" xfId="21577"/>
    <cellStyle name="20% - Ênfase5 21 2 2 2 3" xfId="33666"/>
    <cellStyle name="20% - Ênfase5 21 2 2 2 4" xfId="50024"/>
    <cellStyle name="20% - Ênfase5 21 2 2 3" xfId="15517"/>
    <cellStyle name="20% - Ênfase5 21 2 2 4" xfId="27607"/>
    <cellStyle name="20% - Ênfase5 21 2 2 5" xfId="41747"/>
    <cellStyle name="20% - Ênfase5 21 2 3" xfId="5423"/>
    <cellStyle name="20% - Ênfase5 21 2 3 2" xfId="11482"/>
    <cellStyle name="20% - Ênfase5 21 2 3 2 2" xfId="23602"/>
    <cellStyle name="20% - Ênfase5 21 2 3 2 3" xfId="35691"/>
    <cellStyle name="20% - Ênfase5 21 2 3 2 4" xfId="52049"/>
    <cellStyle name="20% - Ênfase5 21 2 3 3" xfId="17542"/>
    <cellStyle name="20% - Ênfase5 21 2 3 4" xfId="29632"/>
    <cellStyle name="20% - Ênfase5 21 2 3 5" xfId="43772"/>
    <cellStyle name="20% - Ênfase5 21 2 4" xfId="7427"/>
    <cellStyle name="20% - Ênfase5 21 2 4 2" xfId="19547"/>
    <cellStyle name="20% - Ênfase5 21 2 4 2 2" xfId="47990"/>
    <cellStyle name="20% - Ênfase5 21 2 4 3" xfId="31636"/>
    <cellStyle name="20% - Ênfase5 21 2 4 4" xfId="39713"/>
    <cellStyle name="20% - Ênfase5 21 2 5" xfId="13487"/>
    <cellStyle name="20% - Ênfase5 21 2 5 2" xfId="45941"/>
    <cellStyle name="20% - Ênfase5 21 2 6" xfId="25602"/>
    <cellStyle name="20% - Ênfase5 21 2 7" xfId="37692"/>
    <cellStyle name="20% - Ênfase5 21 3" xfId="847"/>
    <cellStyle name="20% - Ênfase5 21 3 2" xfId="2902"/>
    <cellStyle name="20% - Ênfase5 21 3 2 2" xfId="8961"/>
    <cellStyle name="20% - Ênfase5 21 3 2 2 2" xfId="21081"/>
    <cellStyle name="20% - Ênfase5 21 3 2 2 3" xfId="33170"/>
    <cellStyle name="20% - Ênfase5 21 3 2 2 4" xfId="49528"/>
    <cellStyle name="20% - Ênfase5 21 3 2 3" xfId="15021"/>
    <cellStyle name="20% - Ênfase5 21 3 2 4" xfId="27111"/>
    <cellStyle name="20% - Ênfase5 21 3 2 5" xfId="41251"/>
    <cellStyle name="20% - Ênfase5 21 3 3" xfId="4927"/>
    <cellStyle name="20% - Ênfase5 21 3 3 2" xfId="10986"/>
    <cellStyle name="20% - Ênfase5 21 3 3 2 2" xfId="23106"/>
    <cellStyle name="20% - Ênfase5 21 3 3 2 3" xfId="35195"/>
    <cellStyle name="20% - Ênfase5 21 3 3 2 4" xfId="51553"/>
    <cellStyle name="20% - Ênfase5 21 3 3 3" xfId="17046"/>
    <cellStyle name="20% - Ênfase5 21 3 3 4" xfId="29136"/>
    <cellStyle name="20% - Ênfase5 21 3 3 5" xfId="43276"/>
    <cellStyle name="20% - Ênfase5 21 3 4" xfId="6931"/>
    <cellStyle name="20% - Ênfase5 21 3 4 2" xfId="19051"/>
    <cellStyle name="20% - Ênfase5 21 3 4 2 2" xfId="47485"/>
    <cellStyle name="20% - Ênfase5 21 3 4 3" xfId="31140"/>
    <cellStyle name="20% - Ênfase5 21 3 4 4" xfId="39208"/>
    <cellStyle name="20% - Ênfase5 21 3 5" xfId="12991"/>
    <cellStyle name="20% - Ênfase5 21 3 5 2" xfId="45437"/>
    <cellStyle name="20% - Ênfase5 21 3 6" xfId="25106"/>
    <cellStyle name="20% - Ênfase5 21 3 7" xfId="37196"/>
    <cellStyle name="20% - Ênfase5 21 4" xfId="1899"/>
    <cellStyle name="20% - Ênfase5 21 4 2" xfId="3935"/>
    <cellStyle name="20% - Ênfase5 21 4 2 2" xfId="9994"/>
    <cellStyle name="20% - Ênfase5 21 4 2 2 2" xfId="22114"/>
    <cellStyle name="20% - Ênfase5 21 4 2 2 3" xfId="34203"/>
    <cellStyle name="20% - Ênfase5 21 4 2 2 4" xfId="50561"/>
    <cellStyle name="20% - Ênfase5 21 4 2 3" xfId="16054"/>
    <cellStyle name="20% - Ênfase5 21 4 2 4" xfId="28144"/>
    <cellStyle name="20% - Ênfase5 21 4 2 5" xfId="42284"/>
    <cellStyle name="20% - Ênfase5 21 4 3" xfId="5935"/>
    <cellStyle name="20% - Ênfase5 21 4 3 2" xfId="11994"/>
    <cellStyle name="20% - Ênfase5 21 4 3 2 2" xfId="24114"/>
    <cellStyle name="20% - Ênfase5 21 4 3 2 3" xfId="36203"/>
    <cellStyle name="20% - Ênfase5 21 4 3 2 4" xfId="52561"/>
    <cellStyle name="20% - Ênfase5 21 4 3 3" xfId="18054"/>
    <cellStyle name="20% - Ênfase5 21 4 3 4" xfId="30144"/>
    <cellStyle name="20% - Ênfase5 21 4 3 5" xfId="44284"/>
    <cellStyle name="20% - Ênfase5 21 4 4" xfId="7964"/>
    <cellStyle name="20% - Ênfase5 21 4 4 2" xfId="20084"/>
    <cellStyle name="20% - Ênfase5 21 4 4 2 2" xfId="48528"/>
    <cellStyle name="20% - Ênfase5 21 4 4 3" xfId="32173"/>
    <cellStyle name="20% - Ênfase5 21 4 4 4" xfId="40251"/>
    <cellStyle name="20% - Ênfase5 21 4 5" xfId="14024"/>
    <cellStyle name="20% - Ênfase5 21 4 5 2" xfId="46479"/>
    <cellStyle name="20% - Ênfase5 21 4 6" xfId="26114"/>
    <cellStyle name="20% - Ênfase5 21 4 7" xfId="38204"/>
    <cellStyle name="20% - Ênfase5 21 5" xfId="2398"/>
    <cellStyle name="20% - Ênfase5 21 5 2" xfId="8458"/>
    <cellStyle name="20% - Ênfase5 21 5 2 2" xfId="20578"/>
    <cellStyle name="20% - Ênfase5 21 5 2 3" xfId="32667"/>
    <cellStyle name="20% - Ênfase5 21 5 2 4" xfId="49024"/>
    <cellStyle name="20% - Ênfase5 21 5 3" xfId="14518"/>
    <cellStyle name="20% - Ênfase5 21 5 4" xfId="26608"/>
    <cellStyle name="20% - Ênfase5 21 5 5" xfId="40747"/>
    <cellStyle name="20% - Ênfase5 21 6" xfId="4429"/>
    <cellStyle name="20% - Ênfase5 21 6 2" xfId="10488"/>
    <cellStyle name="20% - Ênfase5 21 6 2 2" xfId="22608"/>
    <cellStyle name="20% - Ênfase5 21 6 2 3" xfId="34697"/>
    <cellStyle name="20% - Ênfase5 21 6 2 4" xfId="51055"/>
    <cellStyle name="20% - Ênfase5 21 6 3" xfId="16548"/>
    <cellStyle name="20% - Ênfase5 21 6 4" xfId="28638"/>
    <cellStyle name="20% - Ênfase5 21 6 5" xfId="42778"/>
    <cellStyle name="20% - Ênfase5 21 7" xfId="6428"/>
    <cellStyle name="20% - Ênfase5 21 7 2" xfId="18548"/>
    <cellStyle name="20% - Ênfase5 21 7 2 2" xfId="46976"/>
    <cellStyle name="20% - Ênfase5 21 7 3" xfId="30637"/>
    <cellStyle name="20% - Ênfase5 21 7 4" xfId="38699"/>
    <cellStyle name="20% - Ênfase5 21 8" xfId="12488"/>
    <cellStyle name="20% - Ênfase5 21 8 2" xfId="44930"/>
    <cellStyle name="20% - Ênfase5 21 9" xfId="24608"/>
    <cellStyle name="20% - Ênfase5 22" xfId="32"/>
    <cellStyle name="20% - Ênfase5 3" xfId="272"/>
    <cellStyle name="20% - Ênfase5 3 10" xfId="24614"/>
    <cellStyle name="20% - Ênfase5 3 11" xfId="36704"/>
    <cellStyle name="20% - Ênfase5 3 2" xfId="169"/>
    <cellStyle name="20% - Ênfase5 3 2 10" xfId="36608"/>
    <cellStyle name="20% - Ênfase5 3 2 2" xfId="1265"/>
    <cellStyle name="20% - Ênfase5 3 2 2 2" xfId="3308"/>
    <cellStyle name="20% - Ênfase5 3 2 2 2 2" xfId="9367"/>
    <cellStyle name="20% - Ênfase5 3 2 2 2 2 2" xfId="21487"/>
    <cellStyle name="20% - Ênfase5 3 2 2 2 2 3" xfId="33576"/>
    <cellStyle name="20% - Ênfase5 3 2 2 2 2 4" xfId="49934"/>
    <cellStyle name="20% - Ênfase5 3 2 2 2 3" xfId="15427"/>
    <cellStyle name="20% - Ênfase5 3 2 2 2 4" xfId="27517"/>
    <cellStyle name="20% - Ênfase5 3 2 2 2 5" xfId="41657"/>
    <cellStyle name="20% - Ênfase5 3 2 2 3" xfId="5333"/>
    <cellStyle name="20% - Ênfase5 3 2 2 3 2" xfId="11392"/>
    <cellStyle name="20% - Ênfase5 3 2 2 3 2 2" xfId="23512"/>
    <cellStyle name="20% - Ênfase5 3 2 2 3 2 3" xfId="35601"/>
    <cellStyle name="20% - Ênfase5 3 2 2 3 2 4" xfId="51959"/>
    <cellStyle name="20% - Ênfase5 3 2 2 3 3" xfId="17452"/>
    <cellStyle name="20% - Ênfase5 3 2 2 3 4" xfId="29542"/>
    <cellStyle name="20% - Ênfase5 3 2 2 3 5" xfId="43682"/>
    <cellStyle name="20% - Ênfase5 3 2 2 4" xfId="7337"/>
    <cellStyle name="20% - Ênfase5 3 2 2 4 2" xfId="19457"/>
    <cellStyle name="20% - Ênfase5 3 2 2 4 2 2" xfId="47899"/>
    <cellStyle name="20% - Ênfase5 3 2 2 4 3" xfId="31546"/>
    <cellStyle name="20% - Ênfase5 3 2 2 4 4" xfId="39622"/>
    <cellStyle name="20% - Ênfase5 3 2 2 5" xfId="13397"/>
    <cellStyle name="20% - Ênfase5 3 2 2 5 2" xfId="45850"/>
    <cellStyle name="20% - Ênfase5 3 2 2 6" xfId="25512"/>
    <cellStyle name="20% - Ênfase5 3 2 2 7" xfId="37602"/>
    <cellStyle name="20% - Ênfase5 3 2 3" xfId="756"/>
    <cellStyle name="20% - Ênfase5 3 2 3 2" xfId="2812"/>
    <cellStyle name="20% - Ênfase5 3 2 3 2 2" xfId="8871"/>
    <cellStyle name="20% - Ênfase5 3 2 3 2 2 2" xfId="20991"/>
    <cellStyle name="20% - Ênfase5 3 2 3 2 2 3" xfId="33080"/>
    <cellStyle name="20% - Ênfase5 3 2 3 2 2 4" xfId="49438"/>
    <cellStyle name="20% - Ênfase5 3 2 3 2 3" xfId="14931"/>
    <cellStyle name="20% - Ênfase5 3 2 3 2 4" xfId="27021"/>
    <cellStyle name="20% - Ênfase5 3 2 3 2 5" xfId="41161"/>
    <cellStyle name="20% - Ênfase5 3 2 3 3" xfId="4837"/>
    <cellStyle name="20% - Ênfase5 3 2 3 3 2" xfId="10896"/>
    <cellStyle name="20% - Ênfase5 3 2 3 3 2 2" xfId="23016"/>
    <cellStyle name="20% - Ênfase5 3 2 3 3 2 3" xfId="35105"/>
    <cellStyle name="20% - Ênfase5 3 2 3 3 2 4" xfId="51463"/>
    <cellStyle name="20% - Ênfase5 3 2 3 3 3" xfId="16956"/>
    <cellStyle name="20% - Ênfase5 3 2 3 3 4" xfId="29046"/>
    <cellStyle name="20% - Ênfase5 3 2 3 3 5" xfId="43186"/>
    <cellStyle name="20% - Ênfase5 3 2 3 4" xfId="6841"/>
    <cellStyle name="20% - Ênfase5 3 2 3 4 2" xfId="18961"/>
    <cellStyle name="20% - Ênfase5 3 2 3 4 2 2" xfId="47394"/>
    <cellStyle name="20% - Ênfase5 3 2 3 4 3" xfId="31050"/>
    <cellStyle name="20% - Ênfase5 3 2 3 4 4" xfId="39117"/>
    <cellStyle name="20% - Ênfase5 3 2 3 5" xfId="12901"/>
    <cellStyle name="20% - Ênfase5 3 2 3 5 2" xfId="45346"/>
    <cellStyle name="20% - Ênfase5 3 2 3 6" xfId="25016"/>
    <cellStyle name="20% - Ênfase5 3 2 3 7" xfId="37106"/>
    <cellStyle name="20% - Ênfase5 3 2 4" xfId="1808"/>
    <cellStyle name="20% - Ênfase5 3 2 4 2" xfId="3845"/>
    <cellStyle name="20% - Ênfase5 3 2 4 2 2" xfId="9904"/>
    <cellStyle name="20% - Ênfase5 3 2 4 2 2 2" xfId="22024"/>
    <cellStyle name="20% - Ênfase5 3 2 4 2 2 3" xfId="34113"/>
    <cellStyle name="20% - Ênfase5 3 2 4 2 2 4" xfId="50471"/>
    <cellStyle name="20% - Ênfase5 3 2 4 2 3" xfId="15964"/>
    <cellStyle name="20% - Ênfase5 3 2 4 2 4" xfId="28054"/>
    <cellStyle name="20% - Ênfase5 3 2 4 2 5" xfId="42194"/>
    <cellStyle name="20% - Ênfase5 3 2 4 3" xfId="5845"/>
    <cellStyle name="20% - Ênfase5 3 2 4 3 2" xfId="11904"/>
    <cellStyle name="20% - Ênfase5 3 2 4 3 2 2" xfId="24024"/>
    <cellStyle name="20% - Ênfase5 3 2 4 3 2 3" xfId="36113"/>
    <cellStyle name="20% - Ênfase5 3 2 4 3 2 4" xfId="52471"/>
    <cellStyle name="20% - Ênfase5 3 2 4 3 3" xfId="17964"/>
    <cellStyle name="20% - Ênfase5 3 2 4 3 4" xfId="30054"/>
    <cellStyle name="20% - Ênfase5 3 2 4 3 5" xfId="44194"/>
    <cellStyle name="20% - Ênfase5 3 2 4 4" xfId="7874"/>
    <cellStyle name="20% - Ênfase5 3 2 4 4 2" xfId="19994"/>
    <cellStyle name="20% - Ênfase5 3 2 4 4 2 2" xfId="48437"/>
    <cellStyle name="20% - Ênfase5 3 2 4 4 3" xfId="32083"/>
    <cellStyle name="20% - Ênfase5 3 2 4 4 4" xfId="40160"/>
    <cellStyle name="20% - Ênfase5 3 2 4 5" xfId="13934"/>
    <cellStyle name="20% - Ênfase5 3 2 4 5 2" xfId="46388"/>
    <cellStyle name="20% - Ênfase5 3 2 4 6" xfId="26024"/>
    <cellStyle name="20% - Ênfase5 3 2 4 7" xfId="38114"/>
    <cellStyle name="20% - Ênfase5 3 2 5" xfId="2308"/>
    <cellStyle name="20% - Ênfase5 3 2 5 2" xfId="8368"/>
    <cellStyle name="20% - Ênfase5 3 2 5 2 2" xfId="20488"/>
    <cellStyle name="20% - Ênfase5 3 2 5 2 3" xfId="32577"/>
    <cellStyle name="20% - Ênfase5 3 2 5 2 4" xfId="48934"/>
    <cellStyle name="20% - Ênfase5 3 2 5 3" xfId="14428"/>
    <cellStyle name="20% - Ênfase5 3 2 5 4" xfId="26518"/>
    <cellStyle name="20% - Ênfase5 3 2 5 5" xfId="40657"/>
    <cellStyle name="20% - Ênfase5 3 2 6" xfId="4339"/>
    <cellStyle name="20% - Ênfase5 3 2 6 2" xfId="10398"/>
    <cellStyle name="20% - Ênfase5 3 2 6 2 2" xfId="22518"/>
    <cellStyle name="20% - Ênfase5 3 2 6 2 3" xfId="34607"/>
    <cellStyle name="20% - Ênfase5 3 2 6 2 4" xfId="50965"/>
    <cellStyle name="20% - Ênfase5 3 2 6 3" xfId="16458"/>
    <cellStyle name="20% - Ênfase5 3 2 6 4" xfId="28548"/>
    <cellStyle name="20% - Ênfase5 3 2 6 5" xfId="42688"/>
    <cellStyle name="20% - Ênfase5 3 2 7" xfId="6338"/>
    <cellStyle name="20% - Ênfase5 3 2 7 2" xfId="18458"/>
    <cellStyle name="20% - Ênfase5 3 2 7 2 2" xfId="46885"/>
    <cellStyle name="20% - Ênfase5 3 2 7 3" xfId="30547"/>
    <cellStyle name="20% - Ênfase5 3 2 7 4" xfId="38608"/>
    <cellStyle name="20% - Ênfase5 3 2 8" xfId="12398"/>
    <cellStyle name="20% - Ênfase5 3 2 8 2" xfId="44839"/>
    <cellStyle name="20% - Ênfase5 3 2 9" xfId="24518"/>
    <cellStyle name="20% - Ênfase5 3 3" xfId="1362"/>
    <cellStyle name="20% - Ênfase5 3 3 2" xfId="3404"/>
    <cellStyle name="20% - Ênfase5 3 3 2 2" xfId="9463"/>
    <cellStyle name="20% - Ênfase5 3 3 2 2 2" xfId="21583"/>
    <cellStyle name="20% - Ênfase5 3 3 2 2 3" xfId="33672"/>
    <cellStyle name="20% - Ênfase5 3 3 2 2 4" xfId="50030"/>
    <cellStyle name="20% - Ênfase5 3 3 2 3" xfId="15523"/>
    <cellStyle name="20% - Ênfase5 3 3 2 4" xfId="27613"/>
    <cellStyle name="20% - Ênfase5 3 3 2 5" xfId="41753"/>
    <cellStyle name="20% - Ênfase5 3 3 3" xfId="5429"/>
    <cellStyle name="20% - Ênfase5 3 3 3 2" xfId="11488"/>
    <cellStyle name="20% - Ênfase5 3 3 3 2 2" xfId="23608"/>
    <cellStyle name="20% - Ênfase5 3 3 3 2 3" xfId="35697"/>
    <cellStyle name="20% - Ênfase5 3 3 3 2 4" xfId="52055"/>
    <cellStyle name="20% - Ênfase5 3 3 3 3" xfId="17548"/>
    <cellStyle name="20% - Ênfase5 3 3 3 4" xfId="29638"/>
    <cellStyle name="20% - Ênfase5 3 3 3 5" xfId="43778"/>
    <cellStyle name="20% - Ênfase5 3 3 4" xfId="7433"/>
    <cellStyle name="20% - Ênfase5 3 3 4 2" xfId="19553"/>
    <cellStyle name="20% - Ênfase5 3 3 4 2 2" xfId="47996"/>
    <cellStyle name="20% - Ênfase5 3 3 4 3" xfId="31642"/>
    <cellStyle name="20% - Ênfase5 3 3 4 4" xfId="39719"/>
    <cellStyle name="20% - Ênfase5 3 3 5" xfId="13493"/>
    <cellStyle name="20% - Ênfase5 3 3 5 2" xfId="45947"/>
    <cellStyle name="20% - Ênfase5 3 3 6" xfId="25608"/>
    <cellStyle name="20% - Ênfase5 3 3 7" xfId="37698"/>
    <cellStyle name="20% - Ênfase5 3 4" xfId="853"/>
    <cellStyle name="20% - Ênfase5 3 4 2" xfId="2908"/>
    <cellStyle name="20% - Ênfase5 3 4 2 2" xfId="8967"/>
    <cellStyle name="20% - Ênfase5 3 4 2 2 2" xfId="21087"/>
    <cellStyle name="20% - Ênfase5 3 4 2 2 3" xfId="33176"/>
    <cellStyle name="20% - Ênfase5 3 4 2 2 4" xfId="49534"/>
    <cellStyle name="20% - Ênfase5 3 4 2 3" xfId="15027"/>
    <cellStyle name="20% - Ênfase5 3 4 2 4" xfId="27117"/>
    <cellStyle name="20% - Ênfase5 3 4 2 5" xfId="41257"/>
    <cellStyle name="20% - Ênfase5 3 4 3" xfId="4933"/>
    <cellStyle name="20% - Ênfase5 3 4 3 2" xfId="10992"/>
    <cellStyle name="20% - Ênfase5 3 4 3 2 2" xfId="23112"/>
    <cellStyle name="20% - Ênfase5 3 4 3 2 3" xfId="35201"/>
    <cellStyle name="20% - Ênfase5 3 4 3 2 4" xfId="51559"/>
    <cellStyle name="20% - Ênfase5 3 4 3 3" xfId="17052"/>
    <cellStyle name="20% - Ênfase5 3 4 3 4" xfId="29142"/>
    <cellStyle name="20% - Ênfase5 3 4 3 5" xfId="43282"/>
    <cellStyle name="20% - Ênfase5 3 4 4" xfId="6937"/>
    <cellStyle name="20% - Ênfase5 3 4 4 2" xfId="19057"/>
    <cellStyle name="20% - Ênfase5 3 4 4 2 2" xfId="47491"/>
    <cellStyle name="20% - Ênfase5 3 4 4 3" xfId="31146"/>
    <cellStyle name="20% - Ênfase5 3 4 4 4" xfId="39214"/>
    <cellStyle name="20% - Ênfase5 3 4 5" xfId="12997"/>
    <cellStyle name="20% - Ênfase5 3 4 5 2" xfId="45443"/>
    <cellStyle name="20% - Ênfase5 3 4 6" xfId="25112"/>
    <cellStyle name="20% - Ênfase5 3 4 7" xfId="37202"/>
    <cellStyle name="20% - Ênfase5 3 5" xfId="1905"/>
    <cellStyle name="20% - Ênfase5 3 5 2" xfId="3941"/>
    <cellStyle name="20% - Ênfase5 3 5 2 2" xfId="10000"/>
    <cellStyle name="20% - Ênfase5 3 5 2 2 2" xfId="22120"/>
    <cellStyle name="20% - Ênfase5 3 5 2 2 3" xfId="34209"/>
    <cellStyle name="20% - Ênfase5 3 5 2 2 4" xfId="50567"/>
    <cellStyle name="20% - Ênfase5 3 5 2 3" xfId="16060"/>
    <cellStyle name="20% - Ênfase5 3 5 2 4" xfId="28150"/>
    <cellStyle name="20% - Ênfase5 3 5 2 5" xfId="42290"/>
    <cellStyle name="20% - Ênfase5 3 5 3" xfId="5941"/>
    <cellStyle name="20% - Ênfase5 3 5 3 2" xfId="12000"/>
    <cellStyle name="20% - Ênfase5 3 5 3 2 2" xfId="24120"/>
    <cellStyle name="20% - Ênfase5 3 5 3 2 3" xfId="36209"/>
    <cellStyle name="20% - Ênfase5 3 5 3 2 4" xfId="52567"/>
    <cellStyle name="20% - Ênfase5 3 5 3 3" xfId="18060"/>
    <cellStyle name="20% - Ênfase5 3 5 3 4" xfId="30150"/>
    <cellStyle name="20% - Ênfase5 3 5 3 5" xfId="44290"/>
    <cellStyle name="20% - Ênfase5 3 5 4" xfId="7970"/>
    <cellStyle name="20% - Ênfase5 3 5 4 2" xfId="20090"/>
    <cellStyle name="20% - Ênfase5 3 5 4 2 2" xfId="48534"/>
    <cellStyle name="20% - Ênfase5 3 5 4 3" xfId="32179"/>
    <cellStyle name="20% - Ênfase5 3 5 4 4" xfId="40257"/>
    <cellStyle name="20% - Ênfase5 3 5 5" xfId="14030"/>
    <cellStyle name="20% - Ênfase5 3 5 5 2" xfId="46485"/>
    <cellStyle name="20% - Ênfase5 3 5 6" xfId="26120"/>
    <cellStyle name="20% - Ênfase5 3 5 7" xfId="38210"/>
    <cellStyle name="20% - Ênfase5 3 6" xfId="2404"/>
    <cellStyle name="20% - Ênfase5 3 6 2" xfId="8464"/>
    <cellStyle name="20% - Ênfase5 3 6 2 2" xfId="20584"/>
    <cellStyle name="20% - Ênfase5 3 6 2 3" xfId="32673"/>
    <cellStyle name="20% - Ênfase5 3 6 2 4" xfId="49030"/>
    <cellStyle name="20% - Ênfase5 3 6 3" xfId="14524"/>
    <cellStyle name="20% - Ênfase5 3 6 4" xfId="26614"/>
    <cellStyle name="20% - Ênfase5 3 6 5" xfId="40753"/>
    <cellStyle name="20% - Ênfase5 3 7" xfId="4435"/>
    <cellStyle name="20% - Ênfase5 3 7 2" xfId="10494"/>
    <cellStyle name="20% - Ênfase5 3 7 2 2" xfId="22614"/>
    <cellStyle name="20% - Ênfase5 3 7 2 3" xfId="34703"/>
    <cellStyle name="20% - Ênfase5 3 7 2 4" xfId="51061"/>
    <cellStyle name="20% - Ênfase5 3 7 3" xfId="16554"/>
    <cellStyle name="20% - Ênfase5 3 7 4" xfId="28644"/>
    <cellStyle name="20% - Ênfase5 3 7 5" xfId="42784"/>
    <cellStyle name="20% - Ênfase5 3 8" xfId="6434"/>
    <cellStyle name="20% - Ênfase5 3 8 2" xfId="18554"/>
    <cellStyle name="20% - Ênfase5 3 8 2 2" xfId="46982"/>
    <cellStyle name="20% - Ênfase5 3 8 3" xfId="30643"/>
    <cellStyle name="20% - Ênfase5 3 8 4" xfId="38705"/>
    <cellStyle name="20% - Ênfase5 3 9" xfId="12494"/>
    <cellStyle name="20% - Ênfase5 3 9 2" xfId="44936"/>
    <cellStyle name="20% - Ênfase5 4" xfId="274"/>
    <cellStyle name="20% - Ênfase5 4 10" xfId="24616"/>
    <cellStyle name="20% - Ênfase5 4 11" xfId="36706"/>
    <cellStyle name="20% - Ênfase5 4 2" xfId="278"/>
    <cellStyle name="20% - Ênfase5 4 2 10" xfId="36709"/>
    <cellStyle name="20% - Ênfase5 4 2 2" xfId="1367"/>
    <cellStyle name="20% - Ênfase5 4 2 2 2" xfId="3409"/>
    <cellStyle name="20% - Ênfase5 4 2 2 2 2" xfId="9468"/>
    <cellStyle name="20% - Ênfase5 4 2 2 2 2 2" xfId="21588"/>
    <cellStyle name="20% - Ênfase5 4 2 2 2 2 3" xfId="33677"/>
    <cellStyle name="20% - Ênfase5 4 2 2 2 2 4" xfId="50035"/>
    <cellStyle name="20% - Ênfase5 4 2 2 2 3" xfId="15528"/>
    <cellStyle name="20% - Ênfase5 4 2 2 2 4" xfId="27618"/>
    <cellStyle name="20% - Ênfase5 4 2 2 2 5" xfId="41758"/>
    <cellStyle name="20% - Ênfase5 4 2 2 3" xfId="5434"/>
    <cellStyle name="20% - Ênfase5 4 2 2 3 2" xfId="11493"/>
    <cellStyle name="20% - Ênfase5 4 2 2 3 2 2" xfId="23613"/>
    <cellStyle name="20% - Ênfase5 4 2 2 3 2 3" xfId="35702"/>
    <cellStyle name="20% - Ênfase5 4 2 2 3 2 4" xfId="52060"/>
    <cellStyle name="20% - Ênfase5 4 2 2 3 3" xfId="17553"/>
    <cellStyle name="20% - Ênfase5 4 2 2 3 4" xfId="29643"/>
    <cellStyle name="20% - Ênfase5 4 2 2 3 5" xfId="43783"/>
    <cellStyle name="20% - Ênfase5 4 2 2 4" xfId="7438"/>
    <cellStyle name="20% - Ênfase5 4 2 2 4 2" xfId="19558"/>
    <cellStyle name="20% - Ênfase5 4 2 2 4 2 2" xfId="48001"/>
    <cellStyle name="20% - Ênfase5 4 2 2 4 3" xfId="31647"/>
    <cellStyle name="20% - Ênfase5 4 2 2 4 4" xfId="39724"/>
    <cellStyle name="20% - Ênfase5 4 2 2 5" xfId="13498"/>
    <cellStyle name="20% - Ênfase5 4 2 2 5 2" xfId="45952"/>
    <cellStyle name="20% - Ênfase5 4 2 2 6" xfId="25613"/>
    <cellStyle name="20% - Ênfase5 4 2 2 7" xfId="37703"/>
    <cellStyle name="20% - Ênfase5 4 2 3" xfId="858"/>
    <cellStyle name="20% - Ênfase5 4 2 3 2" xfId="2913"/>
    <cellStyle name="20% - Ênfase5 4 2 3 2 2" xfId="8972"/>
    <cellStyle name="20% - Ênfase5 4 2 3 2 2 2" xfId="21092"/>
    <cellStyle name="20% - Ênfase5 4 2 3 2 2 3" xfId="33181"/>
    <cellStyle name="20% - Ênfase5 4 2 3 2 2 4" xfId="49539"/>
    <cellStyle name="20% - Ênfase5 4 2 3 2 3" xfId="15032"/>
    <cellStyle name="20% - Ênfase5 4 2 3 2 4" xfId="27122"/>
    <cellStyle name="20% - Ênfase5 4 2 3 2 5" xfId="41262"/>
    <cellStyle name="20% - Ênfase5 4 2 3 3" xfId="4938"/>
    <cellStyle name="20% - Ênfase5 4 2 3 3 2" xfId="10997"/>
    <cellStyle name="20% - Ênfase5 4 2 3 3 2 2" xfId="23117"/>
    <cellStyle name="20% - Ênfase5 4 2 3 3 2 3" xfId="35206"/>
    <cellStyle name="20% - Ênfase5 4 2 3 3 2 4" xfId="51564"/>
    <cellStyle name="20% - Ênfase5 4 2 3 3 3" xfId="17057"/>
    <cellStyle name="20% - Ênfase5 4 2 3 3 4" xfId="29147"/>
    <cellStyle name="20% - Ênfase5 4 2 3 3 5" xfId="43287"/>
    <cellStyle name="20% - Ênfase5 4 2 3 4" xfId="6942"/>
    <cellStyle name="20% - Ênfase5 4 2 3 4 2" xfId="19062"/>
    <cellStyle name="20% - Ênfase5 4 2 3 4 2 2" xfId="47496"/>
    <cellStyle name="20% - Ênfase5 4 2 3 4 3" xfId="31151"/>
    <cellStyle name="20% - Ênfase5 4 2 3 4 4" xfId="39219"/>
    <cellStyle name="20% - Ênfase5 4 2 3 5" xfId="13002"/>
    <cellStyle name="20% - Ênfase5 4 2 3 5 2" xfId="45448"/>
    <cellStyle name="20% - Ênfase5 4 2 3 6" xfId="25117"/>
    <cellStyle name="20% - Ênfase5 4 2 3 7" xfId="37207"/>
    <cellStyle name="20% - Ênfase5 4 2 4" xfId="1910"/>
    <cellStyle name="20% - Ênfase5 4 2 4 2" xfId="3946"/>
    <cellStyle name="20% - Ênfase5 4 2 4 2 2" xfId="10005"/>
    <cellStyle name="20% - Ênfase5 4 2 4 2 2 2" xfId="22125"/>
    <cellStyle name="20% - Ênfase5 4 2 4 2 2 3" xfId="34214"/>
    <cellStyle name="20% - Ênfase5 4 2 4 2 2 4" xfId="50572"/>
    <cellStyle name="20% - Ênfase5 4 2 4 2 3" xfId="16065"/>
    <cellStyle name="20% - Ênfase5 4 2 4 2 4" xfId="28155"/>
    <cellStyle name="20% - Ênfase5 4 2 4 2 5" xfId="42295"/>
    <cellStyle name="20% - Ênfase5 4 2 4 3" xfId="5946"/>
    <cellStyle name="20% - Ênfase5 4 2 4 3 2" xfId="12005"/>
    <cellStyle name="20% - Ênfase5 4 2 4 3 2 2" xfId="24125"/>
    <cellStyle name="20% - Ênfase5 4 2 4 3 2 3" xfId="36214"/>
    <cellStyle name="20% - Ênfase5 4 2 4 3 2 4" xfId="52572"/>
    <cellStyle name="20% - Ênfase5 4 2 4 3 3" xfId="18065"/>
    <cellStyle name="20% - Ênfase5 4 2 4 3 4" xfId="30155"/>
    <cellStyle name="20% - Ênfase5 4 2 4 3 5" xfId="44295"/>
    <cellStyle name="20% - Ênfase5 4 2 4 4" xfId="7975"/>
    <cellStyle name="20% - Ênfase5 4 2 4 4 2" xfId="20095"/>
    <cellStyle name="20% - Ênfase5 4 2 4 4 2 2" xfId="48539"/>
    <cellStyle name="20% - Ênfase5 4 2 4 4 3" xfId="32184"/>
    <cellStyle name="20% - Ênfase5 4 2 4 4 4" xfId="40262"/>
    <cellStyle name="20% - Ênfase5 4 2 4 5" xfId="14035"/>
    <cellStyle name="20% - Ênfase5 4 2 4 5 2" xfId="46490"/>
    <cellStyle name="20% - Ênfase5 4 2 4 6" xfId="26125"/>
    <cellStyle name="20% - Ênfase5 4 2 4 7" xfId="38215"/>
    <cellStyle name="20% - Ênfase5 4 2 5" xfId="2409"/>
    <cellStyle name="20% - Ênfase5 4 2 5 2" xfId="8469"/>
    <cellStyle name="20% - Ênfase5 4 2 5 2 2" xfId="20589"/>
    <cellStyle name="20% - Ênfase5 4 2 5 2 3" xfId="32678"/>
    <cellStyle name="20% - Ênfase5 4 2 5 2 4" xfId="49035"/>
    <cellStyle name="20% - Ênfase5 4 2 5 3" xfId="14529"/>
    <cellStyle name="20% - Ênfase5 4 2 5 4" xfId="26619"/>
    <cellStyle name="20% - Ênfase5 4 2 5 5" xfId="40758"/>
    <cellStyle name="20% - Ênfase5 4 2 6" xfId="4440"/>
    <cellStyle name="20% - Ênfase5 4 2 6 2" xfId="10499"/>
    <cellStyle name="20% - Ênfase5 4 2 6 2 2" xfId="22619"/>
    <cellStyle name="20% - Ênfase5 4 2 6 2 3" xfId="34708"/>
    <cellStyle name="20% - Ênfase5 4 2 6 2 4" xfId="51066"/>
    <cellStyle name="20% - Ênfase5 4 2 6 3" xfId="16559"/>
    <cellStyle name="20% - Ênfase5 4 2 6 4" xfId="28649"/>
    <cellStyle name="20% - Ênfase5 4 2 6 5" xfId="42789"/>
    <cellStyle name="20% - Ênfase5 4 2 7" xfId="6439"/>
    <cellStyle name="20% - Ênfase5 4 2 7 2" xfId="18559"/>
    <cellStyle name="20% - Ênfase5 4 2 7 2 2" xfId="46987"/>
    <cellStyle name="20% - Ênfase5 4 2 7 3" xfId="30648"/>
    <cellStyle name="20% - Ênfase5 4 2 7 4" xfId="38710"/>
    <cellStyle name="20% - Ênfase5 4 2 8" xfId="12499"/>
    <cellStyle name="20% - Ênfase5 4 2 8 2" xfId="44941"/>
    <cellStyle name="20% - Ênfase5 4 2 9" xfId="24619"/>
    <cellStyle name="20% - Ênfase5 4 3" xfId="1364"/>
    <cellStyle name="20% - Ênfase5 4 3 2" xfId="3406"/>
    <cellStyle name="20% - Ênfase5 4 3 2 2" xfId="9465"/>
    <cellStyle name="20% - Ênfase5 4 3 2 2 2" xfId="21585"/>
    <cellStyle name="20% - Ênfase5 4 3 2 2 3" xfId="33674"/>
    <cellStyle name="20% - Ênfase5 4 3 2 2 4" xfId="50032"/>
    <cellStyle name="20% - Ênfase5 4 3 2 3" xfId="15525"/>
    <cellStyle name="20% - Ênfase5 4 3 2 4" xfId="27615"/>
    <cellStyle name="20% - Ênfase5 4 3 2 5" xfId="41755"/>
    <cellStyle name="20% - Ênfase5 4 3 3" xfId="5431"/>
    <cellStyle name="20% - Ênfase5 4 3 3 2" xfId="11490"/>
    <cellStyle name="20% - Ênfase5 4 3 3 2 2" xfId="23610"/>
    <cellStyle name="20% - Ênfase5 4 3 3 2 3" xfId="35699"/>
    <cellStyle name="20% - Ênfase5 4 3 3 2 4" xfId="52057"/>
    <cellStyle name="20% - Ênfase5 4 3 3 3" xfId="17550"/>
    <cellStyle name="20% - Ênfase5 4 3 3 4" xfId="29640"/>
    <cellStyle name="20% - Ênfase5 4 3 3 5" xfId="43780"/>
    <cellStyle name="20% - Ênfase5 4 3 4" xfId="7435"/>
    <cellStyle name="20% - Ênfase5 4 3 4 2" xfId="19555"/>
    <cellStyle name="20% - Ênfase5 4 3 4 2 2" xfId="47998"/>
    <cellStyle name="20% - Ênfase5 4 3 4 3" xfId="31644"/>
    <cellStyle name="20% - Ênfase5 4 3 4 4" xfId="39721"/>
    <cellStyle name="20% - Ênfase5 4 3 5" xfId="13495"/>
    <cellStyle name="20% - Ênfase5 4 3 5 2" xfId="45949"/>
    <cellStyle name="20% - Ênfase5 4 3 6" xfId="25610"/>
    <cellStyle name="20% - Ênfase5 4 3 7" xfId="37700"/>
    <cellStyle name="20% - Ênfase5 4 4" xfId="855"/>
    <cellStyle name="20% - Ênfase5 4 4 2" xfId="2910"/>
    <cellStyle name="20% - Ênfase5 4 4 2 2" xfId="8969"/>
    <cellStyle name="20% - Ênfase5 4 4 2 2 2" xfId="21089"/>
    <cellStyle name="20% - Ênfase5 4 4 2 2 3" xfId="33178"/>
    <cellStyle name="20% - Ênfase5 4 4 2 2 4" xfId="49536"/>
    <cellStyle name="20% - Ênfase5 4 4 2 3" xfId="15029"/>
    <cellStyle name="20% - Ênfase5 4 4 2 4" xfId="27119"/>
    <cellStyle name="20% - Ênfase5 4 4 2 5" xfId="41259"/>
    <cellStyle name="20% - Ênfase5 4 4 3" xfId="4935"/>
    <cellStyle name="20% - Ênfase5 4 4 3 2" xfId="10994"/>
    <cellStyle name="20% - Ênfase5 4 4 3 2 2" xfId="23114"/>
    <cellStyle name="20% - Ênfase5 4 4 3 2 3" xfId="35203"/>
    <cellStyle name="20% - Ênfase5 4 4 3 2 4" xfId="51561"/>
    <cellStyle name="20% - Ênfase5 4 4 3 3" xfId="17054"/>
    <cellStyle name="20% - Ênfase5 4 4 3 4" xfId="29144"/>
    <cellStyle name="20% - Ênfase5 4 4 3 5" xfId="43284"/>
    <cellStyle name="20% - Ênfase5 4 4 4" xfId="6939"/>
    <cellStyle name="20% - Ênfase5 4 4 4 2" xfId="19059"/>
    <cellStyle name="20% - Ênfase5 4 4 4 2 2" xfId="47493"/>
    <cellStyle name="20% - Ênfase5 4 4 4 3" xfId="31148"/>
    <cellStyle name="20% - Ênfase5 4 4 4 4" xfId="39216"/>
    <cellStyle name="20% - Ênfase5 4 4 5" xfId="12999"/>
    <cellStyle name="20% - Ênfase5 4 4 5 2" xfId="45445"/>
    <cellStyle name="20% - Ênfase5 4 4 6" xfId="25114"/>
    <cellStyle name="20% - Ênfase5 4 4 7" xfId="37204"/>
    <cellStyle name="20% - Ênfase5 4 5" xfId="1907"/>
    <cellStyle name="20% - Ênfase5 4 5 2" xfId="3943"/>
    <cellStyle name="20% - Ênfase5 4 5 2 2" xfId="10002"/>
    <cellStyle name="20% - Ênfase5 4 5 2 2 2" xfId="22122"/>
    <cellStyle name="20% - Ênfase5 4 5 2 2 3" xfId="34211"/>
    <cellStyle name="20% - Ênfase5 4 5 2 2 4" xfId="50569"/>
    <cellStyle name="20% - Ênfase5 4 5 2 3" xfId="16062"/>
    <cellStyle name="20% - Ênfase5 4 5 2 4" xfId="28152"/>
    <cellStyle name="20% - Ênfase5 4 5 2 5" xfId="42292"/>
    <cellStyle name="20% - Ênfase5 4 5 3" xfId="5943"/>
    <cellStyle name="20% - Ênfase5 4 5 3 2" xfId="12002"/>
    <cellStyle name="20% - Ênfase5 4 5 3 2 2" xfId="24122"/>
    <cellStyle name="20% - Ênfase5 4 5 3 2 3" xfId="36211"/>
    <cellStyle name="20% - Ênfase5 4 5 3 2 4" xfId="52569"/>
    <cellStyle name="20% - Ênfase5 4 5 3 3" xfId="18062"/>
    <cellStyle name="20% - Ênfase5 4 5 3 4" xfId="30152"/>
    <cellStyle name="20% - Ênfase5 4 5 3 5" xfId="44292"/>
    <cellStyle name="20% - Ênfase5 4 5 4" xfId="7972"/>
    <cellStyle name="20% - Ênfase5 4 5 4 2" xfId="20092"/>
    <cellStyle name="20% - Ênfase5 4 5 4 2 2" xfId="48536"/>
    <cellStyle name="20% - Ênfase5 4 5 4 3" xfId="32181"/>
    <cellStyle name="20% - Ênfase5 4 5 4 4" xfId="40259"/>
    <cellStyle name="20% - Ênfase5 4 5 5" xfId="14032"/>
    <cellStyle name="20% - Ênfase5 4 5 5 2" xfId="46487"/>
    <cellStyle name="20% - Ênfase5 4 5 6" xfId="26122"/>
    <cellStyle name="20% - Ênfase5 4 5 7" xfId="38212"/>
    <cellStyle name="20% - Ênfase5 4 6" xfId="2406"/>
    <cellStyle name="20% - Ênfase5 4 6 2" xfId="8466"/>
    <cellStyle name="20% - Ênfase5 4 6 2 2" xfId="20586"/>
    <cellStyle name="20% - Ênfase5 4 6 2 3" xfId="32675"/>
    <cellStyle name="20% - Ênfase5 4 6 2 4" xfId="49032"/>
    <cellStyle name="20% - Ênfase5 4 6 3" xfId="14526"/>
    <cellStyle name="20% - Ênfase5 4 6 4" xfId="26616"/>
    <cellStyle name="20% - Ênfase5 4 6 5" xfId="40755"/>
    <cellStyle name="20% - Ênfase5 4 7" xfId="4437"/>
    <cellStyle name="20% - Ênfase5 4 7 2" xfId="10496"/>
    <cellStyle name="20% - Ênfase5 4 7 2 2" xfId="22616"/>
    <cellStyle name="20% - Ênfase5 4 7 2 3" xfId="34705"/>
    <cellStyle name="20% - Ênfase5 4 7 2 4" xfId="51063"/>
    <cellStyle name="20% - Ênfase5 4 7 3" xfId="16556"/>
    <cellStyle name="20% - Ênfase5 4 7 4" xfId="28646"/>
    <cellStyle name="20% - Ênfase5 4 7 5" xfId="42786"/>
    <cellStyle name="20% - Ênfase5 4 8" xfId="6436"/>
    <cellStyle name="20% - Ênfase5 4 8 2" xfId="18556"/>
    <cellStyle name="20% - Ênfase5 4 8 2 2" xfId="46984"/>
    <cellStyle name="20% - Ênfase5 4 8 3" xfId="30645"/>
    <cellStyle name="20% - Ênfase5 4 8 4" xfId="38707"/>
    <cellStyle name="20% - Ênfase5 4 9" xfId="12496"/>
    <cellStyle name="20% - Ênfase5 4 9 2" xfId="44938"/>
    <cellStyle name="20% - Ênfase5 5" xfId="280"/>
    <cellStyle name="20% - Ênfase5 5 10" xfId="24621"/>
    <cellStyle name="20% - Ênfase5 5 11" xfId="36711"/>
    <cellStyle name="20% - Ênfase5 5 2" xfId="282"/>
    <cellStyle name="20% - Ênfase5 5 2 10" xfId="36713"/>
    <cellStyle name="20% - Ênfase5 5 2 2" xfId="1371"/>
    <cellStyle name="20% - Ênfase5 5 2 2 2" xfId="3413"/>
    <cellStyle name="20% - Ênfase5 5 2 2 2 2" xfId="9472"/>
    <cellStyle name="20% - Ênfase5 5 2 2 2 2 2" xfId="21592"/>
    <cellStyle name="20% - Ênfase5 5 2 2 2 2 3" xfId="33681"/>
    <cellStyle name="20% - Ênfase5 5 2 2 2 2 4" xfId="50039"/>
    <cellStyle name="20% - Ênfase5 5 2 2 2 3" xfId="15532"/>
    <cellStyle name="20% - Ênfase5 5 2 2 2 4" xfId="27622"/>
    <cellStyle name="20% - Ênfase5 5 2 2 2 5" xfId="41762"/>
    <cellStyle name="20% - Ênfase5 5 2 2 3" xfId="5438"/>
    <cellStyle name="20% - Ênfase5 5 2 2 3 2" xfId="11497"/>
    <cellStyle name="20% - Ênfase5 5 2 2 3 2 2" xfId="23617"/>
    <cellStyle name="20% - Ênfase5 5 2 2 3 2 3" xfId="35706"/>
    <cellStyle name="20% - Ênfase5 5 2 2 3 2 4" xfId="52064"/>
    <cellStyle name="20% - Ênfase5 5 2 2 3 3" xfId="17557"/>
    <cellStyle name="20% - Ênfase5 5 2 2 3 4" xfId="29647"/>
    <cellStyle name="20% - Ênfase5 5 2 2 3 5" xfId="43787"/>
    <cellStyle name="20% - Ênfase5 5 2 2 4" xfId="7442"/>
    <cellStyle name="20% - Ênfase5 5 2 2 4 2" xfId="19562"/>
    <cellStyle name="20% - Ênfase5 5 2 2 4 2 2" xfId="48005"/>
    <cellStyle name="20% - Ênfase5 5 2 2 4 3" xfId="31651"/>
    <cellStyle name="20% - Ênfase5 5 2 2 4 4" xfId="39728"/>
    <cellStyle name="20% - Ênfase5 5 2 2 5" xfId="13502"/>
    <cellStyle name="20% - Ênfase5 5 2 2 5 2" xfId="45956"/>
    <cellStyle name="20% - Ênfase5 5 2 2 6" xfId="25617"/>
    <cellStyle name="20% - Ênfase5 5 2 2 7" xfId="37707"/>
    <cellStyle name="20% - Ênfase5 5 2 3" xfId="862"/>
    <cellStyle name="20% - Ênfase5 5 2 3 2" xfId="2917"/>
    <cellStyle name="20% - Ênfase5 5 2 3 2 2" xfId="8976"/>
    <cellStyle name="20% - Ênfase5 5 2 3 2 2 2" xfId="21096"/>
    <cellStyle name="20% - Ênfase5 5 2 3 2 2 3" xfId="33185"/>
    <cellStyle name="20% - Ênfase5 5 2 3 2 2 4" xfId="49543"/>
    <cellStyle name="20% - Ênfase5 5 2 3 2 3" xfId="15036"/>
    <cellStyle name="20% - Ênfase5 5 2 3 2 4" xfId="27126"/>
    <cellStyle name="20% - Ênfase5 5 2 3 2 5" xfId="41266"/>
    <cellStyle name="20% - Ênfase5 5 2 3 3" xfId="4942"/>
    <cellStyle name="20% - Ênfase5 5 2 3 3 2" xfId="11001"/>
    <cellStyle name="20% - Ênfase5 5 2 3 3 2 2" xfId="23121"/>
    <cellStyle name="20% - Ênfase5 5 2 3 3 2 3" xfId="35210"/>
    <cellStyle name="20% - Ênfase5 5 2 3 3 2 4" xfId="51568"/>
    <cellStyle name="20% - Ênfase5 5 2 3 3 3" xfId="17061"/>
    <cellStyle name="20% - Ênfase5 5 2 3 3 4" xfId="29151"/>
    <cellStyle name="20% - Ênfase5 5 2 3 3 5" xfId="43291"/>
    <cellStyle name="20% - Ênfase5 5 2 3 4" xfId="6946"/>
    <cellStyle name="20% - Ênfase5 5 2 3 4 2" xfId="19066"/>
    <cellStyle name="20% - Ênfase5 5 2 3 4 2 2" xfId="47500"/>
    <cellStyle name="20% - Ênfase5 5 2 3 4 3" xfId="31155"/>
    <cellStyle name="20% - Ênfase5 5 2 3 4 4" xfId="39223"/>
    <cellStyle name="20% - Ênfase5 5 2 3 5" xfId="13006"/>
    <cellStyle name="20% - Ênfase5 5 2 3 5 2" xfId="45452"/>
    <cellStyle name="20% - Ênfase5 5 2 3 6" xfId="25121"/>
    <cellStyle name="20% - Ênfase5 5 2 3 7" xfId="37211"/>
    <cellStyle name="20% - Ênfase5 5 2 4" xfId="1914"/>
    <cellStyle name="20% - Ênfase5 5 2 4 2" xfId="3950"/>
    <cellStyle name="20% - Ênfase5 5 2 4 2 2" xfId="10009"/>
    <cellStyle name="20% - Ênfase5 5 2 4 2 2 2" xfId="22129"/>
    <cellStyle name="20% - Ênfase5 5 2 4 2 2 3" xfId="34218"/>
    <cellStyle name="20% - Ênfase5 5 2 4 2 2 4" xfId="50576"/>
    <cellStyle name="20% - Ênfase5 5 2 4 2 3" xfId="16069"/>
    <cellStyle name="20% - Ênfase5 5 2 4 2 4" xfId="28159"/>
    <cellStyle name="20% - Ênfase5 5 2 4 2 5" xfId="42299"/>
    <cellStyle name="20% - Ênfase5 5 2 4 3" xfId="5950"/>
    <cellStyle name="20% - Ênfase5 5 2 4 3 2" xfId="12009"/>
    <cellStyle name="20% - Ênfase5 5 2 4 3 2 2" xfId="24129"/>
    <cellStyle name="20% - Ênfase5 5 2 4 3 2 3" xfId="36218"/>
    <cellStyle name="20% - Ênfase5 5 2 4 3 2 4" xfId="52576"/>
    <cellStyle name="20% - Ênfase5 5 2 4 3 3" xfId="18069"/>
    <cellStyle name="20% - Ênfase5 5 2 4 3 4" xfId="30159"/>
    <cellStyle name="20% - Ênfase5 5 2 4 3 5" xfId="44299"/>
    <cellStyle name="20% - Ênfase5 5 2 4 4" xfId="7979"/>
    <cellStyle name="20% - Ênfase5 5 2 4 4 2" xfId="20099"/>
    <cellStyle name="20% - Ênfase5 5 2 4 4 2 2" xfId="48543"/>
    <cellStyle name="20% - Ênfase5 5 2 4 4 3" xfId="32188"/>
    <cellStyle name="20% - Ênfase5 5 2 4 4 4" xfId="40266"/>
    <cellStyle name="20% - Ênfase5 5 2 4 5" xfId="14039"/>
    <cellStyle name="20% - Ênfase5 5 2 4 5 2" xfId="46494"/>
    <cellStyle name="20% - Ênfase5 5 2 4 6" xfId="26129"/>
    <cellStyle name="20% - Ênfase5 5 2 4 7" xfId="38219"/>
    <cellStyle name="20% - Ênfase5 5 2 5" xfId="2413"/>
    <cellStyle name="20% - Ênfase5 5 2 5 2" xfId="8473"/>
    <cellStyle name="20% - Ênfase5 5 2 5 2 2" xfId="20593"/>
    <cellStyle name="20% - Ênfase5 5 2 5 2 3" xfId="32682"/>
    <cellStyle name="20% - Ênfase5 5 2 5 2 4" xfId="49039"/>
    <cellStyle name="20% - Ênfase5 5 2 5 3" xfId="14533"/>
    <cellStyle name="20% - Ênfase5 5 2 5 4" xfId="26623"/>
    <cellStyle name="20% - Ênfase5 5 2 5 5" xfId="40762"/>
    <cellStyle name="20% - Ênfase5 5 2 6" xfId="4444"/>
    <cellStyle name="20% - Ênfase5 5 2 6 2" xfId="10503"/>
    <cellStyle name="20% - Ênfase5 5 2 6 2 2" xfId="22623"/>
    <cellStyle name="20% - Ênfase5 5 2 6 2 3" xfId="34712"/>
    <cellStyle name="20% - Ênfase5 5 2 6 2 4" xfId="51070"/>
    <cellStyle name="20% - Ênfase5 5 2 6 3" xfId="16563"/>
    <cellStyle name="20% - Ênfase5 5 2 6 4" xfId="28653"/>
    <cellStyle name="20% - Ênfase5 5 2 6 5" xfId="42793"/>
    <cellStyle name="20% - Ênfase5 5 2 7" xfId="6443"/>
    <cellStyle name="20% - Ênfase5 5 2 7 2" xfId="18563"/>
    <cellStyle name="20% - Ênfase5 5 2 7 2 2" xfId="46991"/>
    <cellStyle name="20% - Ênfase5 5 2 7 3" xfId="30652"/>
    <cellStyle name="20% - Ênfase5 5 2 7 4" xfId="38714"/>
    <cellStyle name="20% - Ênfase5 5 2 8" xfId="12503"/>
    <cellStyle name="20% - Ênfase5 5 2 8 2" xfId="44945"/>
    <cellStyle name="20% - Ênfase5 5 2 9" xfId="24623"/>
    <cellStyle name="20% - Ênfase5 5 3" xfId="1369"/>
    <cellStyle name="20% - Ênfase5 5 3 2" xfId="3411"/>
    <cellStyle name="20% - Ênfase5 5 3 2 2" xfId="9470"/>
    <cellStyle name="20% - Ênfase5 5 3 2 2 2" xfId="21590"/>
    <cellStyle name="20% - Ênfase5 5 3 2 2 3" xfId="33679"/>
    <cellStyle name="20% - Ênfase5 5 3 2 2 4" xfId="50037"/>
    <cellStyle name="20% - Ênfase5 5 3 2 3" xfId="15530"/>
    <cellStyle name="20% - Ênfase5 5 3 2 4" xfId="27620"/>
    <cellStyle name="20% - Ênfase5 5 3 2 5" xfId="41760"/>
    <cellStyle name="20% - Ênfase5 5 3 3" xfId="5436"/>
    <cellStyle name="20% - Ênfase5 5 3 3 2" xfId="11495"/>
    <cellStyle name="20% - Ênfase5 5 3 3 2 2" xfId="23615"/>
    <cellStyle name="20% - Ênfase5 5 3 3 2 3" xfId="35704"/>
    <cellStyle name="20% - Ênfase5 5 3 3 2 4" xfId="52062"/>
    <cellStyle name="20% - Ênfase5 5 3 3 3" xfId="17555"/>
    <cellStyle name="20% - Ênfase5 5 3 3 4" xfId="29645"/>
    <cellStyle name="20% - Ênfase5 5 3 3 5" xfId="43785"/>
    <cellStyle name="20% - Ênfase5 5 3 4" xfId="7440"/>
    <cellStyle name="20% - Ênfase5 5 3 4 2" xfId="19560"/>
    <cellStyle name="20% - Ênfase5 5 3 4 2 2" xfId="48003"/>
    <cellStyle name="20% - Ênfase5 5 3 4 3" xfId="31649"/>
    <cellStyle name="20% - Ênfase5 5 3 4 4" xfId="39726"/>
    <cellStyle name="20% - Ênfase5 5 3 5" xfId="13500"/>
    <cellStyle name="20% - Ênfase5 5 3 5 2" xfId="45954"/>
    <cellStyle name="20% - Ênfase5 5 3 6" xfId="25615"/>
    <cellStyle name="20% - Ênfase5 5 3 7" xfId="37705"/>
    <cellStyle name="20% - Ênfase5 5 4" xfId="860"/>
    <cellStyle name="20% - Ênfase5 5 4 2" xfId="2915"/>
    <cellStyle name="20% - Ênfase5 5 4 2 2" xfId="8974"/>
    <cellStyle name="20% - Ênfase5 5 4 2 2 2" xfId="21094"/>
    <cellStyle name="20% - Ênfase5 5 4 2 2 3" xfId="33183"/>
    <cellStyle name="20% - Ênfase5 5 4 2 2 4" xfId="49541"/>
    <cellStyle name="20% - Ênfase5 5 4 2 3" xfId="15034"/>
    <cellStyle name="20% - Ênfase5 5 4 2 4" xfId="27124"/>
    <cellStyle name="20% - Ênfase5 5 4 2 5" xfId="41264"/>
    <cellStyle name="20% - Ênfase5 5 4 3" xfId="4940"/>
    <cellStyle name="20% - Ênfase5 5 4 3 2" xfId="10999"/>
    <cellStyle name="20% - Ênfase5 5 4 3 2 2" xfId="23119"/>
    <cellStyle name="20% - Ênfase5 5 4 3 2 3" xfId="35208"/>
    <cellStyle name="20% - Ênfase5 5 4 3 2 4" xfId="51566"/>
    <cellStyle name="20% - Ênfase5 5 4 3 3" xfId="17059"/>
    <cellStyle name="20% - Ênfase5 5 4 3 4" xfId="29149"/>
    <cellStyle name="20% - Ênfase5 5 4 3 5" xfId="43289"/>
    <cellStyle name="20% - Ênfase5 5 4 4" xfId="6944"/>
    <cellStyle name="20% - Ênfase5 5 4 4 2" xfId="19064"/>
    <cellStyle name="20% - Ênfase5 5 4 4 2 2" xfId="47498"/>
    <cellStyle name="20% - Ênfase5 5 4 4 3" xfId="31153"/>
    <cellStyle name="20% - Ênfase5 5 4 4 4" xfId="39221"/>
    <cellStyle name="20% - Ênfase5 5 4 5" xfId="13004"/>
    <cellStyle name="20% - Ênfase5 5 4 5 2" xfId="45450"/>
    <cellStyle name="20% - Ênfase5 5 4 6" xfId="25119"/>
    <cellStyle name="20% - Ênfase5 5 4 7" xfId="37209"/>
    <cellStyle name="20% - Ênfase5 5 5" xfId="1912"/>
    <cellStyle name="20% - Ênfase5 5 5 2" xfId="3948"/>
    <cellStyle name="20% - Ênfase5 5 5 2 2" xfId="10007"/>
    <cellStyle name="20% - Ênfase5 5 5 2 2 2" xfId="22127"/>
    <cellStyle name="20% - Ênfase5 5 5 2 2 3" xfId="34216"/>
    <cellStyle name="20% - Ênfase5 5 5 2 2 4" xfId="50574"/>
    <cellStyle name="20% - Ênfase5 5 5 2 3" xfId="16067"/>
    <cellStyle name="20% - Ênfase5 5 5 2 4" xfId="28157"/>
    <cellStyle name="20% - Ênfase5 5 5 2 5" xfId="42297"/>
    <cellStyle name="20% - Ênfase5 5 5 3" xfId="5948"/>
    <cellStyle name="20% - Ênfase5 5 5 3 2" xfId="12007"/>
    <cellStyle name="20% - Ênfase5 5 5 3 2 2" xfId="24127"/>
    <cellStyle name="20% - Ênfase5 5 5 3 2 3" xfId="36216"/>
    <cellStyle name="20% - Ênfase5 5 5 3 2 4" xfId="52574"/>
    <cellStyle name="20% - Ênfase5 5 5 3 3" xfId="18067"/>
    <cellStyle name="20% - Ênfase5 5 5 3 4" xfId="30157"/>
    <cellStyle name="20% - Ênfase5 5 5 3 5" xfId="44297"/>
    <cellStyle name="20% - Ênfase5 5 5 4" xfId="7977"/>
    <cellStyle name="20% - Ênfase5 5 5 4 2" xfId="20097"/>
    <cellStyle name="20% - Ênfase5 5 5 4 2 2" xfId="48541"/>
    <cellStyle name="20% - Ênfase5 5 5 4 3" xfId="32186"/>
    <cellStyle name="20% - Ênfase5 5 5 4 4" xfId="40264"/>
    <cellStyle name="20% - Ênfase5 5 5 5" xfId="14037"/>
    <cellStyle name="20% - Ênfase5 5 5 5 2" xfId="46492"/>
    <cellStyle name="20% - Ênfase5 5 5 6" xfId="26127"/>
    <cellStyle name="20% - Ênfase5 5 5 7" xfId="38217"/>
    <cellStyle name="20% - Ênfase5 5 6" xfId="2411"/>
    <cellStyle name="20% - Ênfase5 5 6 2" xfId="8471"/>
    <cellStyle name="20% - Ênfase5 5 6 2 2" xfId="20591"/>
    <cellStyle name="20% - Ênfase5 5 6 2 3" xfId="32680"/>
    <cellStyle name="20% - Ênfase5 5 6 2 4" xfId="49037"/>
    <cellStyle name="20% - Ênfase5 5 6 3" xfId="14531"/>
    <cellStyle name="20% - Ênfase5 5 6 4" xfId="26621"/>
    <cellStyle name="20% - Ênfase5 5 6 5" xfId="40760"/>
    <cellStyle name="20% - Ênfase5 5 7" xfId="4442"/>
    <cellStyle name="20% - Ênfase5 5 7 2" xfId="10501"/>
    <cellStyle name="20% - Ênfase5 5 7 2 2" xfId="22621"/>
    <cellStyle name="20% - Ênfase5 5 7 2 3" xfId="34710"/>
    <cellStyle name="20% - Ênfase5 5 7 2 4" xfId="51068"/>
    <cellStyle name="20% - Ênfase5 5 7 3" xfId="16561"/>
    <cellStyle name="20% - Ênfase5 5 7 4" xfId="28651"/>
    <cellStyle name="20% - Ênfase5 5 7 5" xfId="42791"/>
    <cellStyle name="20% - Ênfase5 5 8" xfId="6441"/>
    <cellStyle name="20% - Ênfase5 5 8 2" xfId="18561"/>
    <cellStyle name="20% - Ênfase5 5 8 2 2" xfId="46989"/>
    <cellStyle name="20% - Ênfase5 5 8 3" xfId="30650"/>
    <cellStyle name="20% - Ênfase5 5 8 4" xfId="38712"/>
    <cellStyle name="20% - Ênfase5 5 9" xfId="12501"/>
    <cellStyle name="20% - Ênfase5 5 9 2" xfId="44943"/>
    <cellStyle name="20% - Ênfase5 6" xfId="284"/>
    <cellStyle name="20% - Ênfase5 6 10" xfId="24625"/>
    <cellStyle name="20% - Ênfase5 6 11" xfId="36715"/>
    <cellStyle name="20% - Ênfase5 6 2" xfId="286"/>
    <cellStyle name="20% - Ênfase5 6 2 10" xfId="36717"/>
    <cellStyle name="20% - Ênfase5 6 2 2" xfId="1375"/>
    <cellStyle name="20% - Ênfase5 6 2 2 2" xfId="3417"/>
    <cellStyle name="20% - Ênfase5 6 2 2 2 2" xfId="9476"/>
    <cellStyle name="20% - Ênfase5 6 2 2 2 2 2" xfId="21596"/>
    <cellStyle name="20% - Ênfase5 6 2 2 2 2 3" xfId="33685"/>
    <cellStyle name="20% - Ênfase5 6 2 2 2 2 4" xfId="50043"/>
    <cellStyle name="20% - Ênfase5 6 2 2 2 3" xfId="15536"/>
    <cellStyle name="20% - Ênfase5 6 2 2 2 4" xfId="27626"/>
    <cellStyle name="20% - Ênfase5 6 2 2 2 5" xfId="41766"/>
    <cellStyle name="20% - Ênfase5 6 2 2 3" xfId="5442"/>
    <cellStyle name="20% - Ênfase5 6 2 2 3 2" xfId="11501"/>
    <cellStyle name="20% - Ênfase5 6 2 2 3 2 2" xfId="23621"/>
    <cellStyle name="20% - Ênfase5 6 2 2 3 2 3" xfId="35710"/>
    <cellStyle name="20% - Ênfase5 6 2 2 3 2 4" xfId="52068"/>
    <cellStyle name="20% - Ênfase5 6 2 2 3 3" xfId="17561"/>
    <cellStyle name="20% - Ênfase5 6 2 2 3 4" xfId="29651"/>
    <cellStyle name="20% - Ênfase5 6 2 2 3 5" xfId="43791"/>
    <cellStyle name="20% - Ênfase5 6 2 2 4" xfId="7446"/>
    <cellStyle name="20% - Ênfase5 6 2 2 4 2" xfId="19566"/>
    <cellStyle name="20% - Ênfase5 6 2 2 4 2 2" xfId="48009"/>
    <cellStyle name="20% - Ênfase5 6 2 2 4 3" xfId="31655"/>
    <cellStyle name="20% - Ênfase5 6 2 2 4 4" xfId="39732"/>
    <cellStyle name="20% - Ênfase5 6 2 2 5" xfId="13506"/>
    <cellStyle name="20% - Ênfase5 6 2 2 5 2" xfId="45960"/>
    <cellStyle name="20% - Ênfase5 6 2 2 6" xfId="25621"/>
    <cellStyle name="20% - Ênfase5 6 2 2 7" xfId="37711"/>
    <cellStyle name="20% - Ênfase5 6 2 3" xfId="866"/>
    <cellStyle name="20% - Ênfase5 6 2 3 2" xfId="2921"/>
    <cellStyle name="20% - Ênfase5 6 2 3 2 2" xfId="8980"/>
    <cellStyle name="20% - Ênfase5 6 2 3 2 2 2" xfId="21100"/>
    <cellStyle name="20% - Ênfase5 6 2 3 2 2 3" xfId="33189"/>
    <cellStyle name="20% - Ênfase5 6 2 3 2 2 4" xfId="49547"/>
    <cellStyle name="20% - Ênfase5 6 2 3 2 3" xfId="15040"/>
    <cellStyle name="20% - Ênfase5 6 2 3 2 4" xfId="27130"/>
    <cellStyle name="20% - Ênfase5 6 2 3 2 5" xfId="41270"/>
    <cellStyle name="20% - Ênfase5 6 2 3 3" xfId="4946"/>
    <cellStyle name="20% - Ênfase5 6 2 3 3 2" xfId="11005"/>
    <cellStyle name="20% - Ênfase5 6 2 3 3 2 2" xfId="23125"/>
    <cellStyle name="20% - Ênfase5 6 2 3 3 2 3" xfId="35214"/>
    <cellStyle name="20% - Ênfase5 6 2 3 3 2 4" xfId="51572"/>
    <cellStyle name="20% - Ênfase5 6 2 3 3 3" xfId="17065"/>
    <cellStyle name="20% - Ênfase5 6 2 3 3 4" xfId="29155"/>
    <cellStyle name="20% - Ênfase5 6 2 3 3 5" xfId="43295"/>
    <cellStyle name="20% - Ênfase5 6 2 3 4" xfId="6950"/>
    <cellStyle name="20% - Ênfase5 6 2 3 4 2" xfId="19070"/>
    <cellStyle name="20% - Ênfase5 6 2 3 4 2 2" xfId="47504"/>
    <cellStyle name="20% - Ênfase5 6 2 3 4 3" xfId="31159"/>
    <cellStyle name="20% - Ênfase5 6 2 3 4 4" xfId="39227"/>
    <cellStyle name="20% - Ênfase5 6 2 3 5" xfId="13010"/>
    <cellStyle name="20% - Ênfase5 6 2 3 5 2" xfId="45456"/>
    <cellStyle name="20% - Ênfase5 6 2 3 6" xfId="25125"/>
    <cellStyle name="20% - Ênfase5 6 2 3 7" xfId="37215"/>
    <cellStyle name="20% - Ênfase5 6 2 4" xfId="1918"/>
    <cellStyle name="20% - Ênfase5 6 2 4 2" xfId="3954"/>
    <cellStyle name="20% - Ênfase5 6 2 4 2 2" xfId="10013"/>
    <cellStyle name="20% - Ênfase5 6 2 4 2 2 2" xfId="22133"/>
    <cellStyle name="20% - Ênfase5 6 2 4 2 2 3" xfId="34222"/>
    <cellStyle name="20% - Ênfase5 6 2 4 2 2 4" xfId="50580"/>
    <cellStyle name="20% - Ênfase5 6 2 4 2 3" xfId="16073"/>
    <cellStyle name="20% - Ênfase5 6 2 4 2 4" xfId="28163"/>
    <cellStyle name="20% - Ênfase5 6 2 4 2 5" xfId="42303"/>
    <cellStyle name="20% - Ênfase5 6 2 4 3" xfId="5954"/>
    <cellStyle name="20% - Ênfase5 6 2 4 3 2" xfId="12013"/>
    <cellStyle name="20% - Ênfase5 6 2 4 3 2 2" xfId="24133"/>
    <cellStyle name="20% - Ênfase5 6 2 4 3 2 3" xfId="36222"/>
    <cellStyle name="20% - Ênfase5 6 2 4 3 2 4" xfId="52580"/>
    <cellStyle name="20% - Ênfase5 6 2 4 3 3" xfId="18073"/>
    <cellStyle name="20% - Ênfase5 6 2 4 3 4" xfId="30163"/>
    <cellStyle name="20% - Ênfase5 6 2 4 3 5" xfId="44303"/>
    <cellStyle name="20% - Ênfase5 6 2 4 4" xfId="7983"/>
    <cellStyle name="20% - Ênfase5 6 2 4 4 2" xfId="20103"/>
    <cellStyle name="20% - Ênfase5 6 2 4 4 2 2" xfId="48547"/>
    <cellStyle name="20% - Ênfase5 6 2 4 4 3" xfId="32192"/>
    <cellStyle name="20% - Ênfase5 6 2 4 4 4" xfId="40270"/>
    <cellStyle name="20% - Ênfase5 6 2 4 5" xfId="14043"/>
    <cellStyle name="20% - Ênfase5 6 2 4 5 2" xfId="46498"/>
    <cellStyle name="20% - Ênfase5 6 2 4 6" xfId="26133"/>
    <cellStyle name="20% - Ênfase5 6 2 4 7" xfId="38223"/>
    <cellStyle name="20% - Ênfase5 6 2 5" xfId="2417"/>
    <cellStyle name="20% - Ênfase5 6 2 5 2" xfId="8477"/>
    <cellStyle name="20% - Ênfase5 6 2 5 2 2" xfId="20597"/>
    <cellStyle name="20% - Ênfase5 6 2 5 2 3" xfId="32686"/>
    <cellStyle name="20% - Ênfase5 6 2 5 2 4" xfId="49043"/>
    <cellStyle name="20% - Ênfase5 6 2 5 3" xfId="14537"/>
    <cellStyle name="20% - Ênfase5 6 2 5 4" xfId="26627"/>
    <cellStyle name="20% - Ênfase5 6 2 5 5" xfId="40766"/>
    <cellStyle name="20% - Ênfase5 6 2 6" xfId="4448"/>
    <cellStyle name="20% - Ênfase5 6 2 6 2" xfId="10507"/>
    <cellStyle name="20% - Ênfase5 6 2 6 2 2" xfId="22627"/>
    <cellStyle name="20% - Ênfase5 6 2 6 2 3" xfId="34716"/>
    <cellStyle name="20% - Ênfase5 6 2 6 2 4" xfId="51074"/>
    <cellStyle name="20% - Ênfase5 6 2 6 3" xfId="16567"/>
    <cellStyle name="20% - Ênfase5 6 2 6 4" xfId="28657"/>
    <cellStyle name="20% - Ênfase5 6 2 6 5" xfId="42797"/>
    <cellStyle name="20% - Ênfase5 6 2 7" xfId="6447"/>
    <cellStyle name="20% - Ênfase5 6 2 7 2" xfId="18567"/>
    <cellStyle name="20% - Ênfase5 6 2 7 2 2" xfId="46995"/>
    <cellStyle name="20% - Ênfase5 6 2 7 3" xfId="30656"/>
    <cellStyle name="20% - Ênfase5 6 2 7 4" xfId="38718"/>
    <cellStyle name="20% - Ênfase5 6 2 8" xfId="12507"/>
    <cellStyle name="20% - Ênfase5 6 2 8 2" xfId="44949"/>
    <cellStyle name="20% - Ênfase5 6 2 9" xfId="24627"/>
    <cellStyle name="20% - Ênfase5 6 3" xfId="1373"/>
    <cellStyle name="20% - Ênfase5 6 3 2" xfId="3415"/>
    <cellStyle name="20% - Ênfase5 6 3 2 2" xfId="9474"/>
    <cellStyle name="20% - Ênfase5 6 3 2 2 2" xfId="21594"/>
    <cellStyle name="20% - Ênfase5 6 3 2 2 3" xfId="33683"/>
    <cellStyle name="20% - Ênfase5 6 3 2 2 4" xfId="50041"/>
    <cellStyle name="20% - Ênfase5 6 3 2 3" xfId="15534"/>
    <cellStyle name="20% - Ênfase5 6 3 2 4" xfId="27624"/>
    <cellStyle name="20% - Ênfase5 6 3 2 5" xfId="41764"/>
    <cellStyle name="20% - Ênfase5 6 3 3" xfId="5440"/>
    <cellStyle name="20% - Ênfase5 6 3 3 2" xfId="11499"/>
    <cellStyle name="20% - Ênfase5 6 3 3 2 2" xfId="23619"/>
    <cellStyle name="20% - Ênfase5 6 3 3 2 3" xfId="35708"/>
    <cellStyle name="20% - Ênfase5 6 3 3 2 4" xfId="52066"/>
    <cellStyle name="20% - Ênfase5 6 3 3 3" xfId="17559"/>
    <cellStyle name="20% - Ênfase5 6 3 3 4" xfId="29649"/>
    <cellStyle name="20% - Ênfase5 6 3 3 5" xfId="43789"/>
    <cellStyle name="20% - Ênfase5 6 3 4" xfId="7444"/>
    <cellStyle name="20% - Ênfase5 6 3 4 2" xfId="19564"/>
    <cellStyle name="20% - Ênfase5 6 3 4 2 2" xfId="48007"/>
    <cellStyle name="20% - Ênfase5 6 3 4 3" xfId="31653"/>
    <cellStyle name="20% - Ênfase5 6 3 4 4" xfId="39730"/>
    <cellStyle name="20% - Ênfase5 6 3 5" xfId="13504"/>
    <cellStyle name="20% - Ênfase5 6 3 5 2" xfId="45958"/>
    <cellStyle name="20% - Ênfase5 6 3 6" xfId="25619"/>
    <cellStyle name="20% - Ênfase5 6 3 7" xfId="37709"/>
    <cellStyle name="20% - Ênfase5 6 4" xfId="864"/>
    <cellStyle name="20% - Ênfase5 6 4 2" xfId="2919"/>
    <cellStyle name="20% - Ênfase5 6 4 2 2" xfId="8978"/>
    <cellStyle name="20% - Ênfase5 6 4 2 2 2" xfId="21098"/>
    <cellStyle name="20% - Ênfase5 6 4 2 2 3" xfId="33187"/>
    <cellStyle name="20% - Ênfase5 6 4 2 2 4" xfId="49545"/>
    <cellStyle name="20% - Ênfase5 6 4 2 3" xfId="15038"/>
    <cellStyle name="20% - Ênfase5 6 4 2 4" xfId="27128"/>
    <cellStyle name="20% - Ênfase5 6 4 2 5" xfId="41268"/>
    <cellStyle name="20% - Ênfase5 6 4 3" xfId="4944"/>
    <cellStyle name="20% - Ênfase5 6 4 3 2" xfId="11003"/>
    <cellStyle name="20% - Ênfase5 6 4 3 2 2" xfId="23123"/>
    <cellStyle name="20% - Ênfase5 6 4 3 2 3" xfId="35212"/>
    <cellStyle name="20% - Ênfase5 6 4 3 2 4" xfId="51570"/>
    <cellStyle name="20% - Ênfase5 6 4 3 3" xfId="17063"/>
    <cellStyle name="20% - Ênfase5 6 4 3 4" xfId="29153"/>
    <cellStyle name="20% - Ênfase5 6 4 3 5" xfId="43293"/>
    <cellStyle name="20% - Ênfase5 6 4 4" xfId="6948"/>
    <cellStyle name="20% - Ênfase5 6 4 4 2" xfId="19068"/>
    <cellStyle name="20% - Ênfase5 6 4 4 2 2" xfId="47502"/>
    <cellStyle name="20% - Ênfase5 6 4 4 3" xfId="31157"/>
    <cellStyle name="20% - Ênfase5 6 4 4 4" xfId="39225"/>
    <cellStyle name="20% - Ênfase5 6 4 5" xfId="13008"/>
    <cellStyle name="20% - Ênfase5 6 4 5 2" xfId="45454"/>
    <cellStyle name="20% - Ênfase5 6 4 6" xfId="25123"/>
    <cellStyle name="20% - Ênfase5 6 4 7" xfId="37213"/>
    <cellStyle name="20% - Ênfase5 6 5" xfId="1916"/>
    <cellStyle name="20% - Ênfase5 6 5 2" xfId="3952"/>
    <cellStyle name="20% - Ênfase5 6 5 2 2" xfId="10011"/>
    <cellStyle name="20% - Ênfase5 6 5 2 2 2" xfId="22131"/>
    <cellStyle name="20% - Ênfase5 6 5 2 2 3" xfId="34220"/>
    <cellStyle name="20% - Ênfase5 6 5 2 2 4" xfId="50578"/>
    <cellStyle name="20% - Ênfase5 6 5 2 3" xfId="16071"/>
    <cellStyle name="20% - Ênfase5 6 5 2 4" xfId="28161"/>
    <cellStyle name="20% - Ênfase5 6 5 2 5" xfId="42301"/>
    <cellStyle name="20% - Ênfase5 6 5 3" xfId="5952"/>
    <cellStyle name="20% - Ênfase5 6 5 3 2" xfId="12011"/>
    <cellStyle name="20% - Ênfase5 6 5 3 2 2" xfId="24131"/>
    <cellStyle name="20% - Ênfase5 6 5 3 2 3" xfId="36220"/>
    <cellStyle name="20% - Ênfase5 6 5 3 2 4" xfId="52578"/>
    <cellStyle name="20% - Ênfase5 6 5 3 3" xfId="18071"/>
    <cellStyle name="20% - Ênfase5 6 5 3 4" xfId="30161"/>
    <cellStyle name="20% - Ênfase5 6 5 3 5" xfId="44301"/>
    <cellStyle name="20% - Ênfase5 6 5 4" xfId="7981"/>
    <cellStyle name="20% - Ênfase5 6 5 4 2" xfId="20101"/>
    <cellStyle name="20% - Ênfase5 6 5 4 2 2" xfId="48545"/>
    <cellStyle name="20% - Ênfase5 6 5 4 3" xfId="32190"/>
    <cellStyle name="20% - Ênfase5 6 5 4 4" xfId="40268"/>
    <cellStyle name="20% - Ênfase5 6 5 5" xfId="14041"/>
    <cellStyle name="20% - Ênfase5 6 5 5 2" xfId="46496"/>
    <cellStyle name="20% - Ênfase5 6 5 6" xfId="26131"/>
    <cellStyle name="20% - Ênfase5 6 5 7" xfId="38221"/>
    <cellStyle name="20% - Ênfase5 6 6" xfId="2415"/>
    <cellStyle name="20% - Ênfase5 6 6 2" xfId="8475"/>
    <cellStyle name="20% - Ênfase5 6 6 2 2" xfId="20595"/>
    <cellStyle name="20% - Ênfase5 6 6 2 3" xfId="32684"/>
    <cellStyle name="20% - Ênfase5 6 6 2 4" xfId="49041"/>
    <cellStyle name="20% - Ênfase5 6 6 3" xfId="14535"/>
    <cellStyle name="20% - Ênfase5 6 6 4" xfId="26625"/>
    <cellStyle name="20% - Ênfase5 6 6 5" xfId="40764"/>
    <cellStyle name="20% - Ênfase5 6 7" xfId="4446"/>
    <cellStyle name="20% - Ênfase5 6 7 2" xfId="10505"/>
    <cellStyle name="20% - Ênfase5 6 7 2 2" xfId="22625"/>
    <cellStyle name="20% - Ênfase5 6 7 2 3" xfId="34714"/>
    <cellStyle name="20% - Ênfase5 6 7 2 4" xfId="51072"/>
    <cellStyle name="20% - Ênfase5 6 7 3" xfId="16565"/>
    <cellStyle name="20% - Ênfase5 6 7 4" xfId="28655"/>
    <cellStyle name="20% - Ênfase5 6 7 5" xfId="42795"/>
    <cellStyle name="20% - Ênfase5 6 8" xfId="6445"/>
    <cellStyle name="20% - Ênfase5 6 8 2" xfId="18565"/>
    <cellStyle name="20% - Ênfase5 6 8 2 2" xfId="46993"/>
    <cellStyle name="20% - Ênfase5 6 8 3" xfId="30654"/>
    <cellStyle name="20% - Ênfase5 6 8 4" xfId="38716"/>
    <cellStyle name="20% - Ênfase5 6 9" xfId="12505"/>
    <cellStyle name="20% - Ênfase5 6 9 2" xfId="44947"/>
    <cellStyle name="20% - Ênfase5 7" xfId="155"/>
    <cellStyle name="20% - Ênfase5 7 10" xfId="24504"/>
    <cellStyle name="20% - Ênfase5 7 11" xfId="36594"/>
    <cellStyle name="20% - Ênfase5 7 2" xfId="288"/>
    <cellStyle name="20% - Ênfase5 7 2 10" xfId="36719"/>
    <cellStyle name="20% - Ênfase5 7 2 2" xfId="1377"/>
    <cellStyle name="20% - Ênfase5 7 2 2 2" xfId="3419"/>
    <cellStyle name="20% - Ênfase5 7 2 2 2 2" xfId="9478"/>
    <cellStyle name="20% - Ênfase5 7 2 2 2 2 2" xfId="21598"/>
    <cellStyle name="20% - Ênfase5 7 2 2 2 2 3" xfId="33687"/>
    <cellStyle name="20% - Ênfase5 7 2 2 2 2 4" xfId="50045"/>
    <cellStyle name="20% - Ênfase5 7 2 2 2 3" xfId="15538"/>
    <cellStyle name="20% - Ênfase5 7 2 2 2 4" xfId="27628"/>
    <cellStyle name="20% - Ênfase5 7 2 2 2 5" xfId="41768"/>
    <cellStyle name="20% - Ênfase5 7 2 2 3" xfId="5444"/>
    <cellStyle name="20% - Ênfase5 7 2 2 3 2" xfId="11503"/>
    <cellStyle name="20% - Ênfase5 7 2 2 3 2 2" xfId="23623"/>
    <cellStyle name="20% - Ênfase5 7 2 2 3 2 3" xfId="35712"/>
    <cellStyle name="20% - Ênfase5 7 2 2 3 2 4" xfId="52070"/>
    <cellStyle name="20% - Ênfase5 7 2 2 3 3" xfId="17563"/>
    <cellStyle name="20% - Ênfase5 7 2 2 3 4" xfId="29653"/>
    <cellStyle name="20% - Ênfase5 7 2 2 3 5" xfId="43793"/>
    <cellStyle name="20% - Ênfase5 7 2 2 4" xfId="7448"/>
    <cellStyle name="20% - Ênfase5 7 2 2 4 2" xfId="19568"/>
    <cellStyle name="20% - Ênfase5 7 2 2 4 2 2" xfId="48011"/>
    <cellStyle name="20% - Ênfase5 7 2 2 4 3" xfId="31657"/>
    <cellStyle name="20% - Ênfase5 7 2 2 4 4" xfId="39734"/>
    <cellStyle name="20% - Ênfase5 7 2 2 5" xfId="13508"/>
    <cellStyle name="20% - Ênfase5 7 2 2 5 2" xfId="45962"/>
    <cellStyle name="20% - Ênfase5 7 2 2 6" xfId="25623"/>
    <cellStyle name="20% - Ênfase5 7 2 2 7" xfId="37713"/>
    <cellStyle name="20% - Ênfase5 7 2 3" xfId="868"/>
    <cellStyle name="20% - Ênfase5 7 2 3 2" xfId="2923"/>
    <cellStyle name="20% - Ênfase5 7 2 3 2 2" xfId="8982"/>
    <cellStyle name="20% - Ênfase5 7 2 3 2 2 2" xfId="21102"/>
    <cellStyle name="20% - Ênfase5 7 2 3 2 2 3" xfId="33191"/>
    <cellStyle name="20% - Ênfase5 7 2 3 2 2 4" xfId="49549"/>
    <cellStyle name="20% - Ênfase5 7 2 3 2 3" xfId="15042"/>
    <cellStyle name="20% - Ênfase5 7 2 3 2 4" xfId="27132"/>
    <cellStyle name="20% - Ênfase5 7 2 3 2 5" xfId="41272"/>
    <cellStyle name="20% - Ênfase5 7 2 3 3" xfId="4948"/>
    <cellStyle name="20% - Ênfase5 7 2 3 3 2" xfId="11007"/>
    <cellStyle name="20% - Ênfase5 7 2 3 3 2 2" xfId="23127"/>
    <cellStyle name="20% - Ênfase5 7 2 3 3 2 3" xfId="35216"/>
    <cellStyle name="20% - Ênfase5 7 2 3 3 2 4" xfId="51574"/>
    <cellStyle name="20% - Ênfase5 7 2 3 3 3" xfId="17067"/>
    <cellStyle name="20% - Ênfase5 7 2 3 3 4" xfId="29157"/>
    <cellStyle name="20% - Ênfase5 7 2 3 3 5" xfId="43297"/>
    <cellStyle name="20% - Ênfase5 7 2 3 4" xfId="6952"/>
    <cellStyle name="20% - Ênfase5 7 2 3 4 2" xfId="19072"/>
    <cellStyle name="20% - Ênfase5 7 2 3 4 2 2" xfId="47506"/>
    <cellStyle name="20% - Ênfase5 7 2 3 4 3" xfId="31161"/>
    <cellStyle name="20% - Ênfase5 7 2 3 4 4" xfId="39229"/>
    <cellStyle name="20% - Ênfase5 7 2 3 5" xfId="13012"/>
    <cellStyle name="20% - Ênfase5 7 2 3 5 2" xfId="45458"/>
    <cellStyle name="20% - Ênfase5 7 2 3 6" xfId="25127"/>
    <cellStyle name="20% - Ênfase5 7 2 3 7" xfId="37217"/>
    <cellStyle name="20% - Ênfase5 7 2 4" xfId="1920"/>
    <cellStyle name="20% - Ênfase5 7 2 4 2" xfId="3956"/>
    <cellStyle name="20% - Ênfase5 7 2 4 2 2" xfId="10015"/>
    <cellStyle name="20% - Ênfase5 7 2 4 2 2 2" xfId="22135"/>
    <cellStyle name="20% - Ênfase5 7 2 4 2 2 3" xfId="34224"/>
    <cellStyle name="20% - Ênfase5 7 2 4 2 2 4" xfId="50582"/>
    <cellStyle name="20% - Ênfase5 7 2 4 2 3" xfId="16075"/>
    <cellStyle name="20% - Ênfase5 7 2 4 2 4" xfId="28165"/>
    <cellStyle name="20% - Ênfase5 7 2 4 2 5" xfId="42305"/>
    <cellStyle name="20% - Ênfase5 7 2 4 3" xfId="5956"/>
    <cellStyle name="20% - Ênfase5 7 2 4 3 2" xfId="12015"/>
    <cellStyle name="20% - Ênfase5 7 2 4 3 2 2" xfId="24135"/>
    <cellStyle name="20% - Ênfase5 7 2 4 3 2 3" xfId="36224"/>
    <cellStyle name="20% - Ênfase5 7 2 4 3 2 4" xfId="52582"/>
    <cellStyle name="20% - Ênfase5 7 2 4 3 3" xfId="18075"/>
    <cellStyle name="20% - Ênfase5 7 2 4 3 4" xfId="30165"/>
    <cellStyle name="20% - Ênfase5 7 2 4 3 5" xfId="44305"/>
    <cellStyle name="20% - Ênfase5 7 2 4 4" xfId="7985"/>
    <cellStyle name="20% - Ênfase5 7 2 4 4 2" xfId="20105"/>
    <cellStyle name="20% - Ênfase5 7 2 4 4 2 2" xfId="48549"/>
    <cellStyle name="20% - Ênfase5 7 2 4 4 3" xfId="32194"/>
    <cellStyle name="20% - Ênfase5 7 2 4 4 4" xfId="40272"/>
    <cellStyle name="20% - Ênfase5 7 2 4 5" xfId="14045"/>
    <cellStyle name="20% - Ênfase5 7 2 4 5 2" xfId="46500"/>
    <cellStyle name="20% - Ênfase5 7 2 4 6" xfId="26135"/>
    <cellStyle name="20% - Ênfase5 7 2 4 7" xfId="38225"/>
    <cellStyle name="20% - Ênfase5 7 2 5" xfId="2419"/>
    <cellStyle name="20% - Ênfase5 7 2 5 2" xfId="8479"/>
    <cellStyle name="20% - Ênfase5 7 2 5 2 2" xfId="20599"/>
    <cellStyle name="20% - Ênfase5 7 2 5 2 3" xfId="32688"/>
    <cellStyle name="20% - Ênfase5 7 2 5 2 4" xfId="49045"/>
    <cellStyle name="20% - Ênfase5 7 2 5 3" xfId="14539"/>
    <cellStyle name="20% - Ênfase5 7 2 5 4" xfId="26629"/>
    <cellStyle name="20% - Ênfase5 7 2 5 5" xfId="40768"/>
    <cellStyle name="20% - Ênfase5 7 2 6" xfId="4450"/>
    <cellStyle name="20% - Ênfase5 7 2 6 2" xfId="10509"/>
    <cellStyle name="20% - Ênfase5 7 2 6 2 2" xfId="22629"/>
    <cellStyle name="20% - Ênfase5 7 2 6 2 3" xfId="34718"/>
    <cellStyle name="20% - Ênfase5 7 2 6 2 4" xfId="51076"/>
    <cellStyle name="20% - Ênfase5 7 2 6 3" xfId="16569"/>
    <cellStyle name="20% - Ênfase5 7 2 6 4" xfId="28659"/>
    <cellStyle name="20% - Ênfase5 7 2 6 5" xfId="42799"/>
    <cellStyle name="20% - Ênfase5 7 2 7" xfId="6449"/>
    <cellStyle name="20% - Ênfase5 7 2 7 2" xfId="18569"/>
    <cellStyle name="20% - Ênfase5 7 2 7 2 2" xfId="46997"/>
    <cellStyle name="20% - Ênfase5 7 2 7 3" xfId="30658"/>
    <cellStyle name="20% - Ênfase5 7 2 7 4" xfId="38720"/>
    <cellStyle name="20% - Ênfase5 7 2 8" xfId="12509"/>
    <cellStyle name="20% - Ênfase5 7 2 8 2" xfId="44951"/>
    <cellStyle name="20% - Ênfase5 7 2 9" xfId="24629"/>
    <cellStyle name="20% - Ênfase5 7 3" xfId="1251"/>
    <cellStyle name="20% - Ênfase5 7 3 2" xfId="3294"/>
    <cellStyle name="20% - Ênfase5 7 3 2 2" xfId="9353"/>
    <cellStyle name="20% - Ênfase5 7 3 2 2 2" xfId="21473"/>
    <cellStyle name="20% - Ênfase5 7 3 2 2 3" xfId="33562"/>
    <cellStyle name="20% - Ênfase5 7 3 2 2 4" xfId="49920"/>
    <cellStyle name="20% - Ênfase5 7 3 2 3" xfId="15413"/>
    <cellStyle name="20% - Ênfase5 7 3 2 4" xfId="27503"/>
    <cellStyle name="20% - Ênfase5 7 3 2 5" xfId="41643"/>
    <cellStyle name="20% - Ênfase5 7 3 3" xfId="5319"/>
    <cellStyle name="20% - Ênfase5 7 3 3 2" xfId="11378"/>
    <cellStyle name="20% - Ênfase5 7 3 3 2 2" xfId="23498"/>
    <cellStyle name="20% - Ênfase5 7 3 3 2 3" xfId="35587"/>
    <cellStyle name="20% - Ênfase5 7 3 3 2 4" xfId="51945"/>
    <cellStyle name="20% - Ênfase5 7 3 3 3" xfId="17438"/>
    <cellStyle name="20% - Ênfase5 7 3 3 4" xfId="29528"/>
    <cellStyle name="20% - Ênfase5 7 3 3 5" xfId="43668"/>
    <cellStyle name="20% - Ênfase5 7 3 4" xfId="7323"/>
    <cellStyle name="20% - Ênfase5 7 3 4 2" xfId="19443"/>
    <cellStyle name="20% - Ênfase5 7 3 4 2 2" xfId="47885"/>
    <cellStyle name="20% - Ênfase5 7 3 4 3" xfId="31532"/>
    <cellStyle name="20% - Ênfase5 7 3 4 4" xfId="39608"/>
    <cellStyle name="20% - Ênfase5 7 3 5" xfId="13383"/>
    <cellStyle name="20% - Ênfase5 7 3 5 2" xfId="45836"/>
    <cellStyle name="20% - Ênfase5 7 3 6" xfId="25498"/>
    <cellStyle name="20% - Ênfase5 7 3 7" xfId="37588"/>
    <cellStyle name="20% - Ênfase5 7 4" xfId="742"/>
    <cellStyle name="20% - Ênfase5 7 4 2" xfId="2798"/>
    <cellStyle name="20% - Ênfase5 7 4 2 2" xfId="8857"/>
    <cellStyle name="20% - Ênfase5 7 4 2 2 2" xfId="20977"/>
    <cellStyle name="20% - Ênfase5 7 4 2 2 3" xfId="33066"/>
    <cellStyle name="20% - Ênfase5 7 4 2 2 4" xfId="49424"/>
    <cellStyle name="20% - Ênfase5 7 4 2 3" xfId="14917"/>
    <cellStyle name="20% - Ênfase5 7 4 2 4" xfId="27007"/>
    <cellStyle name="20% - Ênfase5 7 4 2 5" xfId="41147"/>
    <cellStyle name="20% - Ênfase5 7 4 3" xfId="4823"/>
    <cellStyle name="20% - Ênfase5 7 4 3 2" xfId="10882"/>
    <cellStyle name="20% - Ênfase5 7 4 3 2 2" xfId="23002"/>
    <cellStyle name="20% - Ênfase5 7 4 3 2 3" xfId="35091"/>
    <cellStyle name="20% - Ênfase5 7 4 3 2 4" xfId="51449"/>
    <cellStyle name="20% - Ênfase5 7 4 3 3" xfId="16942"/>
    <cellStyle name="20% - Ênfase5 7 4 3 4" xfId="29032"/>
    <cellStyle name="20% - Ênfase5 7 4 3 5" xfId="43172"/>
    <cellStyle name="20% - Ênfase5 7 4 4" xfId="6827"/>
    <cellStyle name="20% - Ênfase5 7 4 4 2" xfId="18947"/>
    <cellStyle name="20% - Ênfase5 7 4 4 2 2" xfId="47380"/>
    <cellStyle name="20% - Ênfase5 7 4 4 3" xfId="31036"/>
    <cellStyle name="20% - Ênfase5 7 4 4 4" xfId="39103"/>
    <cellStyle name="20% - Ênfase5 7 4 5" xfId="12887"/>
    <cellStyle name="20% - Ênfase5 7 4 5 2" xfId="45332"/>
    <cellStyle name="20% - Ênfase5 7 4 6" xfId="25002"/>
    <cellStyle name="20% - Ênfase5 7 4 7" xfId="37092"/>
    <cellStyle name="20% - Ênfase5 7 5" xfId="1794"/>
    <cellStyle name="20% - Ênfase5 7 5 2" xfId="3831"/>
    <cellStyle name="20% - Ênfase5 7 5 2 2" xfId="9890"/>
    <cellStyle name="20% - Ênfase5 7 5 2 2 2" xfId="22010"/>
    <cellStyle name="20% - Ênfase5 7 5 2 2 3" xfId="34099"/>
    <cellStyle name="20% - Ênfase5 7 5 2 2 4" xfId="50457"/>
    <cellStyle name="20% - Ênfase5 7 5 2 3" xfId="15950"/>
    <cellStyle name="20% - Ênfase5 7 5 2 4" xfId="28040"/>
    <cellStyle name="20% - Ênfase5 7 5 2 5" xfId="42180"/>
    <cellStyle name="20% - Ênfase5 7 5 3" xfId="5831"/>
    <cellStyle name="20% - Ênfase5 7 5 3 2" xfId="11890"/>
    <cellStyle name="20% - Ênfase5 7 5 3 2 2" xfId="24010"/>
    <cellStyle name="20% - Ênfase5 7 5 3 2 3" xfId="36099"/>
    <cellStyle name="20% - Ênfase5 7 5 3 2 4" xfId="52457"/>
    <cellStyle name="20% - Ênfase5 7 5 3 3" xfId="17950"/>
    <cellStyle name="20% - Ênfase5 7 5 3 4" xfId="30040"/>
    <cellStyle name="20% - Ênfase5 7 5 3 5" xfId="44180"/>
    <cellStyle name="20% - Ênfase5 7 5 4" xfId="7860"/>
    <cellStyle name="20% - Ênfase5 7 5 4 2" xfId="19980"/>
    <cellStyle name="20% - Ênfase5 7 5 4 2 2" xfId="48423"/>
    <cellStyle name="20% - Ênfase5 7 5 4 3" xfId="32069"/>
    <cellStyle name="20% - Ênfase5 7 5 4 4" xfId="40146"/>
    <cellStyle name="20% - Ênfase5 7 5 5" xfId="13920"/>
    <cellStyle name="20% - Ênfase5 7 5 5 2" xfId="46374"/>
    <cellStyle name="20% - Ênfase5 7 5 6" xfId="26010"/>
    <cellStyle name="20% - Ênfase5 7 5 7" xfId="38100"/>
    <cellStyle name="20% - Ênfase5 7 6" xfId="2294"/>
    <cellStyle name="20% - Ênfase5 7 6 2" xfId="8354"/>
    <cellStyle name="20% - Ênfase5 7 6 2 2" xfId="20474"/>
    <cellStyle name="20% - Ênfase5 7 6 2 3" xfId="32563"/>
    <cellStyle name="20% - Ênfase5 7 6 2 4" xfId="48920"/>
    <cellStyle name="20% - Ênfase5 7 6 3" xfId="14414"/>
    <cellStyle name="20% - Ênfase5 7 6 4" xfId="26504"/>
    <cellStyle name="20% - Ênfase5 7 6 5" xfId="40643"/>
    <cellStyle name="20% - Ênfase5 7 7" xfId="4325"/>
    <cellStyle name="20% - Ênfase5 7 7 2" xfId="10384"/>
    <cellStyle name="20% - Ênfase5 7 7 2 2" xfId="22504"/>
    <cellStyle name="20% - Ênfase5 7 7 2 3" xfId="34593"/>
    <cellStyle name="20% - Ênfase5 7 7 2 4" xfId="50951"/>
    <cellStyle name="20% - Ênfase5 7 7 3" xfId="16444"/>
    <cellStyle name="20% - Ênfase5 7 7 4" xfId="28534"/>
    <cellStyle name="20% - Ênfase5 7 7 5" xfId="42674"/>
    <cellStyle name="20% - Ênfase5 7 8" xfId="6324"/>
    <cellStyle name="20% - Ênfase5 7 8 2" xfId="18444"/>
    <cellStyle name="20% - Ênfase5 7 8 2 2" xfId="46871"/>
    <cellStyle name="20% - Ênfase5 7 8 3" xfId="30533"/>
    <cellStyle name="20% - Ênfase5 7 8 4" xfId="38594"/>
    <cellStyle name="20% - Ênfase5 7 9" xfId="12384"/>
    <cellStyle name="20% - Ênfase5 7 9 2" xfId="44825"/>
    <cellStyle name="20% - Ênfase5 8" xfId="290"/>
    <cellStyle name="20% - Ênfase5 8 10" xfId="24631"/>
    <cellStyle name="20% - Ênfase5 8 11" xfId="36721"/>
    <cellStyle name="20% - Ênfase5 8 2" xfId="212"/>
    <cellStyle name="20% - Ênfase5 8 2 10" xfId="36649"/>
    <cellStyle name="20% - Ênfase5 8 2 2" xfId="1307"/>
    <cellStyle name="20% - Ênfase5 8 2 2 2" xfId="3349"/>
    <cellStyle name="20% - Ênfase5 8 2 2 2 2" xfId="9408"/>
    <cellStyle name="20% - Ênfase5 8 2 2 2 2 2" xfId="21528"/>
    <cellStyle name="20% - Ênfase5 8 2 2 2 2 3" xfId="33617"/>
    <cellStyle name="20% - Ênfase5 8 2 2 2 2 4" xfId="49975"/>
    <cellStyle name="20% - Ênfase5 8 2 2 2 3" xfId="15468"/>
    <cellStyle name="20% - Ênfase5 8 2 2 2 4" xfId="27558"/>
    <cellStyle name="20% - Ênfase5 8 2 2 2 5" xfId="41698"/>
    <cellStyle name="20% - Ênfase5 8 2 2 3" xfId="5374"/>
    <cellStyle name="20% - Ênfase5 8 2 2 3 2" xfId="11433"/>
    <cellStyle name="20% - Ênfase5 8 2 2 3 2 2" xfId="23553"/>
    <cellStyle name="20% - Ênfase5 8 2 2 3 2 3" xfId="35642"/>
    <cellStyle name="20% - Ênfase5 8 2 2 3 2 4" xfId="52000"/>
    <cellStyle name="20% - Ênfase5 8 2 2 3 3" xfId="17493"/>
    <cellStyle name="20% - Ênfase5 8 2 2 3 4" xfId="29583"/>
    <cellStyle name="20% - Ênfase5 8 2 2 3 5" xfId="43723"/>
    <cellStyle name="20% - Ênfase5 8 2 2 4" xfId="7378"/>
    <cellStyle name="20% - Ênfase5 8 2 2 4 2" xfId="19498"/>
    <cellStyle name="20% - Ênfase5 8 2 2 4 2 2" xfId="47941"/>
    <cellStyle name="20% - Ênfase5 8 2 2 4 3" xfId="31587"/>
    <cellStyle name="20% - Ênfase5 8 2 2 4 4" xfId="39664"/>
    <cellStyle name="20% - Ênfase5 8 2 2 5" xfId="13438"/>
    <cellStyle name="20% - Ênfase5 8 2 2 5 2" xfId="45892"/>
    <cellStyle name="20% - Ênfase5 8 2 2 6" xfId="25553"/>
    <cellStyle name="20% - Ênfase5 8 2 2 7" xfId="37643"/>
    <cellStyle name="20% - Ênfase5 8 2 3" xfId="798"/>
    <cellStyle name="20% - Ênfase5 8 2 3 2" xfId="2853"/>
    <cellStyle name="20% - Ênfase5 8 2 3 2 2" xfId="8912"/>
    <cellStyle name="20% - Ênfase5 8 2 3 2 2 2" xfId="21032"/>
    <cellStyle name="20% - Ênfase5 8 2 3 2 2 3" xfId="33121"/>
    <cellStyle name="20% - Ênfase5 8 2 3 2 2 4" xfId="49479"/>
    <cellStyle name="20% - Ênfase5 8 2 3 2 3" xfId="14972"/>
    <cellStyle name="20% - Ênfase5 8 2 3 2 4" xfId="27062"/>
    <cellStyle name="20% - Ênfase5 8 2 3 2 5" xfId="41202"/>
    <cellStyle name="20% - Ênfase5 8 2 3 3" xfId="4878"/>
    <cellStyle name="20% - Ênfase5 8 2 3 3 2" xfId="10937"/>
    <cellStyle name="20% - Ênfase5 8 2 3 3 2 2" xfId="23057"/>
    <cellStyle name="20% - Ênfase5 8 2 3 3 2 3" xfId="35146"/>
    <cellStyle name="20% - Ênfase5 8 2 3 3 2 4" xfId="51504"/>
    <cellStyle name="20% - Ênfase5 8 2 3 3 3" xfId="16997"/>
    <cellStyle name="20% - Ênfase5 8 2 3 3 4" xfId="29087"/>
    <cellStyle name="20% - Ênfase5 8 2 3 3 5" xfId="43227"/>
    <cellStyle name="20% - Ênfase5 8 2 3 4" xfId="6882"/>
    <cellStyle name="20% - Ênfase5 8 2 3 4 2" xfId="19002"/>
    <cellStyle name="20% - Ênfase5 8 2 3 4 2 2" xfId="47436"/>
    <cellStyle name="20% - Ênfase5 8 2 3 4 3" xfId="31091"/>
    <cellStyle name="20% - Ênfase5 8 2 3 4 4" xfId="39159"/>
    <cellStyle name="20% - Ênfase5 8 2 3 5" xfId="12942"/>
    <cellStyle name="20% - Ênfase5 8 2 3 5 2" xfId="45388"/>
    <cellStyle name="20% - Ênfase5 8 2 3 6" xfId="25057"/>
    <cellStyle name="20% - Ênfase5 8 2 3 7" xfId="37147"/>
    <cellStyle name="20% - Ênfase5 8 2 4" xfId="1850"/>
    <cellStyle name="20% - Ênfase5 8 2 4 2" xfId="3886"/>
    <cellStyle name="20% - Ênfase5 8 2 4 2 2" xfId="9945"/>
    <cellStyle name="20% - Ênfase5 8 2 4 2 2 2" xfId="22065"/>
    <cellStyle name="20% - Ênfase5 8 2 4 2 2 3" xfId="34154"/>
    <cellStyle name="20% - Ênfase5 8 2 4 2 2 4" xfId="50512"/>
    <cellStyle name="20% - Ênfase5 8 2 4 2 3" xfId="16005"/>
    <cellStyle name="20% - Ênfase5 8 2 4 2 4" xfId="28095"/>
    <cellStyle name="20% - Ênfase5 8 2 4 2 5" xfId="42235"/>
    <cellStyle name="20% - Ênfase5 8 2 4 3" xfId="5886"/>
    <cellStyle name="20% - Ênfase5 8 2 4 3 2" xfId="11945"/>
    <cellStyle name="20% - Ênfase5 8 2 4 3 2 2" xfId="24065"/>
    <cellStyle name="20% - Ênfase5 8 2 4 3 2 3" xfId="36154"/>
    <cellStyle name="20% - Ênfase5 8 2 4 3 2 4" xfId="52512"/>
    <cellStyle name="20% - Ênfase5 8 2 4 3 3" xfId="18005"/>
    <cellStyle name="20% - Ênfase5 8 2 4 3 4" xfId="30095"/>
    <cellStyle name="20% - Ênfase5 8 2 4 3 5" xfId="44235"/>
    <cellStyle name="20% - Ênfase5 8 2 4 4" xfId="7915"/>
    <cellStyle name="20% - Ênfase5 8 2 4 4 2" xfId="20035"/>
    <cellStyle name="20% - Ênfase5 8 2 4 4 2 2" xfId="48479"/>
    <cellStyle name="20% - Ênfase5 8 2 4 4 3" xfId="32124"/>
    <cellStyle name="20% - Ênfase5 8 2 4 4 4" xfId="40202"/>
    <cellStyle name="20% - Ênfase5 8 2 4 5" xfId="13975"/>
    <cellStyle name="20% - Ênfase5 8 2 4 5 2" xfId="46430"/>
    <cellStyle name="20% - Ênfase5 8 2 4 6" xfId="26065"/>
    <cellStyle name="20% - Ênfase5 8 2 4 7" xfId="38155"/>
    <cellStyle name="20% - Ênfase5 8 2 5" xfId="2349"/>
    <cellStyle name="20% - Ênfase5 8 2 5 2" xfId="8409"/>
    <cellStyle name="20% - Ênfase5 8 2 5 2 2" xfId="20529"/>
    <cellStyle name="20% - Ênfase5 8 2 5 2 3" xfId="32618"/>
    <cellStyle name="20% - Ênfase5 8 2 5 2 4" xfId="48975"/>
    <cellStyle name="20% - Ênfase5 8 2 5 3" xfId="14469"/>
    <cellStyle name="20% - Ênfase5 8 2 5 4" xfId="26559"/>
    <cellStyle name="20% - Ênfase5 8 2 5 5" xfId="40698"/>
    <cellStyle name="20% - Ênfase5 8 2 6" xfId="4380"/>
    <cellStyle name="20% - Ênfase5 8 2 6 2" xfId="10439"/>
    <cellStyle name="20% - Ênfase5 8 2 6 2 2" xfId="22559"/>
    <cellStyle name="20% - Ênfase5 8 2 6 2 3" xfId="34648"/>
    <cellStyle name="20% - Ênfase5 8 2 6 2 4" xfId="51006"/>
    <cellStyle name="20% - Ênfase5 8 2 6 3" xfId="16499"/>
    <cellStyle name="20% - Ênfase5 8 2 6 4" xfId="28589"/>
    <cellStyle name="20% - Ênfase5 8 2 6 5" xfId="42729"/>
    <cellStyle name="20% - Ênfase5 8 2 7" xfId="6379"/>
    <cellStyle name="20% - Ênfase5 8 2 7 2" xfId="18499"/>
    <cellStyle name="20% - Ênfase5 8 2 7 2 2" xfId="46927"/>
    <cellStyle name="20% - Ênfase5 8 2 7 3" xfId="30588"/>
    <cellStyle name="20% - Ênfase5 8 2 7 4" xfId="38650"/>
    <cellStyle name="20% - Ênfase5 8 2 8" xfId="12439"/>
    <cellStyle name="20% - Ênfase5 8 2 8 2" xfId="44881"/>
    <cellStyle name="20% - Ênfase5 8 2 9" xfId="24559"/>
    <cellStyle name="20% - Ênfase5 8 3" xfId="1379"/>
    <cellStyle name="20% - Ênfase5 8 3 2" xfId="3421"/>
    <cellStyle name="20% - Ênfase5 8 3 2 2" xfId="9480"/>
    <cellStyle name="20% - Ênfase5 8 3 2 2 2" xfId="21600"/>
    <cellStyle name="20% - Ênfase5 8 3 2 2 3" xfId="33689"/>
    <cellStyle name="20% - Ênfase5 8 3 2 2 4" xfId="50047"/>
    <cellStyle name="20% - Ênfase5 8 3 2 3" xfId="15540"/>
    <cellStyle name="20% - Ênfase5 8 3 2 4" xfId="27630"/>
    <cellStyle name="20% - Ênfase5 8 3 2 5" xfId="41770"/>
    <cellStyle name="20% - Ênfase5 8 3 3" xfId="5446"/>
    <cellStyle name="20% - Ênfase5 8 3 3 2" xfId="11505"/>
    <cellStyle name="20% - Ênfase5 8 3 3 2 2" xfId="23625"/>
    <cellStyle name="20% - Ênfase5 8 3 3 2 3" xfId="35714"/>
    <cellStyle name="20% - Ênfase5 8 3 3 2 4" xfId="52072"/>
    <cellStyle name="20% - Ênfase5 8 3 3 3" xfId="17565"/>
    <cellStyle name="20% - Ênfase5 8 3 3 4" xfId="29655"/>
    <cellStyle name="20% - Ênfase5 8 3 3 5" xfId="43795"/>
    <cellStyle name="20% - Ênfase5 8 3 4" xfId="7450"/>
    <cellStyle name="20% - Ênfase5 8 3 4 2" xfId="19570"/>
    <cellStyle name="20% - Ênfase5 8 3 4 2 2" xfId="48013"/>
    <cellStyle name="20% - Ênfase5 8 3 4 3" xfId="31659"/>
    <cellStyle name="20% - Ênfase5 8 3 4 4" xfId="39736"/>
    <cellStyle name="20% - Ênfase5 8 3 5" xfId="13510"/>
    <cellStyle name="20% - Ênfase5 8 3 5 2" xfId="45964"/>
    <cellStyle name="20% - Ênfase5 8 3 6" xfId="25625"/>
    <cellStyle name="20% - Ênfase5 8 3 7" xfId="37715"/>
    <cellStyle name="20% - Ênfase5 8 4" xfId="870"/>
    <cellStyle name="20% - Ênfase5 8 4 2" xfId="2925"/>
    <cellStyle name="20% - Ênfase5 8 4 2 2" xfId="8984"/>
    <cellStyle name="20% - Ênfase5 8 4 2 2 2" xfId="21104"/>
    <cellStyle name="20% - Ênfase5 8 4 2 2 3" xfId="33193"/>
    <cellStyle name="20% - Ênfase5 8 4 2 2 4" xfId="49551"/>
    <cellStyle name="20% - Ênfase5 8 4 2 3" xfId="15044"/>
    <cellStyle name="20% - Ênfase5 8 4 2 4" xfId="27134"/>
    <cellStyle name="20% - Ênfase5 8 4 2 5" xfId="41274"/>
    <cellStyle name="20% - Ênfase5 8 4 3" xfId="4950"/>
    <cellStyle name="20% - Ênfase5 8 4 3 2" xfId="11009"/>
    <cellStyle name="20% - Ênfase5 8 4 3 2 2" xfId="23129"/>
    <cellStyle name="20% - Ênfase5 8 4 3 2 3" xfId="35218"/>
    <cellStyle name="20% - Ênfase5 8 4 3 2 4" xfId="51576"/>
    <cellStyle name="20% - Ênfase5 8 4 3 3" xfId="17069"/>
    <cellStyle name="20% - Ênfase5 8 4 3 4" xfId="29159"/>
    <cellStyle name="20% - Ênfase5 8 4 3 5" xfId="43299"/>
    <cellStyle name="20% - Ênfase5 8 4 4" xfId="6954"/>
    <cellStyle name="20% - Ênfase5 8 4 4 2" xfId="19074"/>
    <cellStyle name="20% - Ênfase5 8 4 4 2 2" xfId="47508"/>
    <cellStyle name="20% - Ênfase5 8 4 4 3" xfId="31163"/>
    <cellStyle name="20% - Ênfase5 8 4 4 4" xfId="39231"/>
    <cellStyle name="20% - Ênfase5 8 4 5" xfId="13014"/>
    <cellStyle name="20% - Ênfase5 8 4 5 2" xfId="45460"/>
    <cellStyle name="20% - Ênfase5 8 4 6" xfId="25129"/>
    <cellStyle name="20% - Ênfase5 8 4 7" xfId="37219"/>
    <cellStyle name="20% - Ênfase5 8 5" xfId="1922"/>
    <cellStyle name="20% - Ênfase5 8 5 2" xfId="3958"/>
    <cellStyle name="20% - Ênfase5 8 5 2 2" xfId="10017"/>
    <cellStyle name="20% - Ênfase5 8 5 2 2 2" xfId="22137"/>
    <cellStyle name="20% - Ênfase5 8 5 2 2 3" xfId="34226"/>
    <cellStyle name="20% - Ênfase5 8 5 2 2 4" xfId="50584"/>
    <cellStyle name="20% - Ênfase5 8 5 2 3" xfId="16077"/>
    <cellStyle name="20% - Ênfase5 8 5 2 4" xfId="28167"/>
    <cellStyle name="20% - Ênfase5 8 5 2 5" xfId="42307"/>
    <cellStyle name="20% - Ênfase5 8 5 3" xfId="5958"/>
    <cellStyle name="20% - Ênfase5 8 5 3 2" xfId="12017"/>
    <cellStyle name="20% - Ênfase5 8 5 3 2 2" xfId="24137"/>
    <cellStyle name="20% - Ênfase5 8 5 3 2 3" xfId="36226"/>
    <cellStyle name="20% - Ênfase5 8 5 3 2 4" xfId="52584"/>
    <cellStyle name="20% - Ênfase5 8 5 3 3" xfId="18077"/>
    <cellStyle name="20% - Ênfase5 8 5 3 4" xfId="30167"/>
    <cellStyle name="20% - Ênfase5 8 5 3 5" xfId="44307"/>
    <cellStyle name="20% - Ênfase5 8 5 4" xfId="7987"/>
    <cellStyle name="20% - Ênfase5 8 5 4 2" xfId="20107"/>
    <cellStyle name="20% - Ênfase5 8 5 4 2 2" xfId="48551"/>
    <cellStyle name="20% - Ênfase5 8 5 4 3" xfId="32196"/>
    <cellStyle name="20% - Ênfase5 8 5 4 4" xfId="40274"/>
    <cellStyle name="20% - Ênfase5 8 5 5" xfId="14047"/>
    <cellStyle name="20% - Ênfase5 8 5 5 2" xfId="46502"/>
    <cellStyle name="20% - Ênfase5 8 5 6" xfId="26137"/>
    <cellStyle name="20% - Ênfase5 8 5 7" xfId="38227"/>
    <cellStyle name="20% - Ênfase5 8 6" xfId="2421"/>
    <cellStyle name="20% - Ênfase5 8 6 2" xfId="8481"/>
    <cellStyle name="20% - Ênfase5 8 6 2 2" xfId="20601"/>
    <cellStyle name="20% - Ênfase5 8 6 2 3" xfId="32690"/>
    <cellStyle name="20% - Ênfase5 8 6 2 4" xfId="49047"/>
    <cellStyle name="20% - Ênfase5 8 6 3" xfId="14541"/>
    <cellStyle name="20% - Ênfase5 8 6 4" xfId="26631"/>
    <cellStyle name="20% - Ênfase5 8 6 5" xfId="40770"/>
    <cellStyle name="20% - Ênfase5 8 7" xfId="4452"/>
    <cellStyle name="20% - Ênfase5 8 7 2" xfId="10511"/>
    <cellStyle name="20% - Ênfase5 8 7 2 2" xfId="22631"/>
    <cellStyle name="20% - Ênfase5 8 7 2 3" xfId="34720"/>
    <cellStyle name="20% - Ênfase5 8 7 2 4" xfId="51078"/>
    <cellStyle name="20% - Ênfase5 8 7 3" xfId="16571"/>
    <cellStyle name="20% - Ênfase5 8 7 4" xfId="28661"/>
    <cellStyle name="20% - Ênfase5 8 7 5" xfId="42801"/>
    <cellStyle name="20% - Ênfase5 8 8" xfId="6451"/>
    <cellStyle name="20% - Ênfase5 8 8 2" xfId="18571"/>
    <cellStyle name="20% - Ênfase5 8 8 2 2" xfId="46999"/>
    <cellStyle name="20% - Ênfase5 8 8 3" xfId="30660"/>
    <cellStyle name="20% - Ênfase5 8 8 4" xfId="38722"/>
    <cellStyle name="20% - Ênfase5 8 9" xfId="12511"/>
    <cellStyle name="20% - Ênfase5 8 9 2" xfId="44953"/>
    <cellStyle name="20% - Ênfase5 9" xfId="291"/>
    <cellStyle name="20% - Ênfase5 9 10" xfId="24632"/>
    <cellStyle name="20% - Ênfase5 9 11" xfId="36722"/>
    <cellStyle name="20% - Ênfase5 9 2" xfId="295"/>
    <cellStyle name="20% - Ênfase5 9 2 10" xfId="36725"/>
    <cellStyle name="20% - Ênfase5 9 2 2" xfId="1383"/>
    <cellStyle name="20% - Ênfase5 9 2 2 2" xfId="3425"/>
    <cellStyle name="20% - Ênfase5 9 2 2 2 2" xfId="9484"/>
    <cellStyle name="20% - Ênfase5 9 2 2 2 2 2" xfId="21604"/>
    <cellStyle name="20% - Ênfase5 9 2 2 2 2 3" xfId="33693"/>
    <cellStyle name="20% - Ênfase5 9 2 2 2 2 4" xfId="50051"/>
    <cellStyle name="20% - Ênfase5 9 2 2 2 3" xfId="15544"/>
    <cellStyle name="20% - Ênfase5 9 2 2 2 4" xfId="27634"/>
    <cellStyle name="20% - Ênfase5 9 2 2 2 5" xfId="41774"/>
    <cellStyle name="20% - Ênfase5 9 2 2 3" xfId="5450"/>
    <cellStyle name="20% - Ênfase5 9 2 2 3 2" xfId="11509"/>
    <cellStyle name="20% - Ênfase5 9 2 2 3 2 2" xfId="23629"/>
    <cellStyle name="20% - Ênfase5 9 2 2 3 2 3" xfId="35718"/>
    <cellStyle name="20% - Ênfase5 9 2 2 3 2 4" xfId="52076"/>
    <cellStyle name="20% - Ênfase5 9 2 2 3 3" xfId="17569"/>
    <cellStyle name="20% - Ênfase5 9 2 2 3 4" xfId="29659"/>
    <cellStyle name="20% - Ênfase5 9 2 2 3 5" xfId="43799"/>
    <cellStyle name="20% - Ênfase5 9 2 2 4" xfId="7454"/>
    <cellStyle name="20% - Ênfase5 9 2 2 4 2" xfId="19574"/>
    <cellStyle name="20% - Ênfase5 9 2 2 4 2 2" xfId="48017"/>
    <cellStyle name="20% - Ênfase5 9 2 2 4 3" xfId="31663"/>
    <cellStyle name="20% - Ênfase5 9 2 2 4 4" xfId="39740"/>
    <cellStyle name="20% - Ênfase5 9 2 2 5" xfId="13514"/>
    <cellStyle name="20% - Ênfase5 9 2 2 5 2" xfId="45968"/>
    <cellStyle name="20% - Ênfase5 9 2 2 6" xfId="25629"/>
    <cellStyle name="20% - Ênfase5 9 2 2 7" xfId="37719"/>
    <cellStyle name="20% - Ênfase5 9 2 3" xfId="874"/>
    <cellStyle name="20% - Ênfase5 9 2 3 2" xfId="2929"/>
    <cellStyle name="20% - Ênfase5 9 2 3 2 2" xfId="8988"/>
    <cellStyle name="20% - Ênfase5 9 2 3 2 2 2" xfId="21108"/>
    <cellStyle name="20% - Ênfase5 9 2 3 2 2 3" xfId="33197"/>
    <cellStyle name="20% - Ênfase5 9 2 3 2 2 4" xfId="49555"/>
    <cellStyle name="20% - Ênfase5 9 2 3 2 3" xfId="15048"/>
    <cellStyle name="20% - Ênfase5 9 2 3 2 4" xfId="27138"/>
    <cellStyle name="20% - Ênfase5 9 2 3 2 5" xfId="41278"/>
    <cellStyle name="20% - Ênfase5 9 2 3 3" xfId="4954"/>
    <cellStyle name="20% - Ênfase5 9 2 3 3 2" xfId="11013"/>
    <cellStyle name="20% - Ênfase5 9 2 3 3 2 2" xfId="23133"/>
    <cellStyle name="20% - Ênfase5 9 2 3 3 2 3" xfId="35222"/>
    <cellStyle name="20% - Ênfase5 9 2 3 3 2 4" xfId="51580"/>
    <cellStyle name="20% - Ênfase5 9 2 3 3 3" xfId="17073"/>
    <cellStyle name="20% - Ênfase5 9 2 3 3 4" xfId="29163"/>
    <cellStyle name="20% - Ênfase5 9 2 3 3 5" xfId="43303"/>
    <cellStyle name="20% - Ênfase5 9 2 3 4" xfId="6958"/>
    <cellStyle name="20% - Ênfase5 9 2 3 4 2" xfId="19078"/>
    <cellStyle name="20% - Ênfase5 9 2 3 4 2 2" xfId="47512"/>
    <cellStyle name="20% - Ênfase5 9 2 3 4 3" xfId="31167"/>
    <cellStyle name="20% - Ênfase5 9 2 3 4 4" xfId="39235"/>
    <cellStyle name="20% - Ênfase5 9 2 3 5" xfId="13018"/>
    <cellStyle name="20% - Ênfase5 9 2 3 5 2" xfId="45464"/>
    <cellStyle name="20% - Ênfase5 9 2 3 6" xfId="25133"/>
    <cellStyle name="20% - Ênfase5 9 2 3 7" xfId="37223"/>
    <cellStyle name="20% - Ênfase5 9 2 4" xfId="1926"/>
    <cellStyle name="20% - Ênfase5 9 2 4 2" xfId="3962"/>
    <cellStyle name="20% - Ênfase5 9 2 4 2 2" xfId="10021"/>
    <cellStyle name="20% - Ênfase5 9 2 4 2 2 2" xfId="22141"/>
    <cellStyle name="20% - Ênfase5 9 2 4 2 2 3" xfId="34230"/>
    <cellStyle name="20% - Ênfase5 9 2 4 2 2 4" xfId="50588"/>
    <cellStyle name="20% - Ênfase5 9 2 4 2 3" xfId="16081"/>
    <cellStyle name="20% - Ênfase5 9 2 4 2 4" xfId="28171"/>
    <cellStyle name="20% - Ênfase5 9 2 4 2 5" xfId="42311"/>
    <cellStyle name="20% - Ênfase5 9 2 4 3" xfId="5962"/>
    <cellStyle name="20% - Ênfase5 9 2 4 3 2" xfId="12021"/>
    <cellStyle name="20% - Ênfase5 9 2 4 3 2 2" xfId="24141"/>
    <cellStyle name="20% - Ênfase5 9 2 4 3 2 3" xfId="36230"/>
    <cellStyle name="20% - Ênfase5 9 2 4 3 2 4" xfId="52588"/>
    <cellStyle name="20% - Ênfase5 9 2 4 3 3" xfId="18081"/>
    <cellStyle name="20% - Ênfase5 9 2 4 3 4" xfId="30171"/>
    <cellStyle name="20% - Ênfase5 9 2 4 3 5" xfId="44311"/>
    <cellStyle name="20% - Ênfase5 9 2 4 4" xfId="7991"/>
    <cellStyle name="20% - Ênfase5 9 2 4 4 2" xfId="20111"/>
    <cellStyle name="20% - Ênfase5 9 2 4 4 2 2" xfId="48555"/>
    <cellStyle name="20% - Ênfase5 9 2 4 4 3" xfId="32200"/>
    <cellStyle name="20% - Ênfase5 9 2 4 4 4" xfId="40278"/>
    <cellStyle name="20% - Ênfase5 9 2 4 5" xfId="14051"/>
    <cellStyle name="20% - Ênfase5 9 2 4 5 2" xfId="46506"/>
    <cellStyle name="20% - Ênfase5 9 2 4 6" xfId="26141"/>
    <cellStyle name="20% - Ênfase5 9 2 4 7" xfId="38231"/>
    <cellStyle name="20% - Ênfase5 9 2 5" xfId="2425"/>
    <cellStyle name="20% - Ênfase5 9 2 5 2" xfId="8485"/>
    <cellStyle name="20% - Ênfase5 9 2 5 2 2" xfId="20605"/>
    <cellStyle name="20% - Ênfase5 9 2 5 2 3" xfId="32694"/>
    <cellStyle name="20% - Ênfase5 9 2 5 2 4" xfId="49051"/>
    <cellStyle name="20% - Ênfase5 9 2 5 3" xfId="14545"/>
    <cellStyle name="20% - Ênfase5 9 2 5 4" xfId="26635"/>
    <cellStyle name="20% - Ênfase5 9 2 5 5" xfId="40774"/>
    <cellStyle name="20% - Ênfase5 9 2 6" xfId="4456"/>
    <cellStyle name="20% - Ênfase5 9 2 6 2" xfId="10515"/>
    <cellStyle name="20% - Ênfase5 9 2 6 2 2" xfId="22635"/>
    <cellStyle name="20% - Ênfase5 9 2 6 2 3" xfId="34724"/>
    <cellStyle name="20% - Ênfase5 9 2 6 2 4" xfId="51082"/>
    <cellStyle name="20% - Ênfase5 9 2 6 3" xfId="16575"/>
    <cellStyle name="20% - Ênfase5 9 2 6 4" xfId="28665"/>
    <cellStyle name="20% - Ênfase5 9 2 6 5" xfId="42805"/>
    <cellStyle name="20% - Ênfase5 9 2 7" xfId="6455"/>
    <cellStyle name="20% - Ênfase5 9 2 7 2" xfId="18575"/>
    <cellStyle name="20% - Ênfase5 9 2 7 2 2" xfId="47003"/>
    <cellStyle name="20% - Ênfase5 9 2 7 3" xfId="30664"/>
    <cellStyle name="20% - Ênfase5 9 2 7 4" xfId="38726"/>
    <cellStyle name="20% - Ênfase5 9 2 8" xfId="12515"/>
    <cellStyle name="20% - Ênfase5 9 2 8 2" xfId="44957"/>
    <cellStyle name="20% - Ênfase5 9 2 9" xfId="24635"/>
    <cellStyle name="20% - Ênfase5 9 3" xfId="1380"/>
    <cellStyle name="20% - Ênfase5 9 3 2" xfId="3422"/>
    <cellStyle name="20% - Ênfase5 9 3 2 2" xfId="9481"/>
    <cellStyle name="20% - Ênfase5 9 3 2 2 2" xfId="21601"/>
    <cellStyle name="20% - Ênfase5 9 3 2 2 3" xfId="33690"/>
    <cellStyle name="20% - Ênfase5 9 3 2 2 4" xfId="50048"/>
    <cellStyle name="20% - Ênfase5 9 3 2 3" xfId="15541"/>
    <cellStyle name="20% - Ênfase5 9 3 2 4" xfId="27631"/>
    <cellStyle name="20% - Ênfase5 9 3 2 5" xfId="41771"/>
    <cellStyle name="20% - Ênfase5 9 3 3" xfId="5447"/>
    <cellStyle name="20% - Ênfase5 9 3 3 2" xfId="11506"/>
    <cellStyle name="20% - Ênfase5 9 3 3 2 2" xfId="23626"/>
    <cellStyle name="20% - Ênfase5 9 3 3 2 3" xfId="35715"/>
    <cellStyle name="20% - Ênfase5 9 3 3 2 4" xfId="52073"/>
    <cellStyle name="20% - Ênfase5 9 3 3 3" xfId="17566"/>
    <cellStyle name="20% - Ênfase5 9 3 3 4" xfId="29656"/>
    <cellStyle name="20% - Ênfase5 9 3 3 5" xfId="43796"/>
    <cellStyle name="20% - Ênfase5 9 3 4" xfId="7451"/>
    <cellStyle name="20% - Ênfase5 9 3 4 2" xfId="19571"/>
    <cellStyle name="20% - Ênfase5 9 3 4 2 2" xfId="48014"/>
    <cellStyle name="20% - Ênfase5 9 3 4 3" xfId="31660"/>
    <cellStyle name="20% - Ênfase5 9 3 4 4" xfId="39737"/>
    <cellStyle name="20% - Ênfase5 9 3 5" xfId="13511"/>
    <cellStyle name="20% - Ênfase5 9 3 5 2" xfId="45965"/>
    <cellStyle name="20% - Ênfase5 9 3 6" xfId="25626"/>
    <cellStyle name="20% - Ênfase5 9 3 7" xfId="37716"/>
    <cellStyle name="20% - Ênfase5 9 4" xfId="871"/>
    <cellStyle name="20% - Ênfase5 9 4 2" xfId="2926"/>
    <cellStyle name="20% - Ênfase5 9 4 2 2" xfId="8985"/>
    <cellStyle name="20% - Ênfase5 9 4 2 2 2" xfId="21105"/>
    <cellStyle name="20% - Ênfase5 9 4 2 2 3" xfId="33194"/>
    <cellStyle name="20% - Ênfase5 9 4 2 2 4" xfId="49552"/>
    <cellStyle name="20% - Ênfase5 9 4 2 3" xfId="15045"/>
    <cellStyle name="20% - Ênfase5 9 4 2 4" xfId="27135"/>
    <cellStyle name="20% - Ênfase5 9 4 2 5" xfId="41275"/>
    <cellStyle name="20% - Ênfase5 9 4 3" xfId="4951"/>
    <cellStyle name="20% - Ênfase5 9 4 3 2" xfId="11010"/>
    <cellStyle name="20% - Ênfase5 9 4 3 2 2" xfId="23130"/>
    <cellStyle name="20% - Ênfase5 9 4 3 2 3" xfId="35219"/>
    <cellStyle name="20% - Ênfase5 9 4 3 2 4" xfId="51577"/>
    <cellStyle name="20% - Ênfase5 9 4 3 3" xfId="17070"/>
    <cellStyle name="20% - Ênfase5 9 4 3 4" xfId="29160"/>
    <cellStyle name="20% - Ênfase5 9 4 3 5" xfId="43300"/>
    <cellStyle name="20% - Ênfase5 9 4 4" xfId="6955"/>
    <cellStyle name="20% - Ênfase5 9 4 4 2" xfId="19075"/>
    <cellStyle name="20% - Ênfase5 9 4 4 2 2" xfId="47509"/>
    <cellStyle name="20% - Ênfase5 9 4 4 3" xfId="31164"/>
    <cellStyle name="20% - Ênfase5 9 4 4 4" xfId="39232"/>
    <cellStyle name="20% - Ênfase5 9 4 5" xfId="13015"/>
    <cellStyle name="20% - Ênfase5 9 4 5 2" xfId="45461"/>
    <cellStyle name="20% - Ênfase5 9 4 6" xfId="25130"/>
    <cellStyle name="20% - Ênfase5 9 4 7" xfId="37220"/>
    <cellStyle name="20% - Ênfase5 9 5" xfId="1923"/>
    <cellStyle name="20% - Ênfase5 9 5 2" xfId="3959"/>
    <cellStyle name="20% - Ênfase5 9 5 2 2" xfId="10018"/>
    <cellStyle name="20% - Ênfase5 9 5 2 2 2" xfId="22138"/>
    <cellStyle name="20% - Ênfase5 9 5 2 2 3" xfId="34227"/>
    <cellStyle name="20% - Ênfase5 9 5 2 2 4" xfId="50585"/>
    <cellStyle name="20% - Ênfase5 9 5 2 3" xfId="16078"/>
    <cellStyle name="20% - Ênfase5 9 5 2 4" xfId="28168"/>
    <cellStyle name="20% - Ênfase5 9 5 2 5" xfId="42308"/>
    <cellStyle name="20% - Ênfase5 9 5 3" xfId="5959"/>
    <cellStyle name="20% - Ênfase5 9 5 3 2" xfId="12018"/>
    <cellStyle name="20% - Ênfase5 9 5 3 2 2" xfId="24138"/>
    <cellStyle name="20% - Ênfase5 9 5 3 2 3" xfId="36227"/>
    <cellStyle name="20% - Ênfase5 9 5 3 2 4" xfId="52585"/>
    <cellStyle name="20% - Ênfase5 9 5 3 3" xfId="18078"/>
    <cellStyle name="20% - Ênfase5 9 5 3 4" xfId="30168"/>
    <cellStyle name="20% - Ênfase5 9 5 3 5" xfId="44308"/>
    <cellStyle name="20% - Ênfase5 9 5 4" xfId="7988"/>
    <cellStyle name="20% - Ênfase5 9 5 4 2" xfId="20108"/>
    <cellStyle name="20% - Ênfase5 9 5 4 2 2" xfId="48552"/>
    <cellStyle name="20% - Ênfase5 9 5 4 3" xfId="32197"/>
    <cellStyle name="20% - Ênfase5 9 5 4 4" xfId="40275"/>
    <cellStyle name="20% - Ênfase5 9 5 5" xfId="14048"/>
    <cellStyle name="20% - Ênfase5 9 5 5 2" xfId="46503"/>
    <cellStyle name="20% - Ênfase5 9 5 6" xfId="26138"/>
    <cellStyle name="20% - Ênfase5 9 5 7" xfId="38228"/>
    <cellStyle name="20% - Ênfase5 9 6" xfId="2422"/>
    <cellStyle name="20% - Ênfase5 9 6 2" xfId="8482"/>
    <cellStyle name="20% - Ênfase5 9 6 2 2" xfId="20602"/>
    <cellStyle name="20% - Ênfase5 9 6 2 3" xfId="32691"/>
    <cellStyle name="20% - Ênfase5 9 6 2 4" xfId="49048"/>
    <cellStyle name="20% - Ênfase5 9 6 3" xfId="14542"/>
    <cellStyle name="20% - Ênfase5 9 6 4" xfId="26632"/>
    <cellStyle name="20% - Ênfase5 9 6 5" xfId="40771"/>
    <cellStyle name="20% - Ênfase5 9 7" xfId="4453"/>
    <cellStyle name="20% - Ênfase5 9 7 2" xfId="10512"/>
    <cellStyle name="20% - Ênfase5 9 7 2 2" xfId="22632"/>
    <cellStyle name="20% - Ênfase5 9 7 2 3" xfId="34721"/>
    <cellStyle name="20% - Ênfase5 9 7 2 4" xfId="51079"/>
    <cellStyle name="20% - Ênfase5 9 7 3" xfId="16572"/>
    <cellStyle name="20% - Ênfase5 9 7 4" xfId="28662"/>
    <cellStyle name="20% - Ênfase5 9 7 5" xfId="42802"/>
    <cellStyle name="20% - Ênfase5 9 8" xfId="6452"/>
    <cellStyle name="20% - Ênfase5 9 8 2" xfId="18572"/>
    <cellStyle name="20% - Ênfase5 9 8 2 2" xfId="47000"/>
    <cellStyle name="20% - Ênfase5 9 8 3" xfId="30661"/>
    <cellStyle name="20% - Ênfase5 9 8 4" xfId="38723"/>
    <cellStyle name="20% - Ênfase5 9 9" xfId="12512"/>
    <cellStyle name="20% - Ênfase5 9 9 2" xfId="44954"/>
    <cellStyle name="20% - Ênfase6 10" xfId="297"/>
    <cellStyle name="20% - Ênfase6 10 10" xfId="24637"/>
    <cellStyle name="20% - Ênfase6 10 11" xfId="36727"/>
    <cellStyle name="20% - Ênfase6 10 2" xfId="298"/>
    <cellStyle name="20% - Ênfase6 10 2 10" xfId="36728"/>
    <cellStyle name="20% - Ênfase6 10 2 2" xfId="1386"/>
    <cellStyle name="20% - Ênfase6 10 2 2 2" xfId="3428"/>
    <cellStyle name="20% - Ênfase6 10 2 2 2 2" xfId="9487"/>
    <cellStyle name="20% - Ênfase6 10 2 2 2 2 2" xfId="21607"/>
    <cellStyle name="20% - Ênfase6 10 2 2 2 2 3" xfId="33696"/>
    <cellStyle name="20% - Ênfase6 10 2 2 2 2 4" xfId="50054"/>
    <cellStyle name="20% - Ênfase6 10 2 2 2 3" xfId="15547"/>
    <cellStyle name="20% - Ênfase6 10 2 2 2 4" xfId="27637"/>
    <cellStyle name="20% - Ênfase6 10 2 2 2 5" xfId="41777"/>
    <cellStyle name="20% - Ênfase6 10 2 2 3" xfId="5453"/>
    <cellStyle name="20% - Ênfase6 10 2 2 3 2" xfId="11512"/>
    <cellStyle name="20% - Ênfase6 10 2 2 3 2 2" xfId="23632"/>
    <cellStyle name="20% - Ênfase6 10 2 2 3 2 3" xfId="35721"/>
    <cellStyle name="20% - Ênfase6 10 2 2 3 2 4" xfId="52079"/>
    <cellStyle name="20% - Ênfase6 10 2 2 3 3" xfId="17572"/>
    <cellStyle name="20% - Ênfase6 10 2 2 3 4" xfId="29662"/>
    <cellStyle name="20% - Ênfase6 10 2 2 3 5" xfId="43802"/>
    <cellStyle name="20% - Ênfase6 10 2 2 4" xfId="7457"/>
    <cellStyle name="20% - Ênfase6 10 2 2 4 2" xfId="19577"/>
    <cellStyle name="20% - Ênfase6 10 2 2 4 2 2" xfId="48020"/>
    <cellStyle name="20% - Ênfase6 10 2 2 4 3" xfId="31666"/>
    <cellStyle name="20% - Ênfase6 10 2 2 4 4" xfId="39743"/>
    <cellStyle name="20% - Ênfase6 10 2 2 5" xfId="13517"/>
    <cellStyle name="20% - Ênfase6 10 2 2 5 2" xfId="45971"/>
    <cellStyle name="20% - Ênfase6 10 2 2 6" xfId="25632"/>
    <cellStyle name="20% - Ênfase6 10 2 2 7" xfId="37722"/>
    <cellStyle name="20% - Ênfase6 10 2 3" xfId="877"/>
    <cellStyle name="20% - Ênfase6 10 2 3 2" xfId="2932"/>
    <cellStyle name="20% - Ênfase6 10 2 3 2 2" xfId="8991"/>
    <cellStyle name="20% - Ênfase6 10 2 3 2 2 2" xfId="21111"/>
    <cellStyle name="20% - Ênfase6 10 2 3 2 2 3" xfId="33200"/>
    <cellStyle name="20% - Ênfase6 10 2 3 2 2 4" xfId="49558"/>
    <cellStyle name="20% - Ênfase6 10 2 3 2 3" xfId="15051"/>
    <cellStyle name="20% - Ênfase6 10 2 3 2 4" xfId="27141"/>
    <cellStyle name="20% - Ênfase6 10 2 3 2 5" xfId="41281"/>
    <cellStyle name="20% - Ênfase6 10 2 3 3" xfId="4957"/>
    <cellStyle name="20% - Ênfase6 10 2 3 3 2" xfId="11016"/>
    <cellStyle name="20% - Ênfase6 10 2 3 3 2 2" xfId="23136"/>
    <cellStyle name="20% - Ênfase6 10 2 3 3 2 3" xfId="35225"/>
    <cellStyle name="20% - Ênfase6 10 2 3 3 2 4" xfId="51583"/>
    <cellStyle name="20% - Ênfase6 10 2 3 3 3" xfId="17076"/>
    <cellStyle name="20% - Ênfase6 10 2 3 3 4" xfId="29166"/>
    <cellStyle name="20% - Ênfase6 10 2 3 3 5" xfId="43306"/>
    <cellStyle name="20% - Ênfase6 10 2 3 4" xfId="6961"/>
    <cellStyle name="20% - Ênfase6 10 2 3 4 2" xfId="19081"/>
    <cellStyle name="20% - Ênfase6 10 2 3 4 2 2" xfId="47515"/>
    <cellStyle name="20% - Ênfase6 10 2 3 4 3" xfId="31170"/>
    <cellStyle name="20% - Ênfase6 10 2 3 4 4" xfId="39238"/>
    <cellStyle name="20% - Ênfase6 10 2 3 5" xfId="13021"/>
    <cellStyle name="20% - Ênfase6 10 2 3 5 2" xfId="45467"/>
    <cellStyle name="20% - Ênfase6 10 2 3 6" xfId="25136"/>
    <cellStyle name="20% - Ênfase6 10 2 3 7" xfId="37226"/>
    <cellStyle name="20% - Ênfase6 10 2 4" xfId="1929"/>
    <cellStyle name="20% - Ênfase6 10 2 4 2" xfId="3965"/>
    <cellStyle name="20% - Ênfase6 10 2 4 2 2" xfId="10024"/>
    <cellStyle name="20% - Ênfase6 10 2 4 2 2 2" xfId="22144"/>
    <cellStyle name="20% - Ênfase6 10 2 4 2 2 3" xfId="34233"/>
    <cellStyle name="20% - Ênfase6 10 2 4 2 2 4" xfId="50591"/>
    <cellStyle name="20% - Ênfase6 10 2 4 2 3" xfId="16084"/>
    <cellStyle name="20% - Ênfase6 10 2 4 2 4" xfId="28174"/>
    <cellStyle name="20% - Ênfase6 10 2 4 2 5" xfId="42314"/>
    <cellStyle name="20% - Ênfase6 10 2 4 3" xfId="5965"/>
    <cellStyle name="20% - Ênfase6 10 2 4 3 2" xfId="12024"/>
    <cellStyle name="20% - Ênfase6 10 2 4 3 2 2" xfId="24144"/>
    <cellStyle name="20% - Ênfase6 10 2 4 3 2 3" xfId="36233"/>
    <cellStyle name="20% - Ênfase6 10 2 4 3 2 4" xfId="52591"/>
    <cellStyle name="20% - Ênfase6 10 2 4 3 3" xfId="18084"/>
    <cellStyle name="20% - Ênfase6 10 2 4 3 4" xfId="30174"/>
    <cellStyle name="20% - Ênfase6 10 2 4 3 5" xfId="44314"/>
    <cellStyle name="20% - Ênfase6 10 2 4 4" xfId="7994"/>
    <cellStyle name="20% - Ênfase6 10 2 4 4 2" xfId="20114"/>
    <cellStyle name="20% - Ênfase6 10 2 4 4 2 2" xfId="48558"/>
    <cellStyle name="20% - Ênfase6 10 2 4 4 3" xfId="32203"/>
    <cellStyle name="20% - Ênfase6 10 2 4 4 4" xfId="40281"/>
    <cellStyle name="20% - Ênfase6 10 2 4 5" xfId="14054"/>
    <cellStyle name="20% - Ênfase6 10 2 4 5 2" xfId="46509"/>
    <cellStyle name="20% - Ênfase6 10 2 4 6" xfId="26144"/>
    <cellStyle name="20% - Ênfase6 10 2 4 7" xfId="38234"/>
    <cellStyle name="20% - Ênfase6 10 2 5" xfId="2428"/>
    <cellStyle name="20% - Ênfase6 10 2 5 2" xfId="8488"/>
    <cellStyle name="20% - Ênfase6 10 2 5 2 2" xfId="20608"/>
    <cellStyle name="20% - Ênfase6 10 2 5 2 3" xfId="32697"/>
    <cellStyle name="20% - Ênfase6 10 2 5 2 4" xfId="49054"/>
    <cellStyle name="20% - Ênfase6 10 2 5 3" xfId="14548"/>
    <cellStyle name="20% - Ênfase6 10 2 5 4" xfId="26638"/>
    <cellStyle name="20% - Ênfase6 10 2 5 5" xfId="40777"/>
    <cellStyle name="20% - Ênfase6 10 2 6" xfId="4459"/>
    <cellStyle name="20% - Ênfase6 10 2 6 2" xfId="10518"/>
    <cellStyle name="20% - Ênfase6 10 2 6 2 2" xfId="22638"/>
    <cellStyle name="20% - Ênfase6 10 2 6 2 3" xfId="34727"/>
    <cellStyle name="20% - Ênfase6 10 2 6 2 4" xfId="51085"/>
    <cellStyle name="20% - Ênfase6 10 2 6 3" xfId="16578"/>
    <cellStyle name="20% - Ênfase6 10 2 6 4" xfId="28668"/>
    <cellStyle name="20% - Ênfase6 10 2 6 5" xfId="42808"/>
    <cellStyle name="20% - Ênfase6 10 2 7" xfId="6458"/>
    <cellStyle name="20% - Ênfase6 10 2 7 2" xfId="18578"/>
    <cellStyle name="20% - Ênfase6 10 2 7 2 2" xfId="47006"/>
    <cellStyle name="20% - Ênfase6 10 2 7 3" xfId="30667"/>
    <cellStyle name="20% - Ênfase6 10 2 7 4" xfId="38729"/>
    <cellStyle name="20% - Ênfase6 10 2 8" xfId="12518"/>
    <cellStyle name="20% - Ênfase6 10 2 8 2" xfId="44960"/>
    <cellStyle name="20% - Ênfase6 10 2 9" xfId="24638"/>
    <cellStyle name="20% - Ênfase6 10 3" xfId="1385"/>
    <cellStyle name="20% - Ênfase6 10 3 2" xfId="3427"/>
    <cellStyle name="20% - Ênfase6 10 3 2 2" xfId="9486"/>
    <cellStyle name="20% - Ênfase6 10 3 2 2 2" xfId="21606"/>
    <cellStyle name="20% - Ênfase6 10 3 2 2 3" xfId="33695"/>
    <cellStyle name="20% - Ênfase6 10 3 2 2 4" xfId="50053"/>
    <cellStyle name="20% - Ênfase6 10 3 2 3" xfId="15546"/>
    <cellStyle name="20% - Ênfase6 10 3 2 4" xfId="27636"/>
    <cellStyle name="20% - Ênfase6 10 3 2 5" xfId="41776"/>
    <cellStyle name="20% - Ênfase6 10 3 3" xfId="5452"/>
    <cellStyle name="20% - Ênfase6 10 3 3 2" xfId="11511"/>
    <cellStyle name="20% - Ênfase6 10 3 3 2 2" xfId="23631"/>
    <cellStyle name="20% - Ênfase6 10 3 3 2 3" xfId="35720"/>
    <cellStyle name="20% - Ênfase6 10 3 3 2 4" xfId="52078"/>
    <cellStyle name="20% - Ênfase6 10 3 3 3" xfId="17571"/>
    <cellStyle name="20% - Ênfase6 10 3 3 4" xfId="29661"/>
    <cellStyle name="20% - Ênfase6 10 3 3 5" xfId="43801"/>
    <cellStyle name="20% - Ênfase6 10 3 4" xfId="7456"/>
    <cellStyle name="20% - Ênfase6 10 3 4 2" xfId="19576"/>
    <cellStyle name="20% - Ênfase6 10 3 4 2 2" xfId="48019"/>
    <cellStyle name="20% - Ênfase6 10 3 4 3" xfId="31665"/>
    <cellStyle name="20% - Ênfase6 10 3 4 4" xfId="39742"/>
    <cellStyle name="20% - Ênfase6 10 3 5" xfId="13516"/>
    <cellStyle name="20% - Ênfase6 10 3 5 2" xfId="45970"/>
    <cellStyle name="20% - Ênfase6 10 3 6" xfId="25631"/>
    <cellStyle name="20% - Ênfase6 10 3 7" xfId="37721"/>
    <cellStyle name="20% - Ênfase6 10 4" xfId="876"/>
    <cellStyle name="20% - Ênfase6 10 4 2" xfId="2931"/>
    <cellStyle name="20% - Ênfase6 10 4 2 2" xfId="8990"/>
    <cellStyle name="20% - Ênfase6 10 4 2 2 2" xfId="21110"/>
    <cellStyle name="20% - Ênfase6 10 4 2 2 3" xfId="33199"/>
    <cellStyle name="20% - Ênfase6 10 4 2 2 4" xfId="49557"/>
    <cellStyle name="20% - Ênfase6 10 4 2 3" xfId="15050"/>
    <cellStyle name="20% - Ênfase6 10 4 2 4" xfId="27140"/>
    <cellStyle name="20% - Ênfase6 10 4 2 5" xfId="41280"/>
    <cellStyle name="20% - Ênfase6 10 4 3" xfId="4956"/>
    <cellStyle name="20% - Ênfase6 10 4 3 2" xfId="11015"/>
    <cellStyle name="20% - Ênfase6 10 4 3 2 2" xfId="23135"/>
    <cellStyle name="20% - Ênfase6 10 4 3 2 3" xfId="35224"/>
    <cellStyle name="20% - Ênfase6 10 4 3 2 4" xfId="51582"/>
    <cellStyle name="20% - Ênfase6 10 4 3 3" xfId="17075"/>
    <cellStyle name="20% - Ênfase6 10 4 3 4" xfId="29165"/>
    <cellStyle name="20% - Ênfase6 10 4 3 5" xfId="43305"/>
    <cellStyle name="20% - Ênfase6 10 4 4" xfId="6960"/>
    <cellStyle name="20% - Ênfase6 10 4 4 2" xfId="19080"/>
    <cellStyle name="20% - Ênfase6 10 4 4 2 2" xfId="47514"/>
    <cellStyle name="20% - Ênfase6 10 4 4 3" xfId="31169"/>
    <cellStyle name="20% - Ênfase6 10 4 4 4" xfId="39237"/>
    <cellStyle name="20% - Ênfase6 10 4 5" xfId="13020"/>
    <cellStyle name="20% - Ênfase6 10 4 5 2" xfId="45466"/>
    <cellStyle name="20% - Ênfase6 10 4 6" xfId="25135"/>
    <cellStyle name="20% - Ênfase6 10 4 7" xfId="37225"/>
    <cellStyle name="20% - Ênfase6 10 5" xfId="1928"/>
    <cellStyle name="20% - Ênfase6 10 5 2" xfId="3964"/>
    <cellStyle name="20% - Ênfase6 10 5 2 2" xfId="10023"/>
    <cellStyle name="20% - Ênfase6 10 5 2 2 2" xfId="22143"/>
    <cellStyle name="20% - Ênfase6 10 5 2 2 3" xfId="34232"/>
    <cellStyle name="20% - Ênfase6 10 5 2 2 4" xfId="50590"/>
    <cellStyle name="20% - Ênfase6 10 5 2 3" xfId="16083"/>
    <cellStyle name="20% - Ênfase6 10 5 2 4" xfId="28173"/>
    <cellStyle name="20% - Ênfase6 10 5 2 5" xfId="42313"/>
    <cellStyle name="20% - Ênfase6 10 5 3" xfId="5964"/>
    <cellStyle name="20% - Ênfase6 10 5 3 2" xfId="12023"/>
    <cellStyle name="20% - Ênfase6 10 5 3 2 2" xfId="24143"/>
    <cellStyle name="20% - Ênfase6 10 5 3 2 3" xfId="36232"/>
    <cellStyle name="20% - Ênfase6 10 5 3 2 4" xfId="52590"/>
    <cellStyle name="20% - Ênfase6 10 5 3 3" xfId="18083"/>
    <cellStyle name="20% - Ênfase6 10 5 3 4" xfId="30173"/>
    <cellStyle name="20% - Ênfase6 10 5 3 5" xfId="44313"/>
    <cellStyle name="20% - Ênfase6 10 5 4" xfId="7993"/>
    <cellStyle name="20% - Ênfase6 10 5 4 2" xfId="20113"/>
    <cellStyle name="20% - Ênfase6 10 5 4 2 2" xfId="48557"/>
    <cellStyle name="20% - Ênfase6 10 5 4 3" xfId="32202"/>
    <cellStyle name="20% - Ênfase6 10 5 4 4" xfId="40280"/>
    <cellStyle name="20% - Ênfase6 10 5 5" xfId="14053"/>
    <cellStyle name="20% - Ênfase6 10 5 5 2" xfId="46508"/>
    <cellStyle name="20% - Ênfase6 10 5 6" xfId="26143"/>
    <cellStyle name="20% - Ênfase6 10 5 7" xfId="38233"/>
    <cellStyle name="20% - Ênfase6 10 6" xfId="2427"/>
    <cellStyle name="20% - Ênfase6 10 6 2" xfId="8487"/>
    <cellStyle name="20% - Ênfase6 10 6 2 2" xfId="20607"/>
    <cellStyle name="20% - Ênfase6 10 6 2 3" xfId="32696"/>
    <cellStyle name="20% - Ênfase6 10 6 2 4" xfId="49053"/>
    <cellStyle name="20% - Ênfase6 10 6 3" xfId="14547"/>
    <cellStyle name="20% - Ênfase6 10 6 4" xfId="26637"/>
    <cellStyle name="20% - Ênfase6 10 6 5" xfId="40776"/>
    <cellStyle name="20% - Ênfase6 10 7" xfId="4458"/>
    <cellStyle name="20% - Ênfase6 10 7 2" xfId="10517"/>
    <cellStyle name="20% - Ênfase6 10 7 2 2" xfId="22637"/>
    <cellStyle name="20% - Ênfase6 10 7 2 3" xfId="34726"/>
    <cellStyle name="20% - Ênfase6 10 7 2 4" xfId="51084"/>
    <cellStyle name="20% - Ênfase6 10 7 3" xfId="16577"/>
    <cellStyle name="20% - Ênfase6 10 7 4" xfId="28667"/>
    <cellStyle name="20% - Ênfase6 10 7 5" xfId="42807"/>
    <cellStyle name="20% - Ênfase6 10 8" xfId="6457"/>
    <cellStyle name="20% - Ênfase6 10 8 2" xfId="18577"/>
    <cellStyle name="20% - Ênfase6 10 8 2 2" xfId="47005"/>
    <cellStyle name="20% - Ênfase6 10 8 3" xfId="30666"/>
    <cellStyle name="20% - Ênfase6 10 8 4" xfId="38728"/>
    <cellStyle name="20% - Ênfase6 10 9" xfId="12517"/>
    <cellStyle name="20% - Ênfase6 10 9 2" xfId="44959"/>
    <cellStyle name="20% - Ênfase6 11" xfId="235"/>
    <cellStyle name="20% - Ênfase6 11 10" xfId="36667"/>
    <cellStyle name="20% - Ênfase6 11 2" xfId="1325"/>
    <cellStyle name="20% - Ênfase6 11 2 2" xfId="3367"/>
    <cellStyle name="20% - Ênfase6 11 2 2 2" xfId="9426"/>
    <cellStyle name="20% - Ênfase6 11 2 2 2 2" xfId="21546"/>
    <cellStyle name="20% - Ênfase6 11 2 2 2 3" xfId="33635"/>
    <cellStyle name="20% - Ênfase6 11 2 2 2 4" xfId="49993"/>
    <cellStyle name="20% - Ênfase6 11 2 2 3" xfId="15486"/>
    <cellStyle name="20% - Ênfase6 11 2 2 4" xfId="27576"/>
    <cellStyle name="20% - Ênfase6 11 2 2 5" xfId="41716"/>
    <cellStyle name="20% - Ênfase6 11 2 3" xfId="5392"/>
    <cellStyle name="20% - Ênfase6 11 2 3 2" xfId="11451"/>
    <cellStyle name="20% - Ênfase6 11 2 3 2 2" xfId="23571"/>
    <cellStyle name="20% - Ênfase6 11 2 3 2 3" xfId="35660"/>
    <cellStyle name="20% - Ênfase6 11 2 3 2 4" xfId="52018"/>
    <cellStyle name="20% - Ênfase6 11 2 3 3" xfId="17511"/>
    <cellStyle name="20% - Ênfase6 11 2 3 4" xfId="29601"/>
    <cellStyle name="20% - Ênfase6 11 2 3 5" xfId="43741"/>
    <cellStyle name="20% - Ênfase6 11 2 4" xfId="7396"/>
    <cellStyle name="20% - Ênfase6 11 2 4 2" xfId="19516"/>
    <cellStyle name="20% - Ênfase6 11 2 4 2 2" xfId="47959"/>
    <cellStyle name="20% - Ênfase6 11 2 4 3" xfId="31605"/>
    <cellStyle name="20% - Ênfase6 11 2 4 4" xfId="39682"/>
    <cellStyle name="20% - Ênfase6 11 2 5" xfId="13456"/>
    <cellStyle name="20% - Ênfase6 11 2 5 2" xfId="45910"/>
    <cellStyle name="20% - Ênfase6 11 2 6" xfId="25571"/>
    <cellStyle name="20% - Ênfase6 11 2 7" xfId="37661"/>
    <cellStyle name="20% - Ênfase6 11 3" xfId="816"/>
    <cellStyle name="20% - Ênfase6 11 3 2" xfId="2871"/>
    <cellStyle name="20% - Ênfase6 11 3 2 2" xfId="8930"/>
    <cellStyle name="20% - Ênfase6 11 3 2 2 2" xfId="21050"/>
    <cellStyle name="20% - Ênfase6 11 3 2 2 3" xfId="33139"/>
    <cellStyle name="20% - Ênfase6 11 3 2 2 4" xfId="49497"/>
    <cellStyle name="20% - Ênfase6 11 3 2 3" xfId="14990"/>
    <cellStyle name="20% - Ênfase6 11 3 2 4" xfId="27080"/>
    <cellStyle name="20% - Ênfase6 11 3 2 5" xfId="41220"/>
    <cellStyle name="20% - Ênfase6 11 3 3" xfId="4896"/>
    <cellStyle name="20% - Ênfase6 11 3 3 2" xfId="10955"/>
    <cellStyle name="20% - Ênfase6 11 3 3 2 2" xfId="23075"/>
    <cellStyle name="20% - Ênfase6 11 3 3 2 3" xfId="35164"/>
    <cellStyle name="20% - Ênfase6 11 3 3 2 4" xfId="51522"/>
    <cellStyle name="20% - Ênfase6 11 3 3 3" xfId="17015"/>
    <cellStyle name="20% - Ênfase6 11 3 3 4" xfId="29105"/>
    <cellStyle name="20% - Ênfase6 11 3 3 5" xfId="43245"/>
    <cellStyle name="20% - Ênfase6 11 3 4" xfId="6900"/>
    <cellStyle name="20% - Ênfase6 11 3 4 2" xfId="19020"/>
    <cellStyle name="20% - Ênfase6 11 3 4 2 2" xfId="47454"/>
    <cellStyle name="20% - Ênfase6 11 3 4 3" xfId="31109"/>
    <cellStyle name="20% - Ênfase6 11 3 4 4" xfId="39177"/>
    <cellStyle name="20% - Ênfase6 11 3 5" xfId="12960"/>
    <cellStyle name="20% - Ênfase6 11 3 5 2" xfId="45406"/>
    <cellStyle name="20% - Ênfase6 11 3 6" xfId="25075"/>
    <cellStyle name="20% - Ênfase6 11 3 7" xfId="37165"/>
    <cellStyle name="20% - Ênfase6 11 4" xfId="1868"/>
    <cellStyle name="20% - Ênfase6 11 4 2" xfId="3904"/>
    <cellStyle name="20% - Ênfase6 11 4 2 2" xfId="9963"/>
    <cellStyle name="20% - Ênfase6 11 4 2 2 2" xfId="22083"/>
    <cellStyle name="20% - Ênfase6 11 4 2 2 3" xfId="34172"/>
    <cellStyle name="20% - Ênfase6 11 4 2 2 4" xfId="50530"/>
    <cellStyle name="20% - Ênfase6 11 4 2 3" xfId="16023"/>
    <cellStyle name="20% - Ênfase6 11 4 2 4" xfId="28113"/>
    <cellStyle name="20% - Ênfase6 11 4 2 5" xfId="42253"/>
    <cellStyle name="20% - Ênfase6 11 4 3" xfId="5904"/>
    <cellStyle name="20% - Ênfase6 11 4 3 2" xfId="11963"/>
    <cellStyle name="20% - Ênfase6 11 4 3 2 2" xfId="24083"/>
    <cellStyle name="20% - Ênfase6 11 4 3 2 3" xfId="36172"/>
    <cellStyle name="20% - Ênfase6 11 4 3 2 4" xfId="52530"/>
    <cellStyle name="20% - Ênfase6 11 4 3 3" xfId="18023"/>
    <cellStyle name="20% - Ênfase6 11 4 3 4" xfId="30113"/>
    <cellStyle name="20% - Ênfase6 11 4 3 5" xfId="44253"/>
    <cellStyle name="20% - Ênfase6 11 4 4" xfId="7933"/>
    <cellStyle name="20% - Ênfase6 11 4 4 2" xfId="20053"/>
    <cellStyle name="20% - Ênfase6 11 4 4 2 2" xfId="48497"/>
    <cellStyle name="20% - Ênfase6 11 4 4 3" xfId="32142"/>
    <cellStyle name="20% - Ênfase6 11 4 4 4" xfId="40220"/>
    <cellStyle name="20% - Ênfase6 11 4 5" xfId="13993"/>
    <cellStyle name="20% - Ênfase6 11 4 5 2" xfId="46448"/>
    <cellStyle name="20% - Ênfase6 11 4 6" xfId="26083"/>
    <cellStyle name="20% - Ênfase6 11 4 7" xfId="38173"/>
    <cellStyle name="20% - Ênfase6 11 5" xfId="2367"/>
    <cellStyle name="20% - Ênfase6 11 5 2" xfId="8427"/>
    <cellStyle name="20% - Ênfase6 11 5 2 2" xfId="20547"/>
    <cellStyle name="20% - Ênfase6 11 5 2 3" xfId="32636"/>
    <cellStyle name="20% - Ênfase6 11 5 2 4" xfId="48993"/>
    <cellStyle name="20% - Ênfase6 11 5 3" xfId="14487"/>
    <cellStyle name="20% - Ênfase6 11 5 4" xfId="26577"/>
    <cellStyle name="20% - Ênfase6 11 5 5" xfId="40716"/>
    <cellStyle name="20% - Ênfase6 11 6" xfId="4398"/>
    <cellStyle name="20% - Ênfase6 11 6 2" xfId="10457"/>
    <cellStyle name="20% - Ênfase6 11 6 2 2" xfId="22577"/>
    <cellStyle name="20% - Ênfase6 11 6 2 3" xfId="34666"/>
    <cellStyle name="20% - Ênfase6 11 6 2 4" xfId="51024"/>
    <cellStyle name="20% - Ênfase6 11 6 3" xfId="16517"/>
    <cellStyle name="20% - Ênfase6 11 6 4" xfId="28607"/>
    <cellStyle name="20% - Ênfase6 11 6 5" xfId="42747"/>
    <cellStyle name="20% - Ênfase6 11 7" xfId="6397"/>
    <cellStyle name="20% - Ênfase6 11 7 2" xfId="18517"/>
    <cellStyle name="20% - Ênfase6 11 7 2 2" xfId="46945"/>
    <cellStyle name="20% - Ênfase6 11 7 3" xfId="30606"/>
    <cellStyle name="20% - Ênfase6 11 7 4" xfId="38668"/>
    <cellStyle name="20% - Ênfase6 11 8" xfId="12457"/>
    <cellStyle name="20% - Ênfase6 11 8 2" xfId="44899"/>
    <cellStyle name="20% - Ênfase6 11 9" xfId="24577"/>
    <cellStyle name="20% - Ênfase6 12" xfId="299"/>
    <cellStyle name="20% - Ênfase6 12 10" xfId="36729"/>
    <cellStyle name="20% - Ênfase6 12 2" xfId="1387"/>
    <cellStyle name="20% - Ênfase6 12 2 2" xfId="3429"/>
    <cellStyle name="20% - Ênfase6 12 2 2 2" xfId="9488"/>
    <cellStyle name="20% - Ênfase6 12 2 2 2 2" xfId="21608"/>
    <cellStyle name="20% - Ênfase6 12 2 2 2 3" xfId="33697"/>
    <cellStyle name="20% - Ênfase6 12 2 2 2 4" xfId="50055"/>
    <cellStyle name="20% - Ênfase6 12 2 2 3" xfId="15548"/>
    <cellStyle name="20% - Ênfase6 12 2 2 4" xfId="27638"/>
    <cellStyle name="20% - Ênfase6 12 2 2 5" xfId="41778"/>
    <cellStyle name="20% - Ênfase6 12 2 3" xfId="5454"/>
    <cellStyle name="20% - Ênfase6 12 2 3 2" xfId="11513"/>
    <cellStyle name="20% - Ênfase6 12 2 3 2 2" xfId="23633"/>
    <cellStyle name="20% - Ênfase6 12 2 3 2 3" xfId="35722"/>
    <cellStyle name="20% - Ênfase6 12 2 3 2 4" xfId="52080"/>
    <cellStyle name="20% - Ênfase6 12 2 3 3" xfId="17573"/>
    <cellStyle name="20% - Ênfase6 12 2 3 4" xfId="29663"/>
    <cellStyle name="20% - Ênfase6 12 2 3 5" xfId="43803"/>
    <cellStyle name="20% - Ênfase6 12 2 4" xfId="7458"/>
    <cellStyle name="20% - Ênfase6 12 2 4 2" xfId="19578"/>
    <cellStyle name="20% - Ênfase6 12 2 4 2 2" xfId="48021"/>
    <cellStyle name="20% - Ênfase6 12 2 4 3" xfId="31667"/>
    <cellStyle name="20% - Ênfase6 12 2 4 4" xfId="39744"/>
    <cellStyle name="20% - Ênfase6 12 2 5" xfId="13518"/>
    <cellStyle name="20% - Ênfase6 12 2 5 2" xfId="45972"/>
    <cellStyle name="20% - Ênfase6 12 2 6" xfId="25633"/>
    <cellStyle name="20% - Ênfase6 12 2 7" xfId="37723"/>
    <cellStyle name="20% - Ênfase6 12 3" xfId="878"/>
    <cellStyle name="20% - Ênfase6 12 3 2" xfId="2933"/>
    <cellStyle name="20% - Ênfase6 12 3 2 2" xfId="8992"/>
    <cellStyle name="20% - Ênfase6 12 3 2 2 2" xfId="21112"/>
    <cellStyle name="20% - Ênfase6 12 3 2 2 3" xfId="33201"/>
    <cellStyle name="20% - Ênfase6 12 3 2 2 4" xfId="49559"/>
    <cellStyle name="20% - Ênfase6 12 3 2 3" xfId="15052"/>
    <cellStyle name="20% - Ênfase6 12 3 2 4" xfId="27142"/>
    <cellStyle name="20% - Ênfase6 12 3 2 5" xfId="41282"/>
    <cellStyle name="20% - Ênfase6 12 3 3" xfId="4958"/>
    <cellStyle name="20% - Ênfase6 12 3 3 2" xfId="11017"/>
    <cellStyle name="20% - Ênfase6 12 3 3 2 2" xfId="23137"/>
    <cellStyle name="20% - Ênfase6 12 3 3 2 3" xfId="35226"/>
    <cellStyle name="20% - Ênfase6 12 3 3 2 4" xfId="51584"/>
    <cellStyle name="20% - Ênfase6 12 3 3 3" xfId="17077"/>
    <cellStyle name="20% - Ênfase6 12 3 3 4" xfId="29167"/>
    <cellStyle name="20% - Ênfase6 12 3 3 5" xfId="43307"/>
    <cellStyle name="20% - Ênfase6 12 3 4" xfId="6962"/>
    <cellStyle name="20% - Ênfase6 12 3 4 2" xfId="19082"/>
    <cellStyle name="20% - Ênfase6 12 3 4 2 2" xfId="47516"/>
    <cellStyle name="20% - Ênfase6 12 3 4 3" xfId="31171"/>
    <cellStyle name="20% - Ênfase6 12 3 4 4" xfId="39239"/>
    <cellStyle name="20% - Ênfase6 12 3 5" xfId="13022"/>
    <cellStyle name="20% - Ênfase6 12 3 5 2" xfId="45468"/>
    <cellStyle name="20% - Ênfase6 12 3 6" xfId="25137"/>
    <cellStyle name="20% - Ênfase6 12 3 7" xfId="37227"/>
    <cellStyle name="20% - Ênfase6 12 4" xfId="1930"/>
    <cellStyle name="20% - Ênfase6 12 4 2" xfId="3966"/>
    <cellStyle name="20% - Ênfase6 12 4 2 2" xfId="10025"/>
    <cellStyle name="20% - Ênfase6 12 4 2 2 2" xfId="22145"/>
    <cellStyle name="20% - Ênfase6 12 4 2 2 3" xfId="34234"/>
    <cellStyle name="20% - Ênfase6 12 4 2 2 4" xfId="50592"/>
    <cellStyle name="20% - Ênfase6 12 4 2 3" xfId="16085"/>
    <cellStyle name="20% - Ênfase6 12 4 2 4" xfId="28175"/>
    <cellStyle name="20% - Ênfase6 12 4 2 5" xfId="42315"/>
    <cellStyle name="20% - Ênfase6 12 4 3" xfId="5966"/>
    <cellStyle name="20% - Ênfase6 12 4 3 2" xfId="12025"/>
    <cellStyle name="20% - Ênfase6 12 4 3 2 2" xfId="24145"/>
    <cellStyle name="20% - Ênfase6 12 4 3 2 3" xfId="36234"/>
    <cellStyle name="20% - Ênfase6 12 4 3 2 4" xfId="52592"/>
    <cellStyle name="20% - Ênfase6 12 4 3 3" xfId="18085"/>
    <cellStyle name="20% - Ênfase6 12 4 3 4" xfId="30175"/>
    <cellStyle name="20% - Ênfase6 12 4 3 5" xfId="44315"/>
    <cellStyle name="20% - Ênfase6 12 4 4" xfId="7995"/>
    <cellStyle name="20% - Ênfase6 12 4 4 2" xfId="20115"/>
    <cellStyle name="20% - Ênfase6 12 4 4 2 2" xfId="48559"/>
    <cellStyle name="20% - Ênfase6 12 4 4 3" xfId="32204"/>
    <cellStyle name="20% - Ênfase6 12 4 4 4" xfId="40282"/>
    <cellStyle name="20% - Ênfase6 12 4 5" xfId="14055"/>
    <cellStyle name="20% - Ênfase6 12 4 5 2" xfId="46510"/>
    <cellStyle name="20% - Ênfase6 12 4 6" xfId="26145"/>
    <cellStyle name="20% - Ênfase6 12 4 7" xfId="38235"/>
    <cellStyle name="20% - Ênfase6 12 5" xfId="2429"/>
    <cellStyle name="20% - Ênfase6 12 5 2" xfId="8489"/>
    <cellStyle name="20% - Ênfase6 12 5 2 2" xfId="20609"/>
    <cellStyle name="20% - Ênfase6 12 5 2 3" xfId="32698"/>
    <cellStyle name="20% - Ênfase6 12 5 2 4" xfId="49055"/>
    <cellStyle name="20% - Ênfase6 12 5 3" xfId="14549"/>
    <cellStyle name="20% - Ênfase6 12 5 4" xfId="26639"/>
    <cellStyle name="20% - Ênfase6 12 5 5" xfId="40778"/>
    <cellStyle name="20% - Ênfase6 12 6" xfId="4460"/>
    <cellStyle name="20% - Ênfase6 12 6 2" xfId="10519"/>
    <cellStyle name="20% - Ênfase6 12 6 2 2" xfId="22639"/>
    <cellStyle name="20% - Ênfase6 12 6 2 3" xfId="34728"/>
    <cellStyle name="20% - Ênfase6 12 6 2 4" xfId="51086"/>
    <cellStyle name="20% - Ênfase6 12 6 3" xfId="16579"/>
    <cellStyle name="20% - Ênfase6 12 6 4" xfId="28669"/>
    <cellStyle name="20% - Ênfase6 12 6 5" xfId="42809"/>
    <cellStyle name="20% - Ênfase6 12 7" xfId="6459"/>
    <cellStyle name="20% - Ênfase6 12 7 2" xfId="18579"/>
    <cellStyle name="20% - Ênfase6 12 7 2 2" xfId="47007"/>
    <cellStyle name="20% - Ênfase6 12 7 3" xfId="30668"/>
    <cellStyle name="20% - Ênfase6 12 7 4" xfId="38730"/>
    <cellStyle name="20% - Ênfase6 12 8" xfId="12519"/>
    <cellStyle name="20% - Ênfase6 12 8 2" xfId="44961"/>
    <cellStyle name="20% - Ênfase6 12 9" xfId="24639"/>
    <cellStyle name="20% - Ênfase6 13" xfId="300"/>
    <cellStyle name="20% - Ênfase6 13 10" xfId="36730"/>
    <cellStyle name="20% - Ênfase6 13 2" xfId="1388"/>
    <cellStyle name="20% - Ênfase6 13 2 2" xfId="3430"/>
    <cellStyle name="20% - Ênfase6 13 2 2 2" xfId="9489"/>
    <cellStyle name="20% - Ênfase6 13 2 2 2 2" xfId="21609"/>
    <cellStyle name="20% - Ênfase6 13 2 2 2 3" xfId="33698"/>
    <cellStyle name="20% - Ênfase6 13 2 2 2 4" xfId="50056"/>
    <cellStyle name="20% - Ênfase6 13 2 2 3" xfId="15549"/>
    <cellStyle name="20% - Ênfase6 13 2 2 4" xfId="27639"/>
    <cellStyle name="20% - Ênfase6 13 2 2 5" xfId="41779"/>
    <cellStyle name="20% - Ênfase6 13 2 3" xfId="5455"/>
    <cellStyle name="20% - Ênfase6 13 2 3 2" xfId="11514"/>
    <cellStyle name="20% - Ênfase6 13 2 3 2 2" xfId="23634"/>
    <cellStyle name="20% - Ênfase6 13 2 3 2 3" xfId="35723"/>
    <cellStyle name="20% - Ênfase6 13 2 3 2 4" xfId="52081"/>
    <cellStyle name="20% - Ênfase6 13 2 3 3" xfId="17574"/>
    <cellStyle name="20% - Ênfase6 13 2 3 4" xfId="29664"/>
    <cellStyle name="20% - Ênfase6 13 2 3 5" xfId="43804"/>
    <cellStyle name="20% - Ênfase6 13 2 4" xfId="7459"/>
    <cellStyle name="20% - Ênfase6 13 2 4 2" xfId="19579"/>
    <cellStyle name="20% - Ênfase6 13 2 4 2 2" xfId="48022"/>
    <cellStyle name="20% - Ênfase6 13 2 4 3" xfId="31668"/>
    <cellStyle name="20% - Ênfase6 13 2 4 4" xfId="39745"/>
    <cellStyle name="20% - Ênfase6 13 2 5" xfId="13519"/>
    <cellStyle name="20% - Ênfase6 13 2 5 2" xfId="45973"/>
    <cellStyle name="20% - Ênfase6 13 2 6" xfId="25634"/>
    <cellStyle name="20% - Ênfase6 13 2 7" xfId="37724"/>
    <cellStyle name="20% - Ênfase6 13 3" xfId="879"/>
    <cellStyle name="20% - Ênfase6 13 3 2" xfId="2934"/>
    <cellStyle name="20% - Ênfase6 13 3 2 2" xfId="8993"/>
    <cellStyle name="20% - Ênfase6 13 3 2 2 2" xfId="21113"/>
    <cellStyle name="20% - Ênfase6 13 3 2 2 3" xfId="33202"/>
    <cellStyle name="20% - Ênfase6 13 3 2 2 4" xfId="49560"/>
    <cellStyle name="20% - Ênfase6 13 3 2 3" xfId="15053"/>
    <cellStyle name="20% - Ênfase6 13 3 2 4" xfId="27143"/>
    <cellStyle name="20% - Ênfase6 13 3 2 5" xfId="41283"/>
    <cellStyle name="20% - Ênfase6 13 3 3" xfId="4959"/>
    <cellStyle name="20% - Ênfase6 13 3 3 2" xfId="11018"/>
    <cellStyle name="20% - Ênfase6 13 3 3 2 2" xfId="23138"/>
    <cellStyle name="20% - Ênfase6 13 3 3 2 3" xfId="35227"/>
    <cellStyle name="20% - Ênfase6 13 3 3 2 4" xfId="51585"/>
    <cellStyle name="20% - Ênfase6 13 3 3 3" xfId="17078"/>
    <cellStyle name="20% - Ênfase6 13 3 3 4" xfId="29168"/>
    <cellStyle name="20% - Ênfase6 13 3 3 5" xfId="43308"/>
    <cellStyle name="20% - Ênfase6 13 3 4" xfId="6963"/>
    <cellStyle name="20% - Ênfase6 13 3 4 2" xfId="19083"/>
    <cellStyle name="20% - Ênfase6 13 3 4 2 2" xfId="47517"/>
    <cellStyle name="20% - Ênfase6 13 3 4 3" xfId="31172"/>
    <cellStyle name="20% - Ênfase6 13 3 4 4" xfId="39240"/>
    <cellStyle name="20% - Ênfase6 13 3 5" xfId="13023"/>
    <cellStyle name="20% - Ênfase6 13 3 5 2" xfId="45469"/>
    <cellStyle name="20% - Ênfase6 13 3 6" xfId="25138"/>
    <cellStyle name="20% - Ênfase6 13 3 7" xfId="37228"/>
    <cellStyle name="20% - Ênfase6 13 4" xfId="1931"/>
    <cellStyle name="20% - Ênfase6 13 4 2" xfId="3967"/>
    <cellStyle name="20% - Ênfase6 13 4 2 2" xfId="10026"/>
    <cellStyle name="20% - Ênfase6 13 4 2 2 2" xfId="22146"/>
    <cellStyle name="20% - Ênfase6 13 4 2 2 3" xfId="34235"/>
    <cellStyle name="20% - Ênfase6 13 4 2 2 4" xfId="50593"/>
    <cellStyle name="20% - Ênfase6 13 4 2 3" xfId="16086"/>
    <cellStyle name="20% - Ênfase6 13 4 2 4" xfId="28176"/>
    <cellStyle name="20% - Ênfase6 13 4 2 5" xfId="42316"/>
    <cellStyle name="20% - Ênfase6 13 4 3" xfId="5967"/>
    <cellStyle name="20% - Ênfase6 13 4 3 2" xfId="12026"/>
    <cellStyle name="20% - Ênfase6 13 4 3 2 2" xfId="24146"/>
    <cellStyle name="20% - Ênfase6 13 4 3 2 3" xfId="36235"/>
    <cellStyle name="20% - Ênfase6 13 4 3 2 4" xfId="52593"/>
    <cellStyle name="20% - Ênfase6 13 4 3 3" xfId="18086"/>
    <cellStyle name="20% - Ênfase6 13 4 3 4" xfId="30176"/>
    <cellStyle name="20% - Ênfase6 13 4 3 5" xfId="44316"/>
    <cellStyle name="20% - Ênfase6 13 4 4" xfId="7996"/>
    <cellStyle name="20% - Ênfase6 13 4 4 2" xfId="20116"/>
    <cellStyle name="20% - Ênfase6 13 4 4 2 2" xfId="48560"/>
    <cellStyle name="20% - Ênfase6 13 4 4 3" xfId="32205"/>
    <cellStyle name="20% - Ênfase6 13 4 4 4" xfId="40283"/>
    <cellStyle name="20% - Ênfase6 13 4 5" xfId="14056"/>
    <cellStyle name="20% - Ênfase6 13 4 5 2" xfId="46511"/>
    <cellStyle name="20% - Ênfase6 13 4 6" xfId="26146"/>
    <cellStyle name="20% - Ênfase6 13 4 7" xfId="38236"/>
    <cellStyle name="20% - Ênfase6 13 5" xfId="2430"/>
    <cellStyle name="20% - Ênfase6 13 5 2" xfId="8490"/>
    <cellStyle name="20% - Ênfase6 13 5 2 2" xfId="20610"/>
    <cellStyle name="20% - Ênfase6 13 5 2 3" xfId="32699"/>
    <cellStyle name="20% - Ênfase6 13 5 2 4" xfId="49056"/>
    <cellStyle name="20% - Ênfase6 13 5 3" xfId="14550"/>
    <cellStyle name="20% - Ênfase6 13 5 4" xfId="26640"/>
    <cellStyle name="20% - Ênfase6 13 5 5" xfId="40779"/>
    <cellStyle name="20% - Ênfase6 13 6" xfId="4461"/>
    <cellStyle name="20% - Ênfase6 13 6 2" xfId="10520"/>
    <cellStyle name="20% - Ênfase6 13 6 2 2" xfId="22640"/>
    <cellStyle name="20% - Ênfase6 13 6 2 3" xfId="34729"/>
    <cellStyle name="20% - Ênfase6 13 6 2 4" xfId="51087"/>
    <cellStyle name="20% - Ênfase6 13 6 3" xfId="16580"/>
    <cellStyle name="20% - Ênfase6 13 6 4" xfId="28670"/>
    <cellStyle name="20% - Ênfase6 13 6 5" xfId="42810"/>
    <cellStyle name="20% - Ênfase6 13 7" xfId="6460"/>
    <cellStyle name="20% - Ênfase6 13 7 2" xfId="18580"/>
    <cellStyle name="20% - Ênfase6 13 7 2 2" xfId="47008"/>
    <cellStyle name="20% - Ênfase6 13 7 3" xfId="30669"/>
    <cellStyle name="20% - Ênfase6 13 7 4" xfId="38731"/>
    <cellStyle name="20% - Ênfase6 13 8" xfId="12520"/>
    <cellStyle name="20% - Ênfase6 13 8 2" xfId="44962"/>
    <cellStyle name="20% - Ênfase6 13 9" xfId="24640"/>
    <cellStyle name="20% - Ênfase6 14" xfId="301"/>
    <cellStyle name="20% - Ênfase6 14 10" xfId="36731"/>
    <cellStyle name="20% - Ênfase6 14 2" xfId="1389"/>
    <cellStyle name="20% - Ênfase6 14 2 2" xfId="3431"/>
    <cellStyle name="20% - Ênfase6 14 2 2 2" xfId="9490"/>
    <cellStyle name="20% - Ênfase6 14 2 2 2 2" xfId="21610"/>
    <cellStyle name="20% - Ênfase6 14 2 2 2 3" xfId="33699"/>
    <cellStyle name="20% - Ênfase6 14 2 2 2 4" xfId="50057"/>
    <cellStyle name="20% - Ênfase6 14 2 2 3" xfId="15550"/>
    <cellStyle name="20% - Ênfase6 14 2 2 4" xfId="27640"/>
    <cellStyle name="20% - Ênfase6 14 2 2 5" xfId="41780"/>
    <cellStyle name="20% - Ênfase6 14 2 3" xfId="5456"/>
    <cellStyle name="20% - Ênfase6 14 2 3 2" xfId="11515"/>
    <cellStyle name="20% - Ênfase6 14 2 3 2 2" xfId="23635"/>
    <cellStyle name="20% - Ênfase6 14 2 3 2 3" xfId="35724"/>
    <cellStyle name="20% - Ênfase6 14 2 3 2 4" xfId="52082"/>
    <cellStyle name="20% - Ênfase6 14 2 3 3" xfId="17575"/>
    <cellStyle name="20% - Ênfase6 14 2 3 4" xfId="29665"/>
    <cellStyle name="20% - Ênfase6 14 2 3 5" xfId="43805"/>
    <cellStyle name="20% - Ênfase6 14 2 4" xfId="7460"/>
    <cellStyle name="20% - Ênfase6 14 2 4 2" xfId="19580"/>
    <cellStyle name="20% - Ênfase6 14 2 4 2 2" xfId="48023"/>
    <cellStyle name="20% - Ênfase6 14 2 4 3" xfId="31669"/>
    <cellStyle name="20% - Ênfase6 14 2 4 4" xfId="39746"/>
    <cellStyle name="20% - Ênfase6 14 2 5" xfId="13520"/>
    <cellStyle name="20% - Ênfase6 14 2 5 2" xfId="45974"/>
    <cellStyle name="20% - Ênfase6 14 2 6" xfId="25635"/>
    <cellStyle name="20% - Ênfase6 14 2 7" xfId="37725"/>
    <cellStyle name="20% - Ênfase6 14 3" xfId="880"/>
    <cellStyle name="20% - Ênfase6 14 3 2" xfId="2935"/>
    <cellStyle name="20% - Ênfase6 14 3 2 2" xfId="8994"/>
    <cellStyle name="20% - Ênfase6 14 3 2 2 2" xfId="21114"/>
    <cellStyle name="20% - Ênfase6 14 3 2 2 3" xfId="33203"/>
    <cellStyle name="20% - Ênfase6 14 3 2 2 4" xfId="49561"/>
    <cellStyle name="20% - Ênfase6 14 3 2 3" xfId="15054"/>
    <cellStyle name="20% - Ênfase6 14 3 2 4" xfId="27144"/>
    <cellStyle name="20% - Ênfase6 14 3 2 5" xfId="41284"/>
    <cellStyle name="20% - Ênfase6 14 3 3" xfId="4960"/>
    <cellStyle name="20% - Ênfase6 14 3 3 2" xfId="11019"/>
    <cellStyle name="20% - Ênfase6 14 3 3 2 2" xfId="23139"/>
    <cellStyle name="20% - Ênfase6 14 3 3 2 3" xfId="35228"/>
    <cellStyle name="20% - Ênfase6 14 3 3 2 4" xfId="51586"/>
    <cellStyle name="20% - Ênfase6 14 3 3 3" xfId="17079"/>
    <cellStyle name="20% - Ênfase6 14 3 3 4" xfId="29169"/>
    <cellStyle name="20% - Ênfase6 14 3 3 5" xfId="43309"/>
    <cellStyle name="20% - Ênfase6 14 3 4" xfId="6964"/>
    <cellStyle name="20% - Ênfase6 14 3 4 2" xfId="19084"/>
    <cellStyle name="20% - Ênfase6 14 3 4 2 2" xfId="47518"/>
    <cellStyle name="20% - Ênfase6 14 3 4 3" xfId="31173"/>
    <cellStyle name="20% - Ênfase6 14 3 4 4" xfId="39241"/>
    <cellStyle name="20% - Ênfase6 14 3 5" xfId="13024"/>
    <cellStyle name="20% - Ênfase6 14 3 5 2" xfId="45470"/>
    <cellStyle name="20% - Ênfase6 14 3 6" xfId="25139"/>
    <cellStyle name="20% - Ênfase6 14 3 7" xfId="37229"/>
    <cellStyle name="20% - Ênfase6 14 4" xfId="1932"/>
    <cellStyle name="20% - Ênfase6 14 4 2" xfId="3968"/>
    <cellStyle name="20% - Ênfase6 14 4 2 2" xfId="10027"/>
    <cellStyle name="20% - Ênfase6 14 4 2 2 2" xfId="22147"/>
    <cellStyle name="20% - Ênfase6 14 4 2 2 3" xfId="34236"/>
    <cellStyle name="20% - Ênfase6 14 4 2 2 4" xfId="50594"/>
    <cellStyle name="20% - Ênfase6 14 4 2 3" xfId="16087"/>
    <cellStyle name="20% - Ênfase6 14 4 2 4" xfId="28177"/>
    <cellStyle name="20% - Ênfase6 14 4 2 5" xfId="42317"/>
    <cellStyle name="20% - Ênfase6 14 4 3" xfId="5968"/>
    <cellStyle name="20% - Ênfase6 14 4 3 2" xfId="12027"/>
    <cellStyle name="20% - Ênfase6 14 4 3 2 2" xfId="24147"/>
    <cellStyle name="20% - Ênfase6 14 4 3 2 3" xfId="36236"/>
    <cellStyle name="20% - Ênfase6 14 4 3 2 4" xfId="52594"/>
    <cellStyle name="20% - Ênfase6 14 4 3 3" xfId="18087"/>
    <cellStyle name="20% - Ênfase6 14 4 3 4" xfId="30177"/>
    <cellStyle name="20% - Ênfase6 14 4 3 5" xfId="44317"/>
    <cellStyle name="20% - Ênfase6 14 4 4" xfId="7997"/>
    <cellStyle name="20% - Ênfase6 14 4 4 2" xfId="20117"/>
    <cellStyle name="20% - Ênfase6 14 4 4 2 2" xfId="48561"/>
    <cellStyle name="20% - Ênfase6 14 4 4 3" xfId="32206"/>
    <cellStyle name="20% - Ênfase6 14 4 4 4" xfId="40284"/>
    <cellStyle name="20% - Ênfase6 14 4 5" xfId="14057"/>
    <cellStyle name="20% - Ênfase6 14 4 5 2" xfId="46512"/>
    <cellStyle name="20% - Ênfase6 14 4 6" xfId="26147"/>
    <cellStyle name="20% - Ênfase6 14 4 7" xfId="38237"/>
    <cellStyle name="20% - Ênfase6 14 5" xfId="2431"/>
    <cellStyle name="20% - Ênfase6 14 5 2" xfId="8491"/>
    <cellStyle name="20% - Ênfase6 14 5 2 2" xfId="20611"/>
    <cellStyle name="20% - Ênfase6 14 5 2 3" xfId="32700"/>
    <cellStyle name="20% - Ênfase6 14 5 2 4" xfId="49057"/>
    <cellStyle name="20% - Ênfase6 14 5 3" xfId="14551"/>
    <cellStyle name="20% - Ênfase6 14 5 4" xfId="26641"/>
    <cellStyle name="20% - Ênfase6 14 5 5" xfId="40780"/>
    <cellStyle name="20% - Ênfase6 14 6" xfId="4462"/>
    <cellStyle name="20% - Ênfase6 14 6 2" xfId="10521"/>
    <cellStyle name="20% - Ênfase6 14 6 2 2" xfId="22641"/>
    <cellStyle name="20% - Ênfase6 14 6 2 3" xfId="34730"/>
    <cellStyle name="20% - Ênfase6 14 6 2 4" xfId="51088"/>
    <cellStyle name="20% - Ênfase6 14 6 3" xfId="16581"/>
    <cellStyle name="20% - Ênfase6 14 6 4" xfId="28671"/>
    <cellStyle name="20% - Ênfase6 14 6 5" xfId="42811"/>
    <cellStyle name="20% - Ênfase6 14 7" xfId="6461"/>
    <cellStyle name="20% - Ênfase6 14 7 2" xfId="18581"/>
    <cellStyle name="20% - Ênfase6 14 7 2 2" xfId="47009"/>
    <cellStyle name="20% - Ênfase6 14 7 3" xfId="30670"/>
    <cellStyle name="20% - Ênfase6 14 7 4" xfId="38732"/>
    <cellStyle name="20% - Ênfase6 14 8" xfId="12521"/>
    <cellStyle name="20% - Ênfase6 14 8 2" xfId="44963"/>
    <cellStyle name="20% - Ênfase6 14 9" xfId="24641"/>
    <cellStyle name="20% - Ênfase6 15" xfId="302"/>
    <cellStyle name="20% - Ênfase6 15 10" xfId="36732"/>
    <cellStyle name="20% - Ênfase6 15 2" xfId="1390"/>
    <cellStyle name="20% - Ênfase6 15 2 2" xfId="3432"/>
    <cellStyle name="20% - Ênfase6 15 2 2 2" xfId="9491"/>
    <cellStyle name="20% - Ênfase6 15 2 2 2 2" xfId="21611"/>
    <cellStyle name="20% - Ênfase6 15 2 2 2 3" xfId="33700"/>
    <cellStyle name="20% - Ênfase6 15 2 2 2 4" xfId="50058"/>
    <cellStyle name="20% - Ênfase6 15 2 2 3" xfId="15551"/>
    <cellStyle name="20% - Ênfase6 15 2 2 4" xfId="27641"/>
    <cellStyle name="20% - Ênfase6 15 2 2 5" xfId="41781"/>
    <cellStyle name="20% - Ênfase6 15 2 3" xfId="5457"/>
    <cellStyle name="20% - Ênfase6 15 2 3 2" xfId="11516"/>
    <cellStyle name="20% - Ênfase6 15 2 3 2 2" xfId="23636"/>
    <cellStyle name="20% - Ênfase6 15 2 3 2 3" xfId="35725"/>
    <cellStyle name="20% - Ênfase6 15 2 3 2 4" xfId="52083"/>
    <cellStyle name="20% - Ênfase6 15 2 3 3" xfId="17576"/>
    <cellStyle name="20% - Ênfase6 15 2 3 4" xfId="29666"/>
    <cellStyle name="20% - Ênfase6 15 2 3 5" xfId="43806"/>
    <cellStyle name="20% - Ênfase6 15 2 4" xfId="7461"/>
    <cellStyle name="20% - Ênfase6 15 2 4 2" xfId="19581"/>
    <cellStyle name="20% - Ênfase6 15 2 4 2 2" xfId="48024"/>
    <cellStyle name="20% - Ênfase6 15 2 4 3" xfId="31670"/>
    <cellStyle name="20% - Ênfase6 15 2 4 4" xfId="39747"/>
    <cellStyle name="20% - Ênfase6 15 2 5" xfId="13521"/>
    <cellStyle name="20% - Ênfase6 15 2 5 2" xfId="45975"/>
    <cellStyle name="20% - Ênfase6 15 2 6" xfId="25636"/>
    <cellStyle name="20% - Ênfase6 15 2 7" xfId="37726"/>
    <cellStyle name="20% - Ênfase6 15 3" xfId="881"/>
    <cellStyle name="20% - Ênfase6 15 3 2" xfId="2936"/>
    <cellStyle name="20% - Ênfase6 15 3 2 2" xfId="8995"/>
    <cellStyle name="20% - Ênfase6 15 3 2 2 2" xfId="21115"/>
    <cellStyle name="20% - Ênfase6 15 3 2 2 3" xfId="33204"/>
    <cellStyle name="20% - Ênfase6 15 3 2 2 4" xfId="49562"/>
    <cellStyle name="20% - Ênfase6 15 3 2 3" xfId="15055"/>
    <cellStyle name="20% - Ênfase6 15 3 2 4" xfId="27145"/>
    <cellStyle name="20% - Ênfase6 15 3 2 5" xfId="41285"/>
    <cellStyle name="20% - Ênfase6 15 3 3" xfId="4961"/>
    <cellStyle name="20% - Ênfase6 15 3 3 2" xfId="11020"/>
    <cellStyle name="20% - Ênfase6 15 3 3 2 2" xfId="23140"/>
    <cellStyle name="20% - Ênfase6 15 3 3 2 3" xfId="35229"/>
    <cellStyle name="20% - Ênfase6 15 3 3 2 4" xfId="51587"/>
    <cellStyle name="20% - Ênfase6 15 3 3 3" xfId="17080"/>
    <cellStyle name="20% - Ênfase6 15 3 3 4" xfId="29170"/>
    <cellStyle name="20% - Ênfase6 15 3 3 5" xfId="43310"/>
    <cellStyle name="20% - Ênfase6 15 3 4" xfId="6965"/>
    <cellStyle name="20% - Ênfase6 15 3 4 2" xfId="19085"/>
    <cellStyle name="20% - Ênfase6 15 3 4 2 2" xfId="47519"/>
    <cellStyle name="20% - Ênfase6 15 3 4 3" xfId="31174"/>
    <cellStyle name="20% - Ênfase6 15 3 4 4" xfId="39242"/>
    <cellStyle name="20% - Ênfase6 15 3 5" xfId="13025"/>
    <cellStyle name="20% - Ênfase6 15 3 5 2" xfId="45471"/>
    <cellStyle name="20% - Ênfase6 15 3 6" xfId="25140"/>
    <cellStyle name="20% - Ênfase6 15 3 7" xfId="37230"/>
    <cellStyle name="20% - Ênfase6 15 4" xfId="1933"/>
    <cellStyle name="20% - Ênfase6 15 4 2" xfId="3969"/>
    <cellStyle name="20% - Ênfase6 15 4 2 2" xfId="10028"/>
    <cellStyle name="20% - Ênfase6 15 4 2 2 2" xfId="22148"/>
    <cellStyle name="20% - Ênfase6 15 4 2 2 3" xfId="34237"/>
    <cellStyle name="20% - Ênfase6 15 4 2 2 4" xfId="50595"/>
    <cellStyle name="20% - Ênfase6 15 4 2 3" xfId="16088"/>
    <cellStyle name="20% - Ênfase6 15 4 2 4" xfId="28178"/>
    <cellStyle name="20% - Ênfase6 15 4 2 5" xfId="42318"/>
    <cellStyle name="20% - Ênfase6 15 4 3" xfId="5969"/>
    <cellStyle name="20% - Ênfase6 15 4 3 2" xfId="12028"/>
    <cellStyle name="20% - Ênfase6 15 4 3 2 2" xfId="24148"/>
    <cellStyle name="20% - Ênfase6 15 4 3 2 3" xfId="36237"/>
    <cellStyle name="20% - Ênfase6 15 4 3 2 4" xfId="52595"/>
    <cellStyle name="20% - Ênfase6 15 4 3 3" xfId="18088"/>
    <cellStyle name="20% - Ênfase6 15 4 3 4" xfId="30178"/>
    <cellStyle name="20% - Ênfase6 15 4 3 5" xfId="44318"/>
    <cellStyle name="20% - Ênfase6 15 4 4" xfId="7998"/>
    <cellStyle name="20% - Ênfase6 15 4 4 2" xfId="20118"/>
    <cellStyle name="20% - Ênfase6 15 4 4 2 2" xfId="48562"/>
    <cellStyle name="20% - Ênfase6 15 4 4 3" xfId="32207"/>
    <cellStyle name="20% - Ênfase6 15 4 4 4" xfId="40285"/>
    <cellStyle name="20% - Ênfase6 15 4 5" xfId="14058"/>
    <cellStyle name="20% - Ênfase6 15 4 5 2" xfId="46513"/>
    <cellStyle name="20% - Ênfase6 15 4 6" xfId="26148"/>
    <cellStyle name="20% - Ênfase6 15 4 7" xfId="38238"/>
    <cellStyle name="20% - Ênfase6 15 5" xfId="2432"/>
    <cellStyle name="20% - Ênfase6 15 5 2" xfId="8492"/>
    <cellStyle name="20% - Ênfase6 15 5 2 2" xfId="20612"/>
    <cellStyle name="20% - Ênfase6 15 5 2 3" xfId="32701"/>
    <cellStyle name="20% - Ênfase6 15 5 2 4" xfId="49058"/>
    <cellStyle name="20% - Ênfase6 15 5 3" xfId="14552"/>
    <cellStyle name="20% - Ênfase6 15 5 4" xfId="26642"/>
    <cellStyle name="20% - Ênfase6 15 5 5" xfId="40781"/>
    <cellStyle name="20% - Ênfase6 15 6" xfId="4463"/>
    <cellStyle name="20% - Ênfase6 15 6 2" xfId="10522"/>
    <cellStyle name="20% - Ênfase6 15 6 2 2" xfId="22642"/>
    <cellStyle name="20% - Ênfase6 15 6 2 3" xfId="34731"/>
    <cellStyle name="20% - Ênfase6 15 6 2 4" xfId="51089"/>
    <cellStyle name="20% - Ênfase6 15 6 3" xfId="16582"/>
    <cellStyle name="20% - Ênfase6 15 6 4" xfId="28672"/>
    <cellStyle name="20% - Ênfase6 15 6 5" xfId="42812"/>
    <cellStyle name="20% - Ênfase6 15 7" xfId="6462"/>
    <cellStyle name="20% - Ênfase6 15 7 2" xfId="18582"/>
    <cellStyle name="20% - Ênfase6 15 7 2 2" xfId="47010"/>
    <cellStyle name="20% - Ênfase6 15 7 3" xfId="30671"/>
    <cellStyle name="20% - Ênfase6 15 7 4" xfId="38733"/>
    <cellStyle name="20% - Ênfase6 15 8" xfId="12522"/>
    <cellStyle name="20% - Ênfase6 15 8 2" xfId="44964"/>
    <cellStyle name="20% - Ênfase6 15 9" xfId="24642"/>
    <cellStyle name="20% - Ênfase6 16" xfId="304"/>
    <cellStyle name="20% - Ênfase6 16 10" xfId="36734"/>
    <cellStyle name="20% - Ênfase6 16 2" xfId="1392"/>
    <cellStyle name="20% - Ênfase6 16 2 2" xfId="3434"/>
    <cellStyle name="20% - Ênfase6 16 2 2 2" xfId="9493"/>
    <cellStyle name="20% - Ênfase6 16 2 2 2 2" xfId="21613"/>
    <cellStyle name="20% - Ênfase6 16 2 2 2 3" xfId="33702"/>
    <cellStyle name="20% - Ênfase6 16 2 2 2 4" xfId="50060"/>
    <cellStyle name="20% - Ênfase6 16 2 2 3" xfId="15553"/>
    <cellStyle name="20% - Ênfase6 16 2 2 4" xfId="27643"/>
    <cellStyle name="20% - Ênfase6 16 2 2 5" xfId="41783"/>
    <cellStyle name="20% - Ênfase6 16 2 3" xfId="5459"/>
    <cellStyle name="20% - Ênfase6 16 2 3 2" xfId="11518"/>
    <cellStyle name="20% - Ênfase6 16 2 3 2 2" xfId="23638"/>
    <cellStyle name="20% - Ênfase6 16 2 3 2 3" xfId="35727"/>
    <cellStyle name="20% - Ênfase6 16 2 3 2 4" xfId="52085"/>
    <cellStyle name="20% - Ênfase6 16 2 3 3" xfId="17578"/>
    <cellStyle name="20% - Ênfase6 16 2 3 4" xfId="29668"/>
    <cellStyle name="20% - Ênfase6 16 2 3 5" xfId="43808"/>
    <cellStyle name="20% - Ênfase6 16 2 4" xfId="7463"/>
    <cellStyle name="20% - Ênfase6 16 2 4 2" xfId="19583"/>
    <cellStyle name="20% - Ênfase6 16 2 4 2 2" xfId="48026"/>
    <cellStyle name="20% - Ênfase6 16 2 4 3" xfId="31672"/>
    <cellStyle name="20% - Ênfase6 16 2 4 4" xfId="39749"/>
    <cellStyle name="20% - Ênfase6 16 2 5" xfId="13523"/>
    <cellStyle name="20% - Ênfase6 16 2 5 2" xfId="45977"/>
    <cellStyle name="20% - Ênfase6 16 2 6" xfId="25638"/>
    <cellStyle name="20% - Ênfase6 16 2 7" xfId="37728"/>
    <cellStyle name="20% - Ênfase6 16 3" xfId="883"/>
    <cellStyle name="20% - Ênfase6 16 3 2" xfId="2938"/>
    <cellStyle name="20% - Ênfase6 16 3 2 2" xfId="8997"/>
    <cellStyle name="20% - Ênfase6 16 3 2 2 2" xfId="21117"/>
    <cellStyle name="20% - Ênfase6 16 3 2 2 3" xfId="33206"/>
    <cellStyle name="20% - Ênfase6 16 3 2 2 4" xfId="49564"/>
    <cellStyle name="20% - Ênfase6 16 3 2 3" xfId="15057"/>
    <cellStyle name="20% - Ênfase6 16 3 2 4" xfId="27147"/>
    <cellStyle name="20% - Ênfase6 16 3 2 5" xfId="41287"/>
    <cellStyle name="20% - Ênfase6 16 3 3" xfId="4963"/>
    <cellStyle name="20% - Ênfase6 16 3 3 2" xfId="11022"/>
    <cellStyle name="20% - Ênfase6 16 3 3 2 2" xfId="23142"/>
    <cellStyle name="20% - Ênfase6 16 3 3 2 3" xfId="35231"/>
    <cellStyle name="20% - Ênfase6 16 3 3 2 4" xfId="51589"/>
    <cellStyle name="20% - Ênfase6 16 3 3 3" xfId="17082"/>
    <cellStyle name="20% - Ênfase6 16 3 3 4" xfId="29172"/>
    <cellStyle name="20% - Ênfase6 16 3 3 5" xfId="43312"/>
    <cellStyle name="20% - Ênfase6 16 3 4" xfId="6967"/>
    <cellStyle name="20% - Ênfase6 16 3 4 2" xfId="19087"/>
    <cellStyle name="20% - Ênfase6 16 3 4 2 2" xfId="47521"/>
    <cellStyle name="20% - Ênfase6 16 3 4 3" xfId="31176"/>
    <cellStyle name="20% - Ênfase6 16 3 4 4" xfId="39244"/>
    <cellStyle name="20% - Ênfase6 16 3 5" xfId="13027"/>
    <cellStyle name="20% - Ênfase6 16 3 5 2" xfId="45473"/>
    <cellStyle name="20% - Ênfase6 16 3 6" xfId="25142"/>
    <cellStyle name="20% - Ênfase6 16 3 7" xfId="37232"/>
    <cellStyle name="20% - Ênfase6 16 4" xfId="1935"/>
    <cellStyle name="20% - Ênfase6 16 4 2" xfId="3971"/>
    <cellStyle name="20% - Ênfase6 16 4 2 2" xfId="10030"/>
    <cellStyle name="20% - Ênfase6 16 4 2 2 2" xfId="22150"/>
    <cellStyle name="20% - Ênfase6 16 4 2 2 3" xfId="34239"/>
    <cellStyle name="20% - Ênfase6 16 4 2 2 4" xfId="50597"/>
    <cellStyle name="20% - Ênfase6 16 4 2 3" xfId="16090"/>
    <cellStyle name="20% - Ênfase6 16 4 2 4" xfId="28180"/>
    <cellStyle name="20% - Ênfase6 16 4 2 5" xfId="42320"/>
    <cellStyle name="20% - Ênfase6 16 4 3" xfId="5971"/>
    <cellStyle name="20% - Ênfase6 16 4 3 2" xfId="12030"/>
    <cellStyle name="20% - Ênfase6 16 4 3 2 2" xfId="24150"/>
    <cellStyle name="20% - Ênfase6 16 4 3 2 3" xfId="36239"/>
    <cellStyle name="20% - Ênfase6 16 4 3 2 4" xfId="52597"/>
    <cellStyle name="20% - Ênfase6 16 4 3 3" xfId="18090"/>
    <cellStyle name="20% - Ênfase6 16 4 3 4" xfId="30180"/>
    <cellStyle name="20% - Ênfase6 16 4 3 5" xfId="44320"/>
    <cellStyle name="20% - Ênfase6 16 4 4" xfId="8000"/>
    <cellStyle name="20% - Ênfase6 16 4 4 2" xfId="20120"/>
    <cellStyle name="20% - Ênfase6 16 4 4 2 2" xfId="48564"/>
    <cellStyle name="20% - Ênfase6 16 4 4 3" xfId="32209"/>
    <cellStyle name="20% - Ênfase6 16 4 4 4" xfId="40287"/>
    <cellStyle name="20% - Ênfase6 16 4 5" xfId="14060"/>
    <cellStyle name="20% - Ênfase6 16 4 5 2" xfId="46515"/>
    <cellStyle name="20% - Ênfase6 16 4 6" xfId="26150"/>
    <cellStyle name="20% - Ênfase6 16 4 7" xfId="38240"/>
    <cellStyle name="20% - Ênfase6 16 5" xfId="2434"/>
    <cellStyle name="20% - Ênfase6 16 5 2" xfId="8494"/>
    <cellStyle name="20% - Ênfase6 16 5 2 2" xfId="20614"/>
    <cellStyle name="20% - Ênfase6 16 5 2 3" xfId="32703"/>
    <cellStyle name="20% - Ênfase6 16 5 2 4" xfId="49060"/>
    <cellStyle name="20% - Ênfase6 16 5 3" xfId="14554"/>
    <cellStyle name="20% - Ênfase6 16 5 4" xfId="26644"/>
    <cellStyle name="20% - Ênfase6 16 5 5" xfId="40783"/>
    <cellStyle name="20% - Ênfase6 16 6" xfId="4465"/>
    <cellStyle name="20% - Ênfase6 16 6 2" xfId="10524"/>
    <cellStyle name="20% - Ênfase6 16 6 2 2" xfId="22644"/>
    <cellStyle name="20% - Ênfase6 16 6 2 3" xfId="34733"/>
    <cellStyle name="20% - Ênfase6 16 6 2 4" xfId="51091"/>
    <cellStyle name="20% - Ênfase6 16 6 3" xfId="16584"/>
    <cellStyle name="20% - Ênfase6 16 6 4" xfId="28674"/>
    <cellStyle name="20% - Ênfase6 16 6 5" xfId="42814"/>
    <cellStyle name="20% - Ênfase6 16 7" xfId="6464"/>
    <cellStyle name="20% - Ênfase6 16 7 2" xfId="18584"/>
    <cellStyle name="20% - Ênfase6 16 7 2 2" xfId="47012"/>
    <cellStyle name="20% - Ênfase6 16 7 3" xfId="30673"/>
    <cellStyle name="20% - Ênfase6 16 7 4" xfId="38735"/>
    <cellStyle name="20% - Ênfase6 16 8" xfId="12524"/>
    <cellStyle name="20% - Ênfase6 16 8 2" xfId="44966"/>
    <cellStyle name="20% - Ênfase6 16 9" xfId="24644"/>
    <cellStyle name="20% - Ênfase6 17" xfId="306"/>
    <cellStyle name="20% - Ênfase6 17 10" xfId="36736"/>
    <cellStyle name="20% - Ênfase6 17 2" xfId="1394"/>
    <cellStyle name="20% - Ênfase6 17 2 2" xfId="3436"/>
    <cellStyle name="20% - Ênfase6 17 2 2 2" xfId="9495"/>
    <cellStyle name="20% - Ênfase6 17 2 2 2 2" xfId="21615"/>
    <cellStyle name="20% - Ênfase6 17 2 2 2 3" xfId="33704"/>
    <cellStyle name="20% - Ênfase6 17 2 2 2 4" xfId="50062"/>
    <cellStyle name="20% - Ênfase6 17 2 2 3" xfId="15555"/>
    <cellStyle name="20% - Ênfase6 17 2 2 4" xfId="27645"/>
    <cellStyle name="20% - Ênfase6 17 2 2 5" xfId="41785"/>
    <cellStyle name="20% - Ênfase6 17 2 3" xfId="5461"/>
    <cellStyle name="20% - Ênfase6 17 2 3 2" xfId="11520"/>
    <cellStyle name="20% - Ênfase6 17 2 3 2 2" xfId="23640"/>
    <cellStyle name="20% - Ênfase6 17 2 3 2 3" xfId="35729"/>
    <cellStyle name="20% - Ênfase6 17 2 3 2 4" xfId="52087"/>
    <cellStyle name="20% - Ênfase6 17 2 3 3" xfId="17580"/>
    <cellStyle name="20% - Ênfase6 17 2 3 4" xfId="29670"/>
    <cellStyle name="20% - Ênfase6 17 2 3 5" xfId="43810"/>
    <cellStyle name="20% - Ênfase6 17 2 4" xfId="7465"/>
    <cellStyle name="20% - Ênfase6 17 2 4 2" xfId="19585"/>
    <cellStyle name="20% - Ênfase6 17 2 4 2 2" xfId="48028"/>
    <cellStyle name="20% - Ênfase6 17 2 4 3" xfId="31674"/>
    <cellStyle name="20% - Ênfase6 17 2 4 4" xfId="39751"/>
    <cellStyle name="20% - Ênfase6 17 2 5" xfId="13525"/>
    <cellStyle name="20% - Ênfase6 17 2 5 2" xfId="45979"/>
    <cellStyle name="20% - Ênfase6 17 2 6" xfId="25640"/>
    <cellStyle name="20% - Ênfase6 17 2 7" xfId="37730"/>
    <cellStyle name="20% - Ênfase6 17 3" xfId="885"/>
    <cellStyle name="20% - Ênfase6 17 3 2" xfId="2940"/>
    <cellStyle name="20% - Ênfase6 17 3 2 2" xfId="8999"/>
    <cellStyle name="20% - Ênfase6 17 3 2 2 2" xfId="21119"/>
    <cellStyle name="20% - Ênfase6 17 3 2 2 3" xfId="33208"/>
    <cellStyle name="20% - Ênfase6 17 3 2 2 4" xfId="49566"/>
    <cellStyle name="20% - Ênfase6 17 3 2 3" xfId="15059"/>
    <cellStyle name="20% - Ênfase6 17 3 2 4" xfId="27149"/>
    <cellStyle name="20% - Ênfase6 17 3 2 5" xfId="41289"/>
    <cellStyle name="20% - Ênfase6 17 3 3" xfId="4965"/>
    <cellStyle name="20% - Ênfase6 17 3 3 2" xfId="11024"/>
    <cellStyle name="20% - Ênfase6 17 3 3 2 2" xfId="23144"/>
    <cellStyle name="20% - Ênfase6 17 3 3 2 3" xfId="35233"/>
    <cellStyle name="20% - Ênfase6 17 3 3 2 4" xfId="51591"/>
    <cellStyle name="20% - Ênfase6 17 3 3 3" xfId="17084"/>
    <cellStyle name="20% - Ênfase6 17 3 3 4" xfId="29174"/>
    <cellStyle name="20% - Ênfase6 17 3 3 5" xfId="43314"/>
    <cellStyle name="20% - Ênfase6 17 3 4" xfId="6969"/>
    <cellStyle name="20% - Ênfase6 17 3 4 2" xfId="19089"/>
    <cellStyle name="20% - Ênfase6 17 3 4 2 2" xfId="47523"/>
    <cellStyle name="20% - Ênfase6 17 3 4 3" xfId="31178"/>
    <cellStyle name="20% - Ênfase6 17 3 4 4" xfId="39246"/>
    <cellStyle name="20% - Ênfase6 17 3 5" xfId="13029"/>
    <cellStyle name="20% - Ênfase6 17 3 5 2" xfId="45475"/>
    <cellStyle name="20% - Ênfase6 17 3 6" xfId="25144"/>
    <cellStyle name="20% - Ênfase6 17 3 7" xfId="37234"/>
    <cellStyle name="20% - Ênfase6 17 4" xfId="1937"/>
    <cellStyle name="20% - Ênfase6 17 4 2" xfId="3973"/>
    <cellStyle name="20% - Ênfase6 17 4 2 2" xfId="10032"/>
    <cellStyle name="20% - Ênfase6 17 4 2 2 2" xfId="22152"/>
    <cellStyle name="20% - Ênfase6 17 4 2 2 3" xfId="34241"/>
    <cellStyle name="20% - Ênfase6 17 4 2 2 4" xfId="50599"/>
    <cellStyle name="20% - Ênfase6 17 4 2 3" xfId="16092"/>
    <cellStyle name="20% - Ênfase6 17 4 2 4" xfId="28182"/>
    <cellStyle name="20% - Ênfase6 17 4 2 5" xfId="42322"/>
    <cellStyle name="20% - Ênfase6 17 4 3" xfId="5973"/>
    <cellStyle name="20% - Ênfase6 17 4 3 2" xfId="12032"/>
    <cellStyle name="20% - Ênfase6 17 4 3 2 2" xfId="24152"/>
    <cellStyle name="20% - Ênfase6 17 4 3 2 3" xfId="36241"/>
    <cellStyle name="20% - Ênfase6 17 4 3 2 4" xfId="52599"/>
    <cellStyle name="20% - Ênfase6 17 4 3 3" xfId="18092"/>
    <cellStyle name="20% - Ênfase6 17 4 3 4" xfId="30182"/>
    <cellStyle name="20% - Ênfase6 17 4 3 5" xfId="44322"/>
    <cellStyle name="20% - Ênfase6 17 4 4" xfId="8002"/>
    <cellStyle name="20% - Ênfase6 17 4 4 2" xfId="20122"/>
    <cellStyle name="20% - Ênfase6 17 4 4 2 2" xfId="48566"/>
    <cellStyle name="20% - Ênfase6 17 4 4 3" xfId="32211"/>
    <cellStyle name="20% - Ênfase6 17 4 4 4" xfId="40289"/>
    <cellStyle name="20% - Ênfase6 17 4 5" xfId="14062"/>
    <cellStyle name="20% - Ênfase6 17 4 5 2" xfId="46517"/>
    <cellStyle name="20% - Ênfase6 17 4 6" xfId="26152"/>
    <cellStyle name="20% - Ênfase6 17 4 7" xfId="38242"/>
    <cellStyle name="20% - Ênfase6 17 5" xfId="2436"/>
    <cellStyle name="20% - Ênfase6 17 5 2" xfId="8496"/>
    <cellStyle name="20% - Ênfase6 17 5 2 2" xfId="20616"/>
    <cellStyle name="20% - Ênfase6 17 5 2 3" xfId="32705"/>
    <cellStyle name="20% - Ênfase6 17 5 2 4" xfId="49062"/>
    <cellStyle name="20% - Ênfase6 17 5 3" xfId="14556"/>
    <cellStyle name="20% - Ênfase6 17 5 4" xfId="26646"/>
    <cellStyle name="20% - Ênfase6 17 5 5" xfId="40785"/>
    <cellStyle name="20% - Ênfase6 17 6" xfId="4467"/>
    <cellStyle name="20% - Ênfase6 17 6 2" xfId="10526"/>
    <cellStyle name="20% - Ênfase6 17 6 2 2" xfId="22646"/>
    <cellStyle name="20% - Ênfase6 17 6 2 3" xfId="34735"/>
    <cellStyle name="20% - Ênfase6 17 6 2 4" xfId="51093"/>
    <cellStyle name="20% - Ênfase6 17 6 3" xfId="16586"/>
    <cellStyle name="20% - Ênfase6 17 6 4" xfId="28676"/>
    <cellStyle name="20% - Ênfase6 17 6 5" xfId="42816"/>
    <cellStyle name="20% - Ênfase6 17 7" xfId="6466"/>
    <cellStyle name="20% - Ênfase6 17 7 2" xfId="18586"/>
    <cellStyle name="20% - Ênfase6 17 7 2 2" xfId="47014"/>
    <cellStyle name="20% - Ênfase6 17 7 3" xfId="30675"/>
    <cellStyle name="20% - Ênfase6 17 7 4" xfId="38737"/>
    <cellStyle name="20% - Ênfase6 17 8" xfId="12526"/>
    <cellStyle name="20% - Ênfase6 17 8 2" xfId="44968"/>
    <cellStyle name="20% - Ênfase6 17 9" xfId="24646"/>
    <cellStyle name="20% - Ênfase6 18" xfId="308"/>
    <cellStyle name="20% - Ênfase6 18 10" xfId="36737"/>
    <cellStyle name="20% - Ênfase6 18 2" xfId="1395"/>
    <cellStyle name="20% - Ênfase6 18 2 2" xfId="3437"/>
    <cellStyle name="20% - Ênfase6 18 2 2 2" xfId="9496"/>
    <cellStyle name="20% - Ênfase6 18 2 2 2 2" xfId="21616"/>
    <cellStyle name="20% - Ênfase6 18 2 2 2 3" xfId="33705"/>
    <cellStyle name="20% - Ênfase6 18 2 2 2 4" xfId="50063"/>
    <cellStyle name="20% - Ênfase6 18 2 2 3" xfId="15556"/>
    <cellStyle name="20% - Ênfase6 18 2 2 4" xfId="27646"/>
    <cellStyle name="20% - Ênfase6 18 2 2 5" xfId="41786"/>
    <cellStyle name="20% - Ênfase6 18 2 3" xfId="5462"/>
    <cellStyle name="20% - Ênfase6 18 2 3 2" xfId="11521"/>
    <cellStyle name="20% - Ênfase6 18 2 3 2 2" xfId="23641"/>
    <cellStyle name="20% - Ênfase6 18 2 3 2 3" xfId="35730"/>
    <cellStyle name="20% - Ênfase6 18 2 3 2 4" xfId="52088"/>
    <cellStyle name="20% - Ênfase6 18 2 3 3" xfId="17581"/>
    <cellStyle name="20% - Ênfase6 18 2 3 4" xfId="29671"/>
    <cellStyle name="20% - Ênfase6 18 2 3 5" xfId="43811"/>
    <cellStyle name="20% - Ênfase6 18 2 4" xfId="7466"/>
    <cellStyle name="20% - Ênfase6 18 2 4 2" xfId="19586"/>
    <cellStyle name="20% - Ênfase6 18 2 4 2 2" xfId="48029"/>
    <cellStyle name="20% - Ênfase6 18 2 4 3" xfId="31675"/>
    <cellStyle name="20% - Ênfase6 18 2 4 4" xfId="39752"/>
    <cellStyle name="20% - Ênfase6 18 2 5" xfId="13526"/>
    <cellStyle name="20% - Ênfase6 18 2 5 2" xfId="45980"/>
    <cellStyle name="20% - Ênfase6 18 2 6" xfId="25641"/>
    <cellStyle name="20% - Ênfase6 18 2 7" xfId="37731"/>
    <cellStyle name="20% - Ênfase6 18 3" xfId="886"/>
    <cellStyle name="20% - Ênfase6 18 3 2" xfId="2941"/>
    <cellStyle name="20% - Ênfase6 18 3 2 2" xfId="9000"/>
    <cellStyle name="20% - Ênfase6 18 3 2 2 2" xfId="21120"/>
    <cellStyle name="20% - Ênfase6 18 3 2 2 3" xfId="33209"/>
    <cellStyle name="20% - Ênfase6 18 3 2 2 4" xfId="49567"/>
    <cellStyle name="20% - Ênfase6 18 3 2 3" xfId="15060"/>
    <cellStyle name="20% - Ênfase6 18 3 2 4" xfId="27150"/>
    <cellStyle name="20% - Ênfase6 18 3 2 5" xfId="41290"/>
    <cellStyle name="20% - Ênfase6 18 3 3" xfId="4966"/>
    <cellStyle name="20% - Ênfase6 18 3 3 2" xfId="11025"/>
    <cellStyle name="20% - Ênfase6 18 3 3 2 2" xfId="23145"/>
    <cellStyle name="20% - Ênfase6 18 3 3 2 3" xfId="35234"/>
    <cellStyle name="20% - Ênfase6 18 3 3 2 4" xfId="51592"/>
    <cellStyle name="20% - Ênfase6 18 3 3 3" xfId="17085"/>
    <cellStyle name="20% - Ênfase6 18 3 3 4" xfId="29175"/>
    <cellStyle name="20% - Ênfase6 18 3 3 5" xfId="43315"/>
    <cellStyle name="20% - Ênfase6 18 3 4" xfId="6970"/>
    <cellStyle name="20% - Ênfase6 18 3 4 2" xfId="19090"/>
    <cellStyle name="20% - Ênfase6 18 3 4 2 2" xfId="47524"/>
    <cellStyle name="20% - Ênfase6 18 3 4 3" xfId="31179"/>
    <cellStyle name="20% - Ênfase6 18 3 4 4" xfId="39247"/>
    <cellStyle name="20% - Ênfase6 18 3 5" xfId="13030"/>
    <cellStyle name="20% - Ênfase6 18 3 5 2" xfId="45476"/>
    <cellStyle name="20% - Ênfase6 18 3 6" xfId="25145"/>
    <cellStyle name="20% - Ênfase6 18 3 7" xfId="37235"/>
    <cellStyle name="20% - Ênfase6 18 4" xfId="1938"/>
    <cellStyle name="20% - Ênfase6 18 4 2" xfId="3974"/>
    <cellStyle name="20% - Ênfase6 18 4 2 2" xfId="10033"/>
    <cellStyle name="20% - Ênfase6 18 4 2 2 2" xfId="22153"/>
    <cellStyle name="20% - Ênfase6 18 4 2 2 3" xfId="34242"/>
    <cellStyle name="20% - Ênfase6 18 4 2 2 4" xfId="50600"/>
    <cellStyle name="20% - Ênfase6 18 4 2 3" xfId="16093"/>
    <cellStyle name="20% - Ênfase6 18 4 2 4" xfId="28183"/>
    <cellStyle name="20% - Ênfase6 18 4 2 5" xfId="42323"/>
    <cellStyle name="20% - Ênfase6 18 4 3" xfId="5974"/>
    <cellStyle name="20% - Ênfase6 18 4 3 2" xfId="12033"/>
    <cellStyle name="20% - Ênfase6 18 4 3 2 2" xfId="24153"/>
    <cellStyle name="20% - Ênfase6 18 4 3 2 3" xfId="36242"/>
    <cellStyle name="20% - Ênfase6 18 4 3 2 4" xfId="52600"/>
    <cellStyle name="20% - Ênfase6 18 4 3 3" xfId="18093"/>
    <cellStyle name="20% - Ênfase6 18 4 3 4" xfId="30183"/>
    <cellStyle name="20% - Ênfase6 18 4 3 5" xfId="44323"/>
    <cellStyle name="20% - Ênfase6 18 4 4" xfId="8003"/>
    <cellStyle name="20% - Ênfase6 18 4 4 2" xfId="20123"/>
    <cellStyle name="20% - Ênfase6 18 4 4 2 2" xfId="48567"/>
    <cellStyle name="20% - Ênfase6 18 4 4 3" xfId="32212"/>
    <cellStyle name="20% - Ênfase6 18 4 4 4" xfId="40290"/>
    <cellStyle name="20% - Ênfase6 18 4 5" xfId="14063"/>
    <cellStyle name="20% - Ênfase6 18 4 5 2" xfId="46518"/>
    <cellStyle name="20% - Ênfase6 18 4 6" xfId="26153"/>
    <cellStyle name="20% - Ênfase6 18 4 7" xfId="38243"/>
    <cellStyle name="20% - Ênfase6 18 5" xfId="2437"/>
    <cellStyle name="20% - Ênfase6 18 5 2" xfId="8497"/>
    <cellStyle name="20% - Ênfase6 18 5 2 2" xfId="20617"/>
    <cellStyle name="20% - Ênfase6 18 5 2 3" xfId="32706"/>
    <cellStyle name="20% - Ênfase6 18 5 2 4" xfId="49063"/>
    <cellStyle name="20% - Ênfase6 18 5 3" xfId="14557"/>
    <cellStyle name="20% - Ênfase6 18 5 4" xfId="26647"/>
    <cellStyle name="20% - Ênfase6 18 5 5" xfId="40786"/>
    <cellStyle name="20% - Ênfase6 18 6" xfId="4468"/>
    <cellStyle name="20% - Ênfase6 18 6 2" xfId="10527"/>
    <cellStyle name="20% - Ênfase6 18 6 2 2" xfId="22647"/>
    <cellStyle name="20% - Ênfase6 18 6 2 3" xfId="34736"/>
    <cellStyle name="20% - Ênfase6 18 6 2 4" xfId="51094"/>
    <cellStyle name="20% - Ênfase6 18 6 3" xfId="16587"/>
    <cellStyle name="20% - Ênfase6 18 6 4" xfId="28677"/>
    <cellStyle name="20% - Ênfase6 18 6 5" xfId="42817"/>
    <cellStyle name="20% - Ênfase6 18 7" xfId="6467"/>
    <cellStyle name="20% - Ênfase6 18 7 2" xfId="18587"/>
    <cellStyle name="20% - Ênfase6 18 7 2 2" xfId="47015"/>
    <cellStyle name="20% - Ênfase6 18 7 3" xfId="30676"/>
    <cellStyle name="20% - Ênfase6 18 7 4" xfId="38738"/>
    <cellStyle name="20% - Ênfase6 18 8" xfId="12527"/>
    <cellStyle name="20% - Ênfase6 18 8 2" xfId="44969"/>
    <cellStyle name="20% - Ênfase6 18 9" xfId="24647"/>
    <cellStyle name="20% - Ênfase6 19" xfId="309"/>
    <cellStyle name="20% - Ênfase6 19 10" xfId="36738"/>
    <cellStyle name="20% - Ênfase6 19 2" xfId="1396"/>
    <cellStyle name="20% - Ênfase6 19 2 2" xfId="3438"/>
    <cellStyle name="20% - Ênfase6 19 2 2 2" xfId="9497"/>
    <cellStyle name="20% - Ênfase6 19 2 2 2 2" xfId="21617"/>
    <cellStyle name="20% - Ênfase6 19 2 2 2 3" xfId="33706"/>
    <cellStyle name="20% - Ênfase6 19 2 2 2 4" xfId="50064"/>
    <cellStyle name="20% - Ênfase6 19 2 2 3" xfId="15557"/>
    <cellStyle name="20% - Ênfase6 19 2 2 4" xfId="27647"/>
    <cellStyle name="20% - Ênfase6 19 2 2 5" xfId="41787"/>
    <cellStyle name="20% - Ênfase6 19 2 3" xfId="5463"/>
    <cellStyle name="20% - Ênfase6 19 2 3 2" xfId="11522"/>
    <cellStyle name="20% - Ênfase6 19 2 3 2 2" xfId="23642"/>
    <cellStyle name="20% - Ênfase6 19 2 3 2 3" xfId="35731"/>
    <cellStyle name="20% - Ênfase6 19 2 3 2 4" xfId="52089"/>
    <cellStyle name="20% - Ênfase6 19 2 3 3" xfId="17582"/>
    <cellStyle name="20% - Ênfase6 19 2 3 4" xfId="29672"/>
    <cellStyle name="20% - Ênfase6 19 2 3 5" xfId="43812"/>
    <cellStyle name="20% - Ênfase6 19 2 4" xfId="7467"/>
    <cellStyle name="20% - Ênfase6 19 2 4 2" xfId="19587"/>
    <cellStyle name="20% - Ênfase6 19 2 4 2 2" xfId="48030"/>
    <cellStyle name="20% - Ênfase6 19 2 4 3" xfId="31676"/>
    <cellStyle name="20% - Ênfase6 19 2 4 4" xfId="39753"/>
    <cellStyle name="20% - Ênfase6 19 2 5" xfId="13527"/>
    <cellStyle name="20% - Ênfase6 19 2 5 2" xfId="45981"/>
    <cellStyle name="20% - Ênfase6 19 2 6" xfId="25642"/>
    <cellStyle name="20% - Ênfase6 19 2 7" xfId="37732"/>
    <cellStyle name="20% - Ênfase6 19 3" xfId="887"/>
    <cellStyle name="20% - Ênfase6 19 3 2" xfId="2942"/>
    <cellStyle name="20% - Ênfase6 19 3 2 2" xfId="9001"/>
    <cellStyle name="20% - Ênfase6 19 3 2 2 2" xfId="21121"/>
    <cellStyle name="20% - Ênfase6 19 3 2 2 3" xfId="33210"/>
    <cellStyle name="20% - Ênfase6 19 3 2 2 4" xfId="49568"/>
    <cellStyle name="20% - Ênfase6 19 3 2 3" xfId="15061"/>
    <cellStyle name="20% - Ênfase6 19 3 2 4" xfId="27151"/>
    <cellStyle name="20% - Ênfase6 19 3 2 5" xfId="41291"/>
    <cellStyle name="20% - Ênfase6 19 3 3" xfId="4967"/>
    <cellStyle name="20% - Ênfase6 19 3 3 2" xfId="11026"/>
    <cellStyle name="20% - Ênfase6 19 3 3 2 2" xfId="23146"/>
    <cellStyle name="20% - Ênfase6 19 3 3 2 3" xfId="35235"/>
    <cellStyle name="20% - Ênfase6 19 3 3 2 4" xfId="51593"/>
    <cellStyle name="20% - Ênfase6 19 3 3 3" xfId="17086"/>
    <cellStyle name="20% - Ênfase6 19 3 3 4" xfId="29176"/>
    <cellStyle name="20% - Ênfase6 19 3 3 5" xfId="43316"/>
    <cellStyle name="20% - Ênfase6 19 3 4" xfId="6971"/>
    <cellStyle name="20% - Ênfase6 19 3 4 2" xfId="19091"/>
    <cellStyle name="20% - Ênfase6 19 3 4 2 2" xfId="47525"/>
    <cellStyle name="20% - Ênfase6 19 3 4 3" xfId="31180"/>
    <cellStyle name="20% - Ênfase6 19 3 4 4" xfId="39248"/>
    <cellStyle name="20% - Ênfase6 19 3 5" xfId="13031"/>
    <cellStyle name="20% - Ênfase6 19 3 5 2" xfId="45477"/>
    <cellStyle name="20% - Ênfase6 19 3 6" xfId="25146"/>
    <cellStyle name="20% - Ênfase6 19 3 7" xfId="37236"/>
    <cellStyle name="20% - Ênfase6 19 4" xfId="1939"/>
    <cellStyle name="20% - Ênfase6 19 4 2" xfId="3975"/>
    <cellStyle name="20% - Ênfase6 19 4 2 2" xfId="10034"/>
    <cellStyle name="20% - Ênfase6 19 4 2 2 2" xfId="22154"/>
    <cellStyle name="20% - Ênfase6 19 4 2 2 3" xfId="34243"/>
    <cellStyle name="20% - Ênfase6 19 4 2 2 4" xfId="50601"/>
    <cellStyle name="20% - Ênfase6 19 4 2 3" xfId="16094"/>
    <cellStyle name="20% - Ênfase6 19 4 2 4" xfId="28184"/>
    <cellStyle name="20% - Ênfase6 19 4 2 5" xfId="42324"/>
    <cellStyle name="20% - Ênfase6 19 4 3" xfId="5975"/>
    <cellStyle name="20% - Ênfase6 19 4 3 2" xfId="12034"/>
    <cellStyle name="20% - Ênfase6 19 4 3 2 2" xfId="24154"/>
    <cellStyle name="20% - Ênfase6 19 4 3 2 3" xfId="36243"/>
    <cellStyle name="20% - Ênfase6 19 4 3 2 4" xfId="52601"/>
    <cellStyle name="20% - Ênfase6 19 4 3 3" xfId="18094"/>
    <cellStyle name="20% - Ênfase6 19 4 3 4" xfId="30184"/>
    <cellStyle name="20% - Ênfase6 19 4 3 5" xfId="44324"/>
    <cellStyle name="20% - Ênfase6 19 4 4" xfId="8004"/>
    <cellStyle name="20% - Ênfase6 19 4 4 2" xfId="20124"/>
    <cellStyle name="20% - Ênfase6 19 4 4 2 2" xfId="48568"/>
    <cellStyle name="20% - Ênfase6 19 4 4 3" xfId="32213"/>
    <cellStyle name="20% - Ênfase6 19 4 4 4" xfId="40291"/>
    <cellStyle name="20% - Ênfase6 19 4 5" xfId="14064"/>
    <cellStyle name="20% - Ênfase6 19 4 5 2" xfId="46519"/>
    <cellStyle name="20% - Ênfase6 19 4 6" xfId="26154"/>
    <cellStyle name="20% - Ênfase6 19 4 7" xfId="38244"/>
    <cellStyle name="20% - Ênfase6 19 5" xfId="2438"/>
    <cellStyle name="20% - Ênfase6 19 5 2" xfId="8498"/>
    <cellStyle name="20% - Ênfase6 19 5 2 2" xfId="20618"/>
    <cellStyle name="20% - Ênfase6 19 5 2 3" xfId="32707"/>
    <cellStyle name="20% - Ênfase6 19 5 2 4" xfId="49064"/>
    <cellStyle name="20% - Ênfase6 19 5 3" xfId="14558"/>
    <cellStyle name="20% - Ênfase6 19 5 4" xfId="26648"/>
    <cellStyle name="20% - Ênfase6 19 5 5" xfId="40787"/>
    <cellStyle name="20% - Ênfase6 19 6" xfId="4469"/>
    <cellStyle name="20% - Ênfase6 19 6 2" xfId="10528"/>
    <cellStyle name="20% - Ênfase6 19 6 2 2" xfId="22648"/>
    <cellStyle name="20% - Ênfase6 19 6 2 3" xfId="34737"/>
    <cellStyle name="20% - Ênfase6 19 6 2 4" xfId="51095"/>
    <cellStyle name="20% - Ênfase6 19 6 3" xfId="16588"/>
    <cellStyle name="20% - Ênfase6 19 6 4" xfId="28678"/>
    <cellStyle name="20% - Ênfase6 19 6 5" xfId="42818"/>
    <cellStyle name="20% - Ênfase6 19 7" xfId="6468"/>
    <cellStyle name="20% - Ênfase6 19 7 2" xfId="18588"/>
    <cellStyle name="20% - Ênfase6 19 7 2 2" xfId="47016"/>
    <cellStyle name="20% - Ênfase6 19 7 3" xfId="30677"/>
    <cellStyle name="20% - Ênfase6 19 7 4" xfId="38739"/>
    <cellStyle name="20% - Ênfase6 19 8" xfId="12528"/>
    <cellStyle name="20% - Ênfase6 19 8 2" xfId="44970"/>
    <cellStyle name="20% - Ênfase6 19 9" xfId="24648"/>
    <cellStyle name="20% - Ênfase6 2" xfId="36"/>
    <cellStyle name="20% - Ênfase6 2 10" xfId="24394"/>
    <cellStyle name="20% - Ênfase6 2 11" xfId="36484"/>
    <cellStyle name="20% - Ênfase6 2 2" xfId="310"/>
    <cellStyle name="20% - Ênfase6 2 2 10" xfId="36739"/>
    <cellStyle name="20% - Ênfase6 2 2 2" xfId="1397"/>
    <cellStyle name="20% - Ênfase6 2 2 2 2" xfId="3439"/>
    <cellStyle name="20% - Ênfase6 2 2 2 2 2" xfId="9498"/>
    <cellStyle name="20% - Ênfase6 2 2 2 2 2 2" xfId="21618"/>
    <cellStyle name="20% - Ênfase6 2 2 2 2 2 3" xfId="33707"/>
    <cellStyle name="20% - Ênfase6 2 2 2 2 2 4" xfId="50065"/>
    <cellStyle name="20% - Ênfase6 2 2 2 2 3" xfId="15558"/>
    <cellStyle name="20% - Ênfase6 2 2 2 2 4" xfId="27648"/>
    <cellStyle name="20% - Ênfase6 2 2 2 2 5" xfId="41788"/>
    <cellStyle name="20% - Ênfase6 2 2 2 3" xfId="5464"/>
    <cellStyle name="20% - Ênfase6 2 2 2 3 2" xfId="11523"/>
    <cellStyle name="20% - Ênfase6 2 2 2 3 2 2" xfId="23643"/>
    <cellStyle name="20% - Ênfase6 2 2 2 3 2 3" xfId="35732"/>
    <cellStyle name="20% - Ênfase6 2 2 2 3 2 4" xfId="52090"/>
    <cellStyle name="20% - Ênfase6 2 2 2 3 3" xfId="17583"/>
    <cellStyle name="20% - Ênfase6 2 2 2 3 4" xfId="29673"/>
    <cellStyle name="20% - Ênfase6 2 2 2 3 5" xfId="43813"/>
    <cellStyle name="20% - Ênfase6 2 2 2 4" xfId="7468"/>
    <cellStyle name="20% - Ênfase6 2 2 2 4 2" xfId="19588"/>
    <cellStyle name="20% - Ênfase6 2 2 2 4 2 2" xfId="48031"/>
    <cellStyle name="20% - Ênfase6 2 2 2 4 3" xfId="31677"/>
    <cellStyle name="20% - Ênfase6 2 2 2 4 4" xfId="39754"/>
    <cellStyle name="20% - Ênfase6 2 2 2 5" xfId="13528"/>
    <cellStyle name="20% - Ênfase6 2 2 2 5 2" xfId="45982"/>
    <cellStyle name="20% - Ênfase6 2 2 2 6" xfId="25643"/>
    <cellStyle name="20% - Ênfase6 2 2 2 7" xfId="37733"/>
    <cellStyle name="20% - Ênfase6 2 2 3" xfId="888"/>
    <cellStyle name="20% - Ênfase6 2 2 3 2" xfId="2943"/>
    <cellStyle name="20% - Ênfase6 2 2 3 2 2" xfId="9002"/>
    <cellStyle name="20% - Ênfase6 2 2 3 2 2 2" xfId="21122"/>
    <cellStyle name="20% - Ênfase6 2 2 3 2 2 3" xfId="33211"/>
    <cellStyle name="20% - Ênfase6 2 2 3 2 2 4" xfId="49569"/>
    <cellStyle name="20% - Ênfase6 2 2 3 2 3" xfId="15062"/>
    <cellStyle name="20% - Ênfase6 2 2 3 2 4" xfId="27152"/>
    <cellStyle name="20% - Ênfase6 2 2 3 2 5" xfId="41292"/>
    <cellStyle name="20% - Ênfase6 2 2 3 3" xfId="4968"/>
    <cellStyle name="20% - Ênfase6 2 2 3 3 2" xfId="11027"/>
    <cellStyle name="20% - Ênfase6 2 2 3 3 2 2" xfId="23147"/>
    <cellStyle name="20% - Ênfase6 2 2 3 3 2 3" xfId="35236"/>
    <cellStyle name="20% - Ênfase6 2 2 3 3 2 4" xfId="51594"/>
    <cellStyle name="20% - Ênfase6 2 2 3 3 3" xfId="17087"/>
    <cellStyle name="20% - Ênfase6 2 2 3 3 4" xfId="29177"/>
    <cellStyle name="20% - Ênfase6 2 2 3 3 5" xfId="43317"/>
    <cellStyle name="20% - Ênfase6 2 2 3 4" xfId="6972"/>
    <cellStyle name="20% - Ênfase6 2 2 3 4 2" xfId="19092"/>
    <cellStyle name="20% - Ênfase6 2 2 3 4 2 2" xfId="47526"/>
    <cellStyle name="20% - Ênfase6 2 2 3 4 3" xfId="31181"/>
    <cellStyle name="20% - Ênfase6 2 2 3 4 4" xfId="39249"/>
    <cellStyle name="20% - Ênfase6 2 2 3 5" xfId="13032"/>
    <cellStyle name="20% - Ênfase6 2 2 3 5 2" xfId="45478"/>
    <cellStyle name="20% - Ênfase6 2 2 3 6" xfId="25147"/>
    <cellStyle name="20% - Ênfase6 2 2 3 7" xfId="37237"/>
    <cellStyle name="20% - Ênfase6 2 2 4" xfId="1940"/>
    <cellStyle name="20% - Ênfase6 2 2 4 2" xfId="3976"/>
    <cellStyle name="20% - Ênfase6 2 2 4 2 2" xfId="10035"/>
    <cellStyle name="20% - Ênfase6 2 2 4 2 2 2" xfId="22155"/>
    <cellStyle name="20% - Ênfase6 2 2 4 2 2 3" xfId="34244"/>
    <cellStyle name="20% - Ênfase6 2 2 4 2 2 4" xfId="50602"/>
    <cellStyle name="20% - Ênfase6 2 2 4 2 3" xfId="16095"/>
    <cellStyle name="20% - Ênfase6 2 2 4 2 4" xfId="28185"/>
    <cellStyle name="20% - Ênfase6 2 2 4 2 5" xfId="42325"/>
    <cellStyle name="20% - Ênfase6 2 2 4 3" xfId="5976"/>
    <cellStyle name="20% - Ênfase6 2 2 4 3 2" xfId="12035"/>
    <cellStyle name="20% - Ênfase6 2 2 4 3 2 2" xfId="24155"/>
    <cellStyle name="20% - Ênfase6 2 2 4 3 2 3" xfId="36244"/>
    <cellStyle name="20% - Ênfase6 2 2 4 3 2 4" xfId="52602"/>
    <cellStyle name="20% - Ênfase6 2 2 4 3 3" xfId="18095"/>
    <cellStyle name="20% - Ênfase6 2 2 4 3 4" xfId="30185"/>
    <cellStyle name="20% - Ênfase6 2 2 4 3 5" xfId="44325"/>
    <cellStyle name="20% - Ênfase6 2 2 4 4" xfId="8005"/>
    <cellStyle name="20% - Ênfase6 2 2 4 4 2" xfId="20125"/>
    <cellStyle name="20% - Ênfase6 2 2 4 4 2 2" xfId="48569"/>
    <cellStyle name="20% - Ênfase6 2 2 4 4 3" xfId="32214"/>
    <cellStyle name="20% - Ênfase6 2 2 4 4 4" xfId="40292"/>
    <cellStyle name="20% - Ênfase6 2 2 4 5" xfId="14065"/>
    <cellStyle name="20% - Ênfase6 2 2 4 5 2" xfId="46520"/>
    <cellStyle name="20% - Ênfase6 2 2 4 6" xfId="26155"/>
    <cellStyle name="20% - Ênfase6 2 2 4 7" xfId="38245"/>
    <cellStyle name="20% - Ênfase6 2 2 5" xfId="2439"/>
    <cellStyle name="20% - Ênfase6 2 2 5 2" xfId="8499"/>
    <cellStyle name="20% - Ênfase6 2 2 5 2 2" xfId="20619"/>
    <cellStyle name="20% - Ênfase6 2 2 5 2 3" xfId="32708"/>
    <cellStyle name="20% - Ênfase6 2 2 5 2 4" xfId="49065"/>
    <cellStyle name="20% - Ênfase6 2 2 5 3" xfId="14559"/>
    <cellStyle name="20% - Ênfase6 2 2 5 4" xfId="26649"/>
    <cellStyle name="20% - Ênfase6 2 2 5 5" xfId="40788"/>
    <cellStyle name="20% - Ênfase6 2 2 6" xfId="4470"/>
    <cellStyle name="20% - Ênfase6 2 2 6 2" xfId="10529"/>
    <cellStyle name="20% - Ênfase6 2 2 6 2 2" xfId="22649"/>
    <cellStyle name="20% - Ênfase6 2 2 6 2 3" xfId="34738"/>
    <cellStyle name="20% - Ênfase6 2 2 6 2 4" xfId="51096"/>
    <cellStyle name="20% - Ênfase6 2 2 6 3" xfId="16589"/>
    <cellStyle name="20% - Ênfase6 2 2 6 4" xfId="28679"/>
    <cellStyle name="20% - Ênfase6 2 2 6 5" xfId="42819"/>
    <cellStyle name="20% - Ênfase6 2 2 7" xfId="6469"/>
    <cellStyle name="20% - Ênfase6 2 2 7 2" xfId="18589"/>
    <cellStyle name="20% - Ênfase6 2 2 7 2 2" xfId="47017"/>
    <cellStyle name="20% - Ênfase6 2 2 7 3" xfId="30678"/>
    <cellStyle name="20% - Ênfase6 2 2 7 4" xfId="38740"/>
    <cellStyle name="20% - Ênfase6 2 2 8" xfId="12529"/>
    <cellStyle name="20% - Ênfase6 2 2 8 2" xfId="44971"/>
    <cellStyle name="20% - Ênfase6 2 2 9" xfId="24649"/>
    <cellStyle name="20% - Ênfase6 2 3" xfId="1138"/>
    <cellStyle name="20% - Ênfase6 2 3 2" xfId="3182"/>
    <cellStyle name="20% - Ênfase6 2 3 2 2" xfId="9241"/>
    <cellStyle name="20% - Ênfase6 2 3 2 2 2" xfId="21361"/>
    <cellStyle name="20% - Ênfase6 2 3 2 2 3" xfId="33450"/>
    <cellStyle name="20% - Ênfase6 2 3 2 2 4" xfId="49808"/>
    <cellStyle name="20% - Ênfase6 2 3 2 3" xfId="15301"/>
    <cellStyle name="20% - Ênfase6 2 3 2 4" xfId="27391"/>
    <cellStyle name="20% - Ênfase6 2 3 2 5" xfId="41531"/>
    <cellStyle name="20% - Ênfase6 2 3 3" xfId="5207"/>
    <cellStyle name="20% - Ênfase6 2 3 3 2" xfId="11266"/>
    <cellStyle name="20% - Ênfase6 2 3 3 2 2" xfId="23386"/>
    <cellStyle name="20% - Ênfase6 2 3 3 2 3" xfId="35475"/>
    <cellStyle name="20% - Ênfase6 2 3 3 2 4" xfId="51833"/>
    <cellStyle name="20% - Ênfase6 2 3 3 3" xfId="17326"/>
    <cellStyle name="20% - Ênfase6 2 3 3 4" xfId="29416"/>
    <cellStyle name="20% - Ênfase6 2 3 3 5" xfId="43556"/>
    <cellStyle name="20% - Ênfase6 2 3 4" xfId="7211"/>
    <cellStyle name="20% - Ênfase6 2 3 4 2" xfId="19331"/>
    <cellStyle name="20% - Ênfase6 2 3 4 2 2" xfId="47773"/>
    <cellStyle name="20% - Ênfase6 2 3 4 3" xfId="31420"/>
    <cellStyle name="20% - Ênfase6 2 3 4 4" xfId="39496"/>
    <cellStyle name="20% - Ênfase6 2 3 5" xfId="13271"/>
    <cellStyle name="20% - Ênfase6 2 3 5 2" xfId="45724"/>
    <cellStyle name="20% - Ênfase6 2 3 6" xfId="25386"/>
    <cellStyle name="20% - Ênfase6 2 3 7" xfId="37476"/>
    <cellStyle name="20% - Ênfase6 2 4" xfId="630"/>
    <cellStyle name="20% - Ênfase6 2 4 2" xfId="2688"/>
    <cellStyle name="20% - Ênfase6 2 4 2 2" xfId="8747"/>
    <cellStyle name="20% - Ênfase6 2 4 2 2 2" xfId="20867"/>
    <cellStyle name="20% - Ênfase6 2 4 2 2 3" xfId="32956"/>
    <cellStyle name="20% - Ênfase6 2 4 2 2 4" xfId="49314"/>
    <cellStyle name="20% - Ênfase6 2 4 2 3" xfId="14807"/>
    <cellStyle name="20% - Ênfase6 2 4 2 4" xfId="26897"/>
    <cellStyle name="20% - Ênfase6 2 4 2 5" xfId="41037"/>
    <cellStyle name="20% - Ênfase6 2 4 3" xfId="4713"/>
    <cellStyle name="20% - Ênfase6 2 4 3 2" xfId="10772"/>
    <cellStyle name="20% - Ênfase6 2 4 3 2 2" xfId="22892"/>
    <cellStyle name="20% - Ênfase6 2 4 3 2 3" xfId="34981"/>
    <cellStyle name="20% - Ênfase6 2 4 3 2 4" xfId="51339"/>
    <cellStyle name="20% - Ênfase6 2 4 3 3" xfId="16832"/>
    <cellStyle name="20% - Ênfase6 2 4 3 4" xfId="28922"/>
    <cellStyle name="20% - Ênfase6 2 4 3 5" xfId="43062"/>
    <cellStyle name="20% - Ênfase6 2 4 4" xfId="6717"/>
    <cellStyle name="20% - Ênfase6 2 4 4 2" xfId="18837"/>
    <cellStyle name="20% - Ênfase6 2 4 4 2 2" xfId="47269"/>
    <cellStyle name="20% - Ênfase6 2 4 4 3" xfId="30926"/>
    <cellStyle name="20% - Ênfase6 2 4 4 4" xfId="38992"/>
    <cellStyle name="20% - Ênfase6 2 4 5" xfId="12777"/>
    <cellStyle name="20% - Ênfase6 2 4 5 2" xfId="45221"/>
    <cellStyle name="20% - Ênfase6 2 4 6" xfId="24892"/>
    <cellStyle name="20% - Ênfase6 2 4 7" xfId="36982"/>
    <cellStyle name="20% - Ênfase6 2 5" xfId="1684"/>
    <cellStyle name="20% - Ênfase6 2 5 2" xfId="3721"/>
    <cellStyle name="20% - Ênfase6 2 5 2 2" xfId="9780"/>
    <cellStyle name="20% - Ênfase6 2 5 2 2 2" xfId="21900"/>
    <cellStyle name="20% - Ênfase6 2 5 2 2 3" xfId="33989"/>
    <cellStyle name="20% - Ênfase6 2 5 2 2 4" xfId="50347"/>
    <cellStyle name="20% - Ênfase6 2 5 2 3" xfId="15840"/>
    <cellStyle name="20% - Ênfase6 2 5 2 4" xfId="27930"/>
    <cellStyle name="20% - Ênfase6 2 5 2 5" xfId="42070"/>
    <cellStyle name="20% - Ênfase6 2 5 3" xfId="5721"/>
    <cellStyle name="20% - Ênfase6 2 5 3 2" xfId="11780"/>
    <cellStyle name="20% - Ênfase6 2 5 3 2 2" xfId="23900"/>
    <cellStyle name="20% - Ênfase6 2 5 3 2 3" xfId="35989"/>
    <cellStyle name="20% - Ênfase6 2 5 3 2 4" xfId="52347"/>
    <cellStyle name="20% - Ênfase6 2 5 3 3" xfId="17840"/>
    <cellStyle name="20% - Ênfase6 2 5 3 4" xfId="29930"/>
    <cellStyle name="20% - Ênfase6 2 5 3 5" xfId="44070"/>
    <cellStyle name="20% - Ênfase6 2 5 4" xfId="7750"/>
    <cellStyle name="20% - Ênfase6 2 5 4 2" xfId="19870"/>
    <cellStyle name="20% - Ênfase6 2 5 4 2 2" xfId="48313"/>
    <cellStyle name="20% - Ênfase6 2 5 4 3" xfId="31959"/>
    <cellStyle name="20% - Ênfase6 2 5 4 4" xfId="40036"/>
    <cellStyle name="20% - Ênfase6 2 5 5" xfId="13810"/>
    <cellStyle name="20% - Ênfase6 2 5 5 2" xfId="46264"/>
    <cellStyle name="20% - Ênfase6 2 5 6" xfId="25900"/>
    <cellStyle name="20% - Ênfase6 2 5 7" xfId="37990"/>
    <cellStyle name="20% - Ênfase6 2 6" xfId="2184"/>
    <cellStyle name="20% - Ênfase6 2 6 2" xfId="8244"/>
    <cellStyle name="20% - Ênfase6 2 6 2 2" xfId="20364"/>
    <cellStyle name="20% - Ênfase6 2 6 2 3" xfId="32453"/>
    <cellStyle name="20% - Ênfase6 2 6 2 4" xfId="48810"/>
    <cellStyle name="20% - Ênfase6 2 6 3" xfId="14304"/>
    <cellStyle name="20% - Ênfase6 2 6 4" xfId="26394"/>
    <cellStyle name="20% - Ênfase6 2 6 5" xfId="40533"/>
    <cellStyle name="20% - Ênfase6 2 7" xfId="4215"/>
    <cellStyle name="20% - Ênfase6 2 7 2" xfId="10274"/>
    <cellStyle name="20% - Ênfase6 2 7 2 2" xfId="22394"/>
    <cellStyle name="20% - Ênfase6 2 7 2 3" xfId="34483"/>
    <cellStyle name="20% - Ênfase6 2 7 2 4" xfId="50841"/>
    <cellStyle name="20% - Ênfase6 2 7 3" xfId="16334"/>
    <cellStyle name="20% - Ênfase6 2 7 4" xfId="28424"/>
    <cellStyle name="20% - Ênfase6 2 7 5" xfId="42564"/>
    <cellStyle name="20% - Ênfase6 2 8" xfId="6214"/>
    <cellStyle name="20% - Ênfase6 2 8 2" xfId="18334"/>
    <cellStyle name="20% - Ênfase6 2 8 2 2" xfId="46760"/>
    <cellStyle name="20% - Ênfase6 2 8 3" xfId="30423"/>
    <cellStyle name="20% - Ênfase6 2 8 4" xfId="38483"/>
    <cellStyle name="20% - Ênfase6 2 9" xfId="12274"/>
    <cellStyle name="20% - Ênfase6 2 9 2" xfId="44715"/>
    <cellStyle name="20% - Ênfase6 20" xfId="303"/>
    <cellStyle name="20% - Ênfase6 20 10" xfId="36733"/>
    <cellStyle name="20% - Ênfase6 20 2" xfId="1391"/>
    <cellStyle name="20% - Ênfase6 20 2 2" xfId="3433"/>
    <cellStyle name="20% - Ênfase6 20 2 2 2" xfId="9492"/>
    <cellStyle name="20% - Ênfase6 20 2 2 2 2" xfId="21612"/>
    <cellStyle name="20% - Ênfase6 20 2 2 2 3" xfId="33701"/>
    <cellStyle name="20% - Ênfase6 20 2 2 2 4" xfId="50059"/>
    <cellStyle name="20% - Ênfase6 20 2 2 3" xfId="15552"/>
    <cellStyle name="20% - Ênfase6 20 2 2 4" xfId="27642"/>
    <cellStyle name="20% - Ênfase6 20 2 2 5" xfId="41782"/>
    <cellStyle name="20% - Ênfase6 20 2 3" xfId="5458"/>
    <cellStyle name="20% - Ênfase6 20 2 3 2" xfId="11517"/>
    <cellStyle name="20% - Ênfase6 20 2 3 2 2" xfId="23637"/>
    <cellStyle name="20% - Ênfase6 20 2 3 2 3" xfId="35726"/>
    <cellStyle name="20% - Ênfase6 20 2 3 2 4" xfId="52084"/>
    <cellStyle name="20% - Ênfase6 20 2 3 3" xfId="17577"/>
    <cellStyle name="20% - Ênfase6 20 2 3 4" xfId="29667"/>
    <cellStyle name="20% - Ênfase6 20 2 3 5" xfId="43807"/>
    <cellStyle name="20% - Ênfase6 20 2 4" xfId="7462"/>
    <cellStyle name="20% - Ênfase6 20 2 4 2" xfId="19582"/>
    <cellStyle name="20% - Ênfase6 20 2 4 2 2" xfId="48025"/>
    <cellStyle name="20% - Ênfase6 20 2 4 3" xfId="31671"/>
    <cellStyle name="20% - Ênfase6 20 2 4 4" xfId="39748"/>
    <cellStyle name="20% - Ênfase6 20 2 5" xfId="13522"/>
    <cellStyle name="20% - Ênfase6 20 2 5 2" xfId="45976"/>
    <cellStyle name="20% - Ênfase6 20 2 6" xfId="25637"/>
    <cellStyle name="20% - Ênfase6 20 2 7" xfId="37727"/>
    <cellStyle name="20% - Ênfase6 20 3" xfId="882"/>
    <cellStyle name="20% - Ênfase6 20 3 2" xfId="2937"/>
    <cellStyle name="20% - Ênfase6 20 3 2 2" xfId="8996"/>
    <cellStyle name="20% - Ênfase6 20 3 2 2 2" xfId="21116"/>
    <cellStyle name="20% - Ênfase6 20 3 2 2 3" xfId="33205"/>
    <cellStyle name="20% - Ênfase6 20 3 2 2 4" xfId="49563"/>
    <cellStyle name="20% - Ênfase6 20 3 2 3" xfId="15056"/>
    <cellStyle name="20% - Ênfase6 20 3 2 4" xfId="27146"/>
    <cellStyle name="20% - Ênfase6 20 3 2 5" xfId="41286"/>
    <cellStyle name="20% - Ênfase6 20 3 3" xfId="4962"/>
    <cellStyle name="20% - Ênfase6 20 3 3 2" xfId="11021"/>
    <cellStyle name="20% - Ênfase6 20 3 3 2 2" xfId="23141"/>
    <cellStyle name="20% - Ênfase6 20 3 3 2 3" xfId="35230"/>
    <cellStyle name="20% - Ênfase6 20 3 3 2 4" xfId="51588"/>
    <cellStyle name="20% - Ênfase6 20 3 3 3" xfId="17081"/>
    <cellStyle name="20% - Ênfase6 20 3 3 4" xfId="29171"/>
    <cellStyle name="20% - Ênfase6 20 3 3 5" xfId="43311"/>
    <cellStyle name="20% - Ênfase6 20 3 4" xfId="6966"/>
    <cellStyle name="20% - Ênfase6 20 3 4 2" xfId="19086"/>
    <cellStyle name="20% - Ênfase6 20 3 4 2 2" xfId="47520"/>
    <cellStyle name="20% - Ênfase6 20 3 4 3" xfId="31175"/>
    <cellStyle name="20% - Ênfase6 20 3 4 4" xfId="39243"/>
    <cellStyle name="20% - Ênfase6 20 3 5" xfId="13026"/>
    <cellStyle name="20% - Ênfase6 20 3 5 2" xfId="45472"/>
    <cellStyle name="20% - Ênfase6 20 3 6" xfId="25141"/>
    <cellStyle name="20% - Ênfase6 20 3 7" xfId="37231"/>
    <cellStyle name="20% - Ênfase6 20 4" xfId="1934"/>
    <cellStyle name="20% - Ênfase6 20 4 2" xfId="3970"/>
    <cellStyle name="20% - Ênfase6 20 4 2 2" xfId="10029"/>
    <cellStyle name="20% - Ênfase6 20 4 2 2 2" xfId="22149"/>
    <cellStyle name="20% - Ênfase6 20 4 2 2 3" xfId="34238"/>
    <cellStyle name="20% - Ênfase6 20 4 2 2 4" xfId="50596"/>
    <cellStyle name="20% - Ênfase6 20 4 2 3" xfId="16089"/>
    <cellStyle name="20% - Ênfase6 20 4 2 4" xfId="28179"/>
    <cellStyle name="20% - Ênfase6 20 4 2 5" xfId="42319"/>
    <cellStyle name="20% - Ênfase6 20 4 3" xfId="5970"/>
    <cellStyle name="20% - Ênfase6 20 4 3 2" xfId="12029"/>
    <cellStyle name="20% - Ênfase6 20 4 3 2 2" xfId="24149"/>
    <cellStyle name="20% - Ênfase6 20 4 3 2 3" xfId="36238"/>
    <cellStyle name="20% - Ênfase6 20 4 3 2 4" xfId="52596"/>
    <cellStyle name="20% - Ênfase6 20 4 3 3" xfId="18089"/>
    <cellStyle name="20% - Ênfase6 20 4 3 4" xfId="30179"/>
    <cellStyle name="20% - Ênfase6 20 4 3 5" xfId="44319"/>
    <cellStyle name="20% - Ênfase6 20 4 4" xfId="7999"/>
    <cellStyle name="20% - Ênfase6 20 4 4 2" xfId="20119"/>
    <cellStyle name="20% - Ênfase6 20 4 4 2 2" xfId="48563"/>
    <cellStyle name="20% - Ênfase6 20 4 4 3" xfId="32208"/>
    <cellStyle name="20% - Ênfase6 20 4 4 4" xfId="40286"/>
    <cellStyle name="20% - Ênfase6 20 4 5" xfId="14059"/>
    <cellStyle name="20% - Ênfase6 20 4 5 2" xfId="46514"/>
    <cellStyle name="20% - Ênfase6 20 4 6" xfId="26149"/>
    <cellStyle name="20% - Ênfase6 20 4 7" xfId="38239"/>
    <cellStyle name="20% - Ênfase6 20 5" xfId="2433"/>
    <cellStyle name="20% - Ênfase6 20 5 2" xfId="8493"/>
    <cellStyle name="20% - Ênfase6 20 5 2 2" xfId="20613"/>
    <cellStyle name="20% - Ênfase6 20 5 2 3" xfId="32702"/>
    <cellStyle name="20% - Ênfase6 20 5 2 4" xfId="49059"/>
    <cellStyle name="20% - Ênfase6 20 5 3" xfId="14553"/>
    <cellStyle name="20% - Ênfase6 20 5 4" xfId="26643"/>
    <cellStyle name="20% - Ênfase6 20 5 5" xfId="40782"/>
    <cellStyle name="20% - Ênfase6 20 6" xfId="4464"/>
    <cellStyle name="20% - Ênfase6 20 6 2" xfId="10523"/>
    <cellStyle name="20% - Ênfase6 20 6 2 2" xfId="22643"/>
    <cellStyle name="20% - Ênfase6 20 6 2 3" xfId="34732"/>
    <cellStyle name="20% - Ênfase6 20 6 2 4" xfId="51090"/>
    <cellStyle name="20% - Ênfase6 20 6 3" xfId="16583"/>
    <cellStyle name="20% - Ênfase6 20 6 4" xfId="28673"/>
    <cellStyle name="20% - Ênfase6 20 6 5" xfId="42813"/>
    <cellStyle name="20% - Ênfase6 20 7" xfId="6463"/>
    <cellStyle name="20% - Ênfase6 20 7 2" xfId="18583"/>
    <cellStyle name="20% - Ênfase6 20 7 2 2" xfId="47011"/>
    <cellStyle name="20% - Ênfase6 20 7 3" xfId="30672"/>
    <cellStyle name="20% - Ênfase6 20 7 4" xfId="38734"/>
    <cellStyle name="20% - Ênfase6 20 8" xfId="12523"/>
    <cellStyle name="20% - Ênfase6 20 8 2" xfId="44965"/>
    <cellStyle name="20% - Ênfase6 20 9" xfId="24643"/>
    <cellStyle name="20% - Ênfase6 21" xfId="305"/>
    <cellStyle name="20% - Ênfase6 21 10" xfId="36735"/>
    <cellStyle name="20% - Ênfase6 21 2" xfId="1393"/>
    <cellStyle name="20% - Ênfase6 21 2 2" xfId="3435"/>
    <cellStyle name="20% - Ênfase6 21 2 2 2" xfId="9494"/>
    <cellStyle name="20% - Ênfase6 21 2 2 2 2" xfId="21614"/>
    <cellStyle name="20% - Ênfase6 21 2 2 2 3" xfId="33703"/>
    <cellStyle name="20% - Ênfase6 21 2 2 2 4" xfId="50061"/>
    <cellStyle name="20% - Ênfase6 21 2 2 3" xfId="15554"/>
    <cellStyle name="20% - Ênfase6 21 2 2 4" xfId="27644"/>
    <cellStyle name="20% - Ênfase6 21 2 2 5" xfId="41784"/>
    <cellStyle name="20% - Ênfase6 21 2 3" xfId="5460"/>
    <cellStyle name="20% - Ênfase6 21 2 3 2" xfId="11519"/>
    <cellStyle name="20% - Ênfase6 21 2 3 2 2" xfId="23639"/>
    <cellStyle name="20% - Ênfase6 21 2 3 2 3" xfId="35728"/>
    <cellStyle name="20% - Ênfase6 21 2 3 2 4" xfId="52086"/>
    <cellStyle name="20% - Ênfase6 21 2 3 3" xfId="17579"/>
    <cellStyle name="20% - Ênfase6 21 2 3 4" xfId="29669"/>
    <cellStyle name="20% - Ênfase6 21 2 3 5" xfId="43809"/>
    <cellStyle name="20% - Ênfase6 21 2 4" xfId="7464"/>
    <cellStyle name="20% - Ênfase6 21 2 4 2" xfId="19584"/>
    <cellStyle name="20% - Ênfase6 21 2 4 2 2" xfId="48027"/>
    <cellStyle name="20% - Ênfase6 21 2 4 3" xfId="31673"/>
    <cellStyle name="20% - Ênfase6 21 2 4 4" xfId="39750"/>
    <cellStyle name="20% - Ênfase6 21 2 5" xfId="13524"/>
    <cellStyle name="20% - Ênfase6 21 2 5 2" xfId="45978"/>
    <cellStyle name="20% - Ênfase6 21 2 6" xfId="25639"/>
    <cellStyle name="20% - Ênfase6 21 2 7" xfId="37729"/>
    <cellStyle name="20% - Ênfase6 21 3" xfId="884"/>
    <cellStyle name="20% - Ênfase6 21 3 2" xfId="2939"/>
    <cellStyle name="20% - Ênfase6 21 3 2 2" xfId="8998"/>
    <cellStyle name="20% - Ênfase6 21 3 2 2 2" xfId="21118"/>
    <cellStyle name="20% - Ênfase6 21 3 2 2 3" xfId="33207"/>
    <cellStyle name="20% - Ênfase6 21 3 2 2 4" xfId="49565"/>
    <cellStyle name="20% - Ênfase6 21 3 2 3" xfId="15058"/>
    <cellStyle name="20% - Ênfase6 21 3 2 4" xfId="27148"/>
    <cellStyle name="20% - Ênfase6 21 3 2 5" xfId="41288"/>
    <cellStyle name="20% - Ênfase6 21 3 3" xfId="4964"/>
    <cellStyle name="20% - Ênfase6 21 3 3 2" xfId="11023"/>
    <cellStyle name="20% - Ênfase6 21 3 3 2 2" xfId="23143"/>
    <cellStyle name="20% - Ênfase6 21 3 3 2 3" xfId="35232"/>
    <cellStyle name="20% - Ênfase6 21 3 3 2 4" xfId="51590"/>
    <cellStyle name="20% - Ênfase6 21 3 3 3" xfId="17083"/>
    <cellStyle name="20% - Ênfase6 21 3 3 4" xfId="29173"/>
    <cellStyle name="20% - Ênfase6 21 3 3 5" xfId="43313"/>
    <cellStyle name="20% - Ênfase6 21 3 4" xfId="6968"/>
    <cellStyle name="20% - Ênfase6 21 3 4 2" xfId="19088"/>
    <cellStyle name="20% - Ênfase6 21 3 4 2 2" xfId="47522"/>
    <cellStyle name="20% - Ênfase6 21 3 4 3" xfId="31177"/>
    <cellStyle name="20% - Ênfase6 21 3 4 4" xfId="39245"/>
    <cellStyle name="20% - Ênfase6 21 3 5" xfId="13028"/>
    <cellStyle name="20% - Ênfase6 21 3 5 2" xfId="45474"/>
    <cellStyle name="20% - Ênfase6 21 3 6" xfId="25143"/>
    <cellStyle name="20% - Ênfase6 21 3 7" xfId="37233"/>
    <cellStyle name="20% - Ênfase6 21 4" xfId="1936"/>
    <cellStyle name="20% - Ênfase6 21 4 2" xfId="3972"/>
    <cellStyle name="20% - Ênfase6 21 4 2 2" xfId="10031"/>
    <cellStyle name="20% - Ênfase6 21 4 2 2 2" xfId="22151"/>
    <cellStyle name="20% - Ênfase6 21 4 2 2 3" xfId="34240"/>
    <cellStyle name="20% - Ênfase6 21 4 2 2 4" xfId="50598"/>
    <cellStyle name="20% - Ênfase6 21 4 2 3" xfId="16091"/>
    <cellStyle name="20% - Ênfase6 21 4 2 4" xfId="28181"/>
    <cellStyle name="20% - Ênfase6 21 4 2 5" xfId="42321"/>
    <cellStyle name="20% - Ênfase6 21 4 3" xfId="5972"/>
    <cellStyle name="20% - Ênfase6 21 4 3 2" xfId="12031"/>
    <cellStyle name="20% - Ênfase6 21 4 3 2 2" xfId="24151"/>
    <cellStyle name="20% - Ênfase6 21 4 3 2 3" xfId="36240"/>
    <cellStyle name="20% - Ênfase6 21 4 3 2 4" xfId="52598"/>
    <cellStyle name="20% - Ênfase6 21 4 3 3" xfId="18091"/>
    <cellStyle name="20% - Ênfase6 21 4 3 4" xfId="30181"/>
    <cellStyle name="20% - Ênfase6 21 4 3 5" xfId="44321"/>
    <cellStyle name="20% - Ênfase6 21 4 4" xfId="8001"/>
    <cellStyle name="20% - Ênfase6 21 4 4 2" xfId="20121"/>
    <cellStyle name="20% - Ênfase6 21 4 4 2 2" xfId="48565"/>
    <cellStyle name="20% - Ênfase6 21 4 4 3" xfId="32210"/>
    <cellStyle name="20% - Ênfase6 21 4 4 4" xfId="40288"/>
    <cellStyle name="20% - Ênfase6 21 4 5" xfId="14061"/>
    <cellStyle name="20% - Ênfase6 21 4 5 2" xfId="46516"/>
    <cellStyle name="20% - Ênfase6 21 4 6" xfId="26151"/>
    <cellStyle name="20% - Ênfase6 21 4 7" xfId="38241"/>
    <cellStyle name="20% - Ênfase6 21 5" xfId="2435"/>
    <cellStyle name="20% - Ênfase6 21 5 2" xfId="8495"/>
    <cellStyle name="20% - Ênfase6 21 5 2 2" xfId="20615"/>
    <cellStyle name="20% - Ênfase6 21 5 2 3" xfId="32704"/>
    <cellStyle name="20% - Ênfase6 21 5 2 4" xfId="49061"/>
    <cellStyle name="20% - Ênfase6 21 5 3" xfId="14555"/>
    <cellStyle name="20% - Ênfase6 21 5 4" xfId="26645"/>
    <cellStyle name="20% - Ênfase6 21 5 5" xfId="40784"/>
    <cellStyle name="20% - Ênfase6 21 6" xfId="4466"/>
    <cellStyle name="20% - Ênfase6 21 6 2" xfId="10525"/>
    <cellStyle name="20% - Ênfase6 21 6 2 2" xfId="22645"/>
    <cellStyle name="20% - Ênfase6 21 6 2 3" xfId="34734"/>
    <cellStyle name="20% - Ênfase6 21 6 2 4" xfId="51092"/>
    <cellStyle name="20% - Ênfase6 21 6 3" xfId="16585"/>
    <cellStyle name="20% - Ênfase6 21 6 4" xfId="28675"/>
    <cellStyle name="20% - Ênfase6 21 6 5" xfId="42815"/>
    <cellStyle name="20% - Ênfase6 21 7" xfId="6465"/>
    <cellStyle name="20% - Ênfase6 21 7 2" xfId="18585"/>
    <cellStyle name="20% - Ênfase6 21 7 2 2" xfId="47013"/>
    <cellStyle name="20% - Ênfase6 21 7 3" xfId="30674"/>
    <cellStyle name="20% - Ênfase6 21 7 4" xfId="38736"/>
    <cellStyle name="20% - Ênfase6 21 8" xfId="12525"/>
    <cellStyle name="20% - Ênfase6 21 8 2" xfId="44967"/>
    <cellStyle name="20% - Ênfase6 21 9" xfId="24645"/>
    <cellStyle name="20% - Ênfase6 22" xfId="307"/>
    <cellStyle name="20% - Ênfase6 3" xfId="30"/>
    <cellStyle name="20% - Ênfase6 3 10" xfId="24389"/>
    <cellStyle name="20% - Ênfase6 3 11" xfId="36479"/>
    <cellStyle name="20% - Ênfase6 3 2" xfId="311"/>
    <cellStyle name="20% - Ênfase6 3 2 10" xfId="36740"/>
    <cellStyle name="20% - Ênfase6 3 2 2" xfId="1398"/>
    <cellStyle name="20% - Ênfase6 3 2 2 2" xfId="3440"/>
    <cellStyle name="20% - Ênfase6 3 2 2 2 2" xfId="9499"/>
    <cellStyle name="20% - Ênfase6 3 2 2 2 2 2" xfId="21619"/>
    <cellStyle name="20% - Ênfase6 3 2 2 2 2 3" xfId="33708"/>
    <cellStyle name="20% - Ênfase6 3 2 2 2 2 4" xfId="50066"/>
    <cellStyle name="20% - Ênfase6 3 2 2 2 3" xfId="15559"/>
    <cellStyle name="20% - Ênfase6 3 2 2 2 4" xfId="27649"/>
    <cellStyle name="20% - Ênfase6 3 2 2 2 5" xfId="41789"/>
    <cellStyle name="20% - Ênfase6 3 2 2 3" xfId="5465"/>
    <cellStyle name="20% - Ênfase6 3 2 2 3 2" xfId="11524"/>
    <cellStyle name="20% - Ênfase6 3 2 2 3 2 2" xfId="23644"/>
    <cellStyle name="20% - Ênfase6 3 2 2 3 2 3" xfId="35733"/>
    <cellStyle name="20% - Ênfase6 3 2 2 3 2 4" xfId="52091"/>
    <cellStyle name="20% - Ênfase6 3 2 2 3 3" xfId="17584"/>
    <cellStyle name="20% - Ênfase6 3 2 2 3 4" xfId="29674"/>
    <cellStyle name="20% - Ênfase6 3 2 2 3 5" xfId="43814"/>
    <cellStyle name="20% - Ênfase6 3 2 2 4" xfId="7469"/>
    <cellStyle name="20% - Ênfase6 3 2 2 4 2" xfId="19589"/>
    <cellStyle name="20% - Ênfase6 3 2 2 4 2 2" xfId="48032"/>
    <cellStyle name="20% - Ênfase6 3 2 2 4 3" xfId="31678"/>
    <cellStyle name="20% - Ênfase6 3 2 2 4 4" xfId="39755"/>
    <cellStyle name="20% - Ênfase6 3 2 2 5" xfId="13529"/>
    <cellStyle name="20% - Ênfase6 3 2 2 5 2" xfId="45983"/>
    <cellStyle name="20% - Ênfase6 3 2 2 6" xfId="25644"/>
    <cellStyle name="20% - Ênfase6 3 2 2 7" xfId="37734"/>
    <cellStyle name="20% - Ênfase6 3 2 3" xfId="889"/>
    <cellStyle name="20% - Ênfase6 3 2 3 2" xfId="2944"/>
    <cellStyle name="20% - Ênfase6 3 2 3 2 2" xfId="9003"/>
    <cellStyle name="20% - Ênfase6 3 2 3 2 2 2" xfId="21123"/>
    <cellStyle name="20% - Ênfase6 3 2 3 2 2 3" xfId="33212"/>
    <cellStyle name="20% - Ênfase6 3 2 3 2 2 4" xfId="49570"/>
    <cellStyle name="20% - Ênfase6 3 2 3 2 3" xfId="15063"/>
    <cellStyle name="20% - Ênfase6 3 2 3 2 4" xfId="27153"/>
    <cellStyle name="20% - Ênfase6 3 2 3 2 5" xfId="41293"/>
    <cellStyle name="20% - Ênfase6 3 2 3 3" xfId="4969"/>
    <cellStyle name="20% - Ênfase6 3 2 3 3 2" xfId="11028"/>
    <cellStyle name="20% - Ênfase6 3 2 3 3 2 2" xfId="23148"/>
    <cellStyle name="20% - Ênfase6 3 2 3 3 2 3" xfId="35237"/>
    <cellStyle name="20% - Ênfase6 3 2 3 3 2 4" xfId="51595"/>
    <cellStyle name="20% - Ênfase6 3 2 3 3 3" xfId="17088"/>
    <cellStyle name="20% - Ênfase6 3 2 3 3 4" xfId="29178"/>
    <cellStyle name="20% - Ênfase6 3 2 3 3 5" xfId="43318"/>
    <cellStyle name="20% - Ênfase6 3 2 3 4" xfId="6973"/>
    <cellStyle name="20% - Ênfase6 3 2 3 4 2" xfId="19093"/>
    <cellStyle name="20% - Ênfase6 3 2 3 4 2 2" xfId="47527"/>
    <cellStyle name="20% - Ênfase6 3 2 3 4 3" xfId="31182"/>
    <cellStyle name="20% - Ênfase6 3 2 3 4 4" xfId="39250"/>
    <cellStyle name="20% - Ênfase6 3 2 3 5" xfId="13033"/>
    <cellStyle name="20% - Ênfase6 3 2 3 5 2" xfId="45479"/>
    <cellStyle name="20% - Ênfase6 3 2 3 6" xfId="25148"/>
    <cellStyle name="20% - Ênfase6 3 2 3 7" xfId="37238"/>
    <cellStyle name="20% - Ênfase6 3 2 4" xfId="1941"/>
    <cellStyle name="20% - Ênfase6 3 2 4 2" xfId="3977"/>
    <cellStyle name="20% - Ênfase6 3 2 4 2 2" xfId="10036"/>
    <cellStyle name="20% - Ênfase6 3 2 4 2 2 2" xfId="22156"/>
    <cellStyle name="20% - Ênfase6 3 2 4 2 2 3" xfId="34245"/>
    <cellStyle name="20% - Ênfase6 3 2 4 2 2 4" xfId="50603"/>
    <cellStyle name="20% - Ênfase6 3 2 4 2 3" xfId="16096"/>
    <cellStyle name="20% - Ênfase6 3 2 4 2 4" xfId="28186"/>
    <cellStyle name="20% - Ênfase6 3 2 4 2 5" xfId="42326"/>
    <cellStyle name="20% - Ênfase6 3 2 4 3" xfId="5977"/>
    <cellStyle name="20% - Ênfase6 3 2 4 3 2" xfId="12036"/>
    <cellStyle name="20% - Ênfase6 3 2 4 3 2 2" xfId="24156"/>
    <cellStyle name="20% - Ênfase6 3 2 4 3 2 3" xfId="36245"/>
    <cellStyle name="20% - Ênfase6 3 2 4 3 2 4" xfId="52603"/>
    <cellStyle name="20% - Ênfase6 3 2 4 3 3" xfId="18096"/>
    <cellStyle name="20% - Ênfase6 3 2 4 3 4" xfId="30186"/>
    <cellStyle name="20% - Ênfase6 3 2 4 3 5" xfId="44326"/>
    <cellStyle name="20% - Ênfase6 3 2 4 4" xfId="8006"/>
    <cellStyle name="20% - Ênfase6 3 2 4 4 2" xfId="20126"/>
    <cellStyle name="20% - Ênfase6 3 2 4 4 2 2" xfId="48570"/>
    <cellStyle name="20% - Ênfase6 3 2 4 4 3" xfId="32215"/>
    <cellStyle name="20% - Ênfase6 3 2 4 4 4" xfId="40293"/>
    <cellStyle name="20% - Ênfase6 3 2 4 5" xfId="14066"/>
    <cellStyle name="20% - Ênfase6 3 2 4 5 2" xfId="46521"/>
    <cellStyle name="20% - Ênfase6 3 2 4 6" xfId="26156"/>
    <cellStyle name="20% - Ênfase6 3 2 4 7" xfId="38246"/>
    <cellStyle name="20% - Ênfase6 3 2 5" xfId="2440"/>
    <cellStyle name="20% - Ênfase6 3 2 5 2" xfId="8500"/>
    <cellStyle name="20% - Ênfase6 3 2 5 2 2" xfId="20620"/>
    <cellStyle name="20% - Ênfase6 3 2 5 2 3" xfId="32709"/>
    <cellStyle name="20% - Ênfase6 3 2 5 2 4" xfId="49066"/>
    <cellStyle name="20% - Ênfase6 3 2 5 3" xfId="14560"/>
    <cellStyle name="20% - Ênfase6 3 2 5 4" xfId="26650"/>
    <cellStyle name="20% - Ênfase6 3 2 5 5" xfId="40789"/>
    <cellStyle name="20% - Ênfase6 3 2 6" xfId="4471"/>
    <cellStyle name="20% - Ênfase6 3 2 6 2" xfId="10530"/>
    <cellStyle name="20% - Ênfase6 3 2 6 2 2" xfId="22650"/>
    <cellStyle name="20% - Ênfase6 3 2 6 2 3" xfId="34739"/>
    <cellStyle name="20% - Ênfase6 3 2 6 2 4" xfId="51097"/>
    <cellStyle name="20% - Ênfase6 3 2 6 3" xfId="16590"/>
    <cellStyle name="20% - Ênfase6 3 2 6 4" xfId="28680"/>
    <cellStyle name="20% - Ênfase6 3 2 6 5" xfId="42820"/>
    <cellStyle name="20% - Ênfase6 3 2 7" xfId="6470"/>
    <cellStyle name="20% - Ênfase6 3 2 7 2" xfId="18590"/>
    <cellStyle name="20% - Ênfase6 3 2 7 2 2" xfId="47018"/>
    <cellStyle name="20% - Ênfase6 3 2 7 3" xfId="30679"/>
    <cellStyle name="20% - Ênfase6 3 2 7 4" xfId="38741"/>
    <cellStyle name="20% - Ênfase6 3 2 8" xfId="12530"/>
    <cellStyle name="20% - Ênfase6 3 2 8 2" xfId="44972"/>
    <cellStyle name="20% - Ênfase6 3 2 9" xfId="24650"/>
    <cellStyle name="20% - Ênfase6 3 3" xfId="1133"/>
    <cellStyle name="20% - Ênfase6 3 3 2" xfId="3177"/>
    <cellStyle name="20% - Ênfase6 3 3 2 2" xfId="9236"/>
    <cellStyle name="20% - Ênfase6 3 3 2 2 2" xfId="21356"/>
    <cellStyle name="20% - Ênfase6 3 3 2 2 3" xfId="33445"/>
    <cellStyle name="20% - Ênfase6 3 3 2 2 4" xfId="49803"/>
    <cellStyle name="20% - Ênfase6 3 3 2 3" xfId="15296"/>
    <cellStyle name="20% - Ênfase6 3 3 2 4" xfId="27386"/>
    <cellStyle name="20% - Ênfase6 3 3 2 5" xfId="41526"/>
    <cellStyle name="20% - Ênfase6 3 3 3" xfId="5202"/>
    <cellStyle name="20% - Ênfase6 3 3 3 2" xfId="11261"/>
    <cellStyle name="20% - Ênfase6 3 3 3 2 2" xfId="23381"/>
    <cellStyle name="20% - Ênfase6 3 3 3 2 3" xfId="35470"/>
    <cellStyle name="20% - Ênfase6 3 3 3 2 4" xfId="51828"/>
    <cellStyle name="20% - Ênfase6 3 3 3 3" xfId="17321"/>
    <cellStyle name="20% - Ênfase6 3 3 3 4" xfId="29411"/>
    <cellStyle name="20% - Ênfase6 3 3 3 5" xfId="43551"/>
    <cellStyle name="20% - Ênfase6 3 3 4" xfId="7206"/>
    <cellStyle name="20% - Ênfase6 3 3 4 2" xfId="19326"/>
    <cellStyle name="20% - Ênfase6 3 3 4 2 2" xfId="47768"/>
    <cellStyle name="20% - Ênfase6 3 3 4 3" xfId="31415"/>
    <cellStyle name="20% - Ênfase6 3 3 4 4" xfId="39491"/>
    <cellStyle name="20% - Ênfase6 3 3 5" xfId="13266"/>
    <cellStyle name="20% - Ênfase6 3 3 5 2" xfId="45719"/>
    <cellStyle name="20% - Ênfase6 3 3 6" xfId="25381"/>
    <cellStyle name="20% - Ênfase6 3 3 7" xfId="37471"/>
    <cellStyle name="20% - Ênfase6 3 4" xfId="625"/>
    <cellStyle name="20% - Ênfase6 3 4 2" xfId="2683"/>
    <cellStyle name="20% - Ênfase6 3 4 2 2" xfId="8742"/>
    <cellStyle name="20% - Ênfase6 3 4 2 2 2" xfId="20862"/>
    <cellStyle name="20% - Ênfase6 3 4 2 2 3" xfId="32951"/>
    <cellStyle name="20% - Ênfase6 3 4 2 2 4" xfId="49309"/>
    <cellStyle name="20% - Ênfase6 3 4 2 3" xfId="14802"/>
    <cellStyle name="20% - Ênfase6 3 4 2 4" xfId="26892"/>
    <cellStyle name="20% - Ênfase6 3 4 2 5" xfId="41032"/>
    <cellStyle name="20% - Ênfase6 3 4 3" xfId="4708"/>
    <cellStyle name="20% - Ênfase6 3 4 3 2" xfId="10767"/>
    <cellStyle name="20% - Ênfase6 3 4 3 2 2" xfId="22887"/>
    <cellStyle name="20% - Ênfase6 3 4 3 2 3" xfId="34976"/>
    <cellStyle name="20% - Ênfase6 3 4 3 2 4" xfId="51334"/>
    <cellStyle name="20% - Ênfase6 3 4 3 3" xfId="16827"/>
    <cellStyle name="20% - Ênfase6 3 4 3 4" xfId="28917"/>
    <cellStyle name="20% - Ênfase6 3 4 3 5" xfId="43057"/>
    <cellStyle name="20% - Ênfase6 3 4 4" xfId="6712"/>
    <cellStyle name="20% - Ênfase6 3 4 4 2" xfId="18832"/>
    <cellStyle name="20% - Ênfase6 3 4 4 2 2" xfId="47264"/>
    <cellStyle name="20% - Ênfase6 3 4 4 3" xfId="30921"/>
    <cellStyle name="20% - Ênfase6 3 4 4 4" xfId="38987"/>
    <cellStyle name="20% - Ênfase6 3 4 5" xfId="12772"/>
    <cellStyle name="20% - Ênfase6 3 4 5 2" xfId="45216"/>
    <cellStyle name="20% - Ênfase6 3 4 6" xfId="24887"/>
    <cellStyle name="20% - Ênfase6 3 4 7" xfId="36977"/>
    <cellStyle name="20% - Ênfase6 3 5" xfId="1679"/>
    <cellStyle name="20% - Ênfase6 3 5 2" xfId="3716"/>
    <cellStyle name="20% - Ênfase6 3 5 2 2" xfId="9775"/>
    <cellStyle name="20% - Ênfase6 3 5 2 2 2" xfId="21895"/>
    <cellStyle name="20% - Ênfase6 3 5 2 2 3" xfId="33984"/>
    <cellStyle name="20% - Ênfase6 3 5 2 2 4" xfId="50342"/>
    <cellStyle name="20% - Ênfase6 3 5 2 3" xfId="15835"/>
    <cellStyle name="20% - Ênfase6 3 5 2 4" xfId="27925"/>
    <cellStyle name="20% - Ênfase6 3 5 2 5" xfId="42065"/>
    <cellStyle name="20% - Ênfase6 3 5 3" xfId="5716"/>
    <cellStyle name="20% - Ênfase6 3 5 3 2" xfId="11775"/>
    <cellStyle name="20% - Ênfase6 3 5 3 2 2" xfId="23895"/>
    <cellStyle name="20% - Ênfase6 3 5 3 2 3" xfId="35984"/>
    <cellStyle name="20% - Ênfase6 3 5 3 2 4" xfId="52342"/>
    <cellStyle name="20% - Ênfase6 3 5 3 3" xfId="17835"/>
    <cellStyle name="20% - Ênfase6 3 5 3 4" xfId="29925"/>
    <cellStyle name="20% - Ênfase6 3 5 3 5" xfId="44065"/>
    <cellStyle name="20% - Ênfase6 3 5 4" xfId="7745"/>
    <cellStyle name="20% - Ênfase6 3 5 4 2" xfId="19865"/>
    <cellStyle name="20% - Ênfase6 3 5 4 2 2" xfId="48308"/>
    <cellStyle name="20% - Ênfase6 3 5 4 3" xfId="31954"/>
    <cellStyle name="20% - Ênfase6 3 5 4 4" xfId="40031"/>
    <cellStyle name="20% - Ênfase6 3 5 5" xfId="13805"/>
    <cellStyle name="20% - Ênfase6 3 5 5 2" xfId="46259"/>
    <cellStyle name="20% - Ênfase6 3 5 6" xfId="25895"/>
    <cellStyle name="20% - Ênfase6 3 5 7" xfId="37985"/>
    <cellStyle name="20% - Ênfase6 3 6" xfId="2179"/>
    <cellStyle name="20% - Ênfase6 3 6 2" xfId="8239"/>
    <cellStyle name="20% - Ênfase6 3 6 2 2" xfId="20359"/>
    <cellStyle name="20% - Ênfase6 3 6 2 3" xfId="32448"/>
    <cellStyle name="20% - Ênfase6 3 6 2 4" xfId="48805"/>
    <cellStyle name="20% - Ênfase6 3 6 3" xfId="14299"/>
    <cellStyle name="20% - Ênfase6 3 6 4" xfId="26389"/>
    <cellStyle name="20% - Ênfase6 3 6 5" xfId="40528"/>
    <cellStyle name="20% - Ênfase6 3 7" xfId="4210"/>
    <cellStyle name="20% - Ênfase6 3 7 2" xfId="10269"/>
    <cellStyle name="20% - Ênfase6 3 7 2 2" xfId="22389"/>
    <cellStyle name="20% - Ênfase6 3 7 2 3" xfId="34478"/>
    <cellStyle name="20% - Ênfase6 3 7 2 4" xfId="50836"/>
    <cellStyle name="20% - Ênfase6 3 7 3" xfId="16329"/>
    <cellStyle name="20% - Ênfase6 3 7 4" xfId="28419"/>
    <cellStyle name="20% - Ênfase6 3 7 5" xfId="42559"/>
    <cellStyle name="20% - Ênfase6 3 8" xfId="6209"/>
    <cellStyle name="20% - Ênfase6 3 8 2" xfId="18329"/>
    <cellStyle name="20% - Ênfase6 3 8 2 2" xfId="46755"/>
    <cellStyle name="20% - Ênfase6 3 8 3" xfId="30418"/>
    <cellStyle name="20% - Ênfase6 3 8 4" xfId="38478"/>
    <cellStyle name="20% - Ênfase6 3 9" xfId="12269"/>
    <cellStyle name="20% - Ênfase6 3 9 2" xfId="44710"/>
    <cellStyle name="20% - Ênfase6 4" xfId="34"/>
    <cellStyle name="20% - Ênfase6 4 10" xfId="24392"/>
    <cellStyle name="20% - Ênfase6 4 11" xfId="36482"/>
    <cellStyle name="20% - Ênfase6 4 2" xfId="312"/>
    <cellStyle name="20% - Ênfase6 4 2 10" xfId="36741"/>
    <cellStyle name="20% - Ênfase6 4 2 2" xfId="1399"/>
    <cellStyle name="20% - Ênfase6 4 2 2 2" xfId="3441"/>
    <cellStyle name="20% - Ênfase6 4 2 2 2 2" xfId="9500"/>
    <cellStyle name="20% - Ênfase6 4 2 2 2 2 2" xfId="21620"/>
    <cellStyle name="20% - Ênfase6 4 2 2 2 2 3" xfId="33709"/>
    <cellStyle name="20% - Ênfase6 4 2 2 2 2 4" xfId="50067"/>
    <cellStyle name="20% - Ênfase6 4 2 2 2 3" xfId="15560"/>
    <cellStyle name="20% - Ênfase6 4 2 2 2 4" xfId="27650"/>
    <cellStyle name="20% - Ênfase6 4 2 2 2 5" xfId="41790"/>
    <cellStyle name="20% - Ênfase6 4 2 2 3" xfId="5466"/>
    <cellStyle name="20% - Ênfase6 4 2 2 3 2" xfId="11525"/>
    <cellStyle name="20% - Ênfase6 4 2 2 3 2 2" xfId="23645"/>
    <cellStyle name="20% - Ênfase6 4 2 2 3 2 3" xfId="35734"/>
    <cellStyle name="20% - Ênfase6 4 2 2 3 2 4" xfId="52092"/>
    <cellStyle name="20% - Ênfase6 4 2 2 3 3" xfId="17585"/>
    <cellStyle name="20% - Ênfase6 4 2 2 3 4" xfId="29675"/>
    <cellStyle name="20% - Ênfase6 4 2 2 3 5" xfId="43815"/>
    <cellStyle name="20% - Ênfase6 4 2 2 4" xfId="7470"/>
    <cellStyle name="20% - Ênfase6 4 2 2 4 2" xfId="19590"/>
    <cellStyle name="20% - Ênfase6 4 2 2 4 2 2" xfId="48033"/>
    <cellStyle name="20% - Ênfase6 4 2 2 4 3" xfId="31679"/>
    <cellStyle name="20% - Ênfase6 4 2 2 4 4" xfId="39756"/>
    <cellStyle name="20% - Ênfase6 4 2 2 5" xfId="13530"/>
    <cellStyle name="20% - Ênfase6 4 2 2 5 2" xfId="45984"/>
    <cellStyle name="20% - Ênfase6 4 2 2 6" xfId="25645"/>
    <cellStyle name="20% - Ênfase6 4 2 2 7" xfId="37735"/>
    <cellStyle name="20% - Ênfase6 4 2 3" xfId="890"/>
    <cellStyle name="20% - Ênfase6 4 2 3 2" xfId="2945"/>
    <cellStyle name="20% - Ênfase6 4 2 3 2 2" xfId="9004"/>
    <cellStyle name="20% - Ênfase6 4 2 3 2 2 2" xfId="21124"/>
    <cellStyle name="20% - Ênfase6 4 2 3 2 2 3" xfId="33213"/>
    <cellStyle name="20% - Ênfase6 4 2 3 2 2 4" xfId="49571"/>
    <cellStyle name="20% - Ênfase6 4 2 3 2 3" xfId="15064"/>
    <cellStyle name="20% - Ênfase6 4 2 3 2 4" xfId="27154"/>
    <cellStyle name="20% - Ênfase6 4 2 3 2 5" xfId="41294"/>
    <cellStyle name="20% - Ênfase6 4 2 3 3" xfId="4970"/>
    <cellStyle name="20% - Ênfase6 4 2 3 3 2" xfId="11029"/>
    <cellStyle name="20% - Ênfase6 4 2 3 3 2 2" xfId="23149"/>
    <cellStyle name="20% - Ênfase6 4 2 3 3 2 3" xfId="35238"/>
    <cellStyle name="20% - Ênfase6 4 2 3 3 2 4" xfId="51596"/>
    <cellStyle name="20% - Ênfase6 4 2 3 3 3" xfId="17089"/>
    <cellStyle name="20% - Ênfase6 4 2 3 3 4" xfId="29179"/>
    <cellStyle name="20% - Ênfase6 4 2 3 3 5" xfId="43319"/>
    <cellStyle name="20% - Ênfase6 4 2 3 4" xfId="6974"/>
    <cellStyle name="20% - Ênfase6 4 2 3 4 2" xfId="19094"/>
    <cellStyle name="20% - Ênfase6 4 2 3 4 2 2" xfId="47528"/>
    <cellStyle name="20% - Ênfase6 4 2 3 4 3" xfId="31183"/>
    <cellStyle name="20% - Ênfase6 4 2 3 4 4" xfId="39251"/>
    <cellStyle name="20% - Ênfase6 4 2 3 5" xfId="13034"/>
    <cellStyle name="20% - Ênfase6 4 2 3 5 2" xfId="45480"/>
    <cellStyle name="20% - Ênfase6 4 2 3 6" xfId="25149"/>
    <cellStyle name="20% - Ênfase6 4 2 3 7" xfId="37239"/>
    <cellStyle name="20% - Ênfase6 4 2 4" xfId="1942"/>
    <cellStyle name="20% - Ênfase6 4 2 4 2" xfId="3978"/>
    <cellStyle name="20% - Ênfase6 4 2 4 2 2" xfId="10037"/>
    <cellStyle name="20% - Ênfase6 4 2 4 2 2 2" xfId="22157"/>
    <cellStyle name="20% - Ênfase6 4 2 4 2 2 3" xfId="34246"/>
    <cellStyle name="20% - Ênfase6 4 2 4 2 2 4" xfId="50604"/>
    <cellStyle name="20% - Ênfase6 4 2 4 2 3" xfId="16097"/>
    <cellStyle name="20% - Ênfase6 4 2 4 2 4" xfId="28187"/>
    <cellStyle name="20% - Ênfase6 4 2 4 2 5" xfId="42327"/>
    <cellStyle name="20% - Ênfase6 4 2 4 3" xfId="5978"/>
    <cellStyle name="20% - Ênfase6 4 2 4 3 2" xfId="12037"/>
    <cellStyle name="20% - Ênfase6 4 2 4 3 2 2" xfId="24157"/>
    <cellStyle name="20% - Ênfase6 4 2 4 3 2 3" xfId="36246"/>
    <cellStyle name="20% - Ênfase6 4 2 4 3 2 4" xfId="52604"/>
    <cellStyle name="20% - Ênfase6 4 2 4 3 3" xfId="18097"/>
    <cellStyle name="20% - Ênfase6 4 2 4 3 4" xfId="30187"/>
    <cellStyle name="20% - Ênfase6 4 2 4 3 5" xfId="44327"/>
    <cellStyle name="20% - Ênfase6 4 2 4 4" xfId="8007"/>
    <cellStyle name="20% - Ênfase6 4 2 4 4 2" xfId="20127"/>
    <cellStyle name="20% - Ênfase6 4 2 4 4 2 2" xfId="48571"/>
    <cellStyle name="20% - Ênfase6 4 2 4 4 3" xfId="32216"/>
    <cellStyle name="20% - Ênfase6 4 2 4 4 4" xfId="40294"/>
    <cellStyle name="20% - Ênfase6 4 2 4 5" xfId="14067"/>
    <cellStyle name="20% - Ênfase6 4 2 4 5 2" xfId="46522"/>
    <cellStyle name="20% - Ênfase6 4 2 4 6" xfId="26157"/>
    <cellStyle name="20% - Ênfase6 4 2 4 7" xfId="38247"/>
    <cellStyle name="20% - Ênfase6 4 2 5" xfId="2441"/>
    <cellStyle name="20% - Ênfase6 4 2 5 2" xfId="8501"/>
    <cellStyle name="20% - Ênfase6 4 2 5 2 2" xfId="20621"/>
    <cellStyle name="20% - Ênfase6 4 2 5 2 3" xfId="32710"/>
    <cellStyle name="20% - Ênfase6 4 2 5 2 4" xfId="49067"/>
    <cellStyle name="20% - Ênfase6 4 2 5 3" xfId="14561"/>
    <cellStyle name="20% - Ênfase6 4 2 5 4" xfId="26651"/>
    <cellStyle name="20% - Ênfase6 4 2 5 5" xfId="40790"/>
    <cellStyle name="20% - Ênfase6 4 2 6" xfId="4472"/>
    <cellStyle name="20% - Ênfase6 4 2 6 2" xfId="10531"/>
    <cellStyle name="20% - Ênfase6 4 2 6 2 2" xfId="22651"/>
    <cellStyle name="20% - Ênfase6 4 2 6 2 3" xfId="34740"/>
    <cellStyle name="20% - Ênfase6 4 2 6 2 4" xfId="51098"/>
    <cellStyle name="20% - Ênfase6 4 2 6 3" xfId="16591"/>
    <cellStyle name="20% - Ênfase6 4 2 6 4" xfId="28681"/>
    <cellStyle name="20% - Ênfase6 4 2 6 5" xfId="42821"/>
    <cellStyle name="20% - Ênfase6 4 2 7" xfId="6471"/>
    <cellStyle name="20% - Ênfase6 4 2 7 2" xfId="18591"/>
    <cellStyle name="20% - Ênfase6 4 2 7 2 2" xfId="47019"/>
    <cellStyle name="20% - Ênfase6 4 2 7 3" xfId="30680"/>
    <cellStyle name="20% - Ênfase6 4 2 7 4" xfId="38742"/>
    <cellStyle name="20% - Ênfase6 4 2 8" xfId="12531"/>
    <cellStyle name="20% - Ênfase6 4 2 8 2" xfId="44973"/>
    <cellStyle name="20% - Ênfase6 4 2 9" xfId="24651"/>
    <cellStyle name="20% - Ênfase6 4 3" xfId="1136"/>
    <cellStyle name="20% - Ênfase6 4 3 2" xfId="3180"/>
    <cellStyle name="20% - Ênfase6 4 3 2 2" xfId="9239"/>
    <cellStyle name="20% - Ênfase6 4 3 2 2 2" xfId="21359"/>
    <cellStyle name="20% - Ênfase6 4 3 2 2 3" xfId="33448"/>
    <cellStyle name="20% - Ênfase6 4 3 2 2 4" xfId="49806"/>
    <cellStyle name="20% - Ênfase6 4 3 2 3" xfId="15299"/>
    <cellStyle name="20% - Ênfase6 4 3 2 4" xfId="27389"/>
    <cellStyle name="20% - Ênfase6 4 3 2 5" xfId="41529"/>
    <cellStyle name="20% - Ênfase6 4 3 3" xfId="5205"/>
    <cellStyle name="20% - Ênfase6 4 3 3 2" xfId="11264"/>
    <cellStyle name="20% - Ênfase6 4 3 3 2 2" xfId="23384"/>
    <cellStyle name="20% - Ênfase6 4 3 3 2 3" xfId="35473"/>
    <cellStyle name="20% - Ênfase6 4 3 3 2 4" xfId="51831"/>
    <cellStyle name="20% - Ênfase6 4 3 3 3" xfId="17324"/>
    <cellStyle name="20% - Ênfase6 4 3 3 4" xfId="29414"/>
    <cellStyle name="20% - Ênfase6 4 3 3 5" xfId="43554"/>
    <cellStyle name="20% - Ênfase6 4 3 4" xfId="7209"/>
    <cellStyle name="20% - Ênfase6 4 3 4 2" xfId="19329"/>
    <cellStyle name="20% - Ênfase6 4 3 4 2 2" xfId="47771"/>
    <cellStyle name="20% - Ênfase6 4 3 4 3" xfId="31418"/>
    <cellStyle name="20% - Ênfase6 4 3 4 4" xfId="39494"/>
    <cellStyle name="20% - Ênfase6 4 3 5" xfId="13269"/>
    <cellStyle name="20% - Ênfase6 4 3 5 2" xfId="45722"/>
    <cellStyle name="20% - Ênfase6 4 3 6" xfId="25384"/>
    <cellStyle name="20% - Ênfase6 4 3 7" xfId="37474"/>
    <cellStyle name="20% - Ênfase6 4 4" xfId="628"/>
    <cellStyle name="20% - Ênfase6 4 4 2" xfId="2686"/>
    <cellStyle name="20% - Ênfase6 4 4 2 2" xfId="8745"/>
    <cellStyle name="20% - Ênfase6 4 4 2 2 2" xfId="20865"/>
    <cellStyle name="20% - Ênfase6 4 4 2 2 3" xfId="32954"/>
    <cellStyle name="20% - Ênfase6 4 4 2 2 4" xfId="49312"/>
    <cellStyle name="20% - Ênfase6 4 4 2 3" xfId="14805"/>
    <cellStyle name="20% - Ênfase6 4 4 2 4" xfId="26895"/>
    <cellStyle name="20% - Ênfase6 4 4 2 5" xfId="41035"/>
    <cellStyle name="20% - Ênfase6 4 4 3" xfId="4711"/>
    <cellStyle name="20% - Ênfase6 4 4 3 2" xfId="10770"/>
    <cellStyle name="20% - Ênfase6 4 4 3 2 2" xfId="22890"/>
    <cellStyle name="20% - Ênfase6 4 4 3 2 3" xfId="34979"/>
    <cellStyle name="20% - Ênfase6 4 4 3 2 4" xfId="51337"/>
    <cellStyle name="20% - Ênfase6 4 4 3 3" xfId="16830"/>
    <cellStyle name="20% - Ênfase6 4 4 3 4" xfId="28920"/>
    <cellStyle name="20% - Ênfase6 4 4 3 5" xfId="43060"/>
    <cellStyle name="20% - Ênfase6 4 4 4" xfId="6715"/>
    <cellStyle name="20% - Ênfase6 4 4 4 2" xfId="18835"/>
    <cellStyle name="20% - Ênfase6 4 4 4 2 2" xfId="47267"/>
    <cellStyle name="20% - Ênfase6 4 4 4 3" xfId="30924"/>
    <cellStyle name="20% - Ênfase6 4 4 4 4" xfId="38990"/>
    <cellStyle name="20% - Ênfase6 4 4 5" xfId="12775"/>
    <cellStyle name="20% - Ênfase6 4 4 5 2" xfId="45219"/>
    <cellStyle name="20% - Ênfase6 4 4 6" xfId="24890"/>
    <cellStyle name="20% - Ênfase6 4 4 7" xfId="36980"/>
    <cellStyle name="20% - Ênfase6 4 5" xfId="1682"/>
    <cellStyle name="20% - Ênfase6 4 5 2" xfId="3719"/>
    <cellStyle name="20% - Ênfase6 4 5 2 2" xfId="9778"/>
    <cellStyle name="20% - Ênfase6 4 5 2 2 2" xfId="21898"/>
    <cellStyle name="20% - Ênfase6 4 5 2 2 3" xfId="33987"/>
    <cellStyle name="20% - Ênfase6 4 5 2 2 4" xfId="50345"/>
    <cellStyle name="20% - Ênfase6 4 5 2 3" xfId="15838"/>
    <cellStyle name="20% - Ênfase6 4 5 2 4" xfId="27928"/>
    <cellStyle name="20% - Ênfase6 4 5 2 5" xfId="42068"/>
    <cellStyle name="20% - Ênfase6 4 5 3" xfId="5719"/>
    <cellStyle name="20% - Ênfase6 4 5 3 2" xfId="11778"/>
    <cellStyle name="20% - Ênfase6 4 5 3 2 2" xfId="23898"/>
    <cellStyle name="20% - Ênfase6 4 5 3 2 3" xfId="35987"/>
    <cellStyle name="20% - Ênfase6 4 5 3 2 4" xfId="52345"/>
    <cellStyle name="20% - Ênfase6 4 5 3 3" xfId="17838"/>
    <cellStyle name="20% - Ênfase6 4 5 3 4" xfId="29928"/>
    <cellStyle name="20% - Ênfase6 4 5 3 5" xfId="44068"/>
    <cellStyle name="20% - Ênfase6 4 5 4" xfId="7748"/>
    <cellStyle name="20% - Ênfase6 4 5 4 2" xfId="19868"/>
    <cellStyle name="20% - Ênfase6 4 5 4 2 2" xfId="48311"/>
    <cellStyle name="20% - Ênfase6 4 5 4 3" xfId="31957"/>
    <cellStyle name="20% - Ênfase6 4 5 4 4" xfId="40034"/>
    <cellStyle name="20% - Ênfase6 4 5 5" xfId="13808"/>
    <cellStyle name="20% - Ênfase6 4 5 5 2" xfId="46262"/>
    <cellStyle name="20% - Ênfase6 4 5 6" xfId="25898"/>
    <cellStyle name="20% - Ênfase6 4 5 7" xfId="37988"/>
    <cellStyle name="20% - Ênfase6 4 6" xfId="2182"/>
    <cellStyle name="20% - Ênfase6 4 6 2" xfId="8242"/>
    <cellStyle name="20% - Ênfase6 4 6 2 2" xfId="20362"/>
    <cellStyle name="20% - Ênfase6 4 6 2 3" xfId="32451"/>
    <cellStyle name="20% - Ênfase6 4 6 2 4" xfId="48808"/>
    <cellStyle name="20% - Ênfase6 4 6 3" xfId="14302"/>
    <cellStyle name="20% - Ênfase6 4 6 4" xfId="26392"/>
    <cellStyle name="20% - Ênfase6 4 6 5" xfId="40531"/>
    <cellStyle name="20% - Ênfase6 4 7" xfId="4213"/>
    <cellStyle name="20% - Ênfase6 4 7 2" xfId="10272"/>
    <cellStyle name="20% - Ênfase6 4 7 2 2" xfId="22392"/>
    <cellStyle name="20% - Ênfase6 4 7 2 3" xfId="34481"/>
    <cellStyle name="20% - Ênfase6 4 7 2 4" xfId="50839"/>
    <cellStyle name="20% - Ênfase6 4 7 3" xfId="16332"/>
    <cellStyle name="20% - Ênfase6 4 7 4" xfId="28422"/>
    <cellStyle name="20% - Ênfase6 4 7 5" xfId="42562"/>
    <cellStyle name="20% - Ênfase6 4 8" xfId="6212"/>
    <cellStyle name="20% - Ênfase6 4 8 2" xfId="18332"/>
    <cellStyle name="20% - Ênfase6 4 8 2 2" xfId="46758"/>
    <cellStyle name="20% - Ênfase6 4 8 3" xfId="30421"/>
    <cellStyle name="20% - Ênfase6 4 8 4" xfId="38481"/>
    <cellStyle name="20% - Ênfase6 4 9" xfId="12272"/>
    <cellStyle name="20% - Ênfase6 4 9 2" xfId="44713"/>
    <cellStyle name="20% - Ênfase6 5" xfId="314"/>
    <cellStyle name="20% - Ênfase6 5 10" xfId="24653"/>
    <cellStyle name="20% - Ênfase6 5 11" xfId="36743"/>
    <cellStyle name="20% - Ênfase6 5 2" xfId="316"/>
    <cellStyle name="20% - Ênfase6 5 2 10" xfId="36745"/>
    <cellStyle name="20% - Ênfase6 5 2 2" xfId="1403"/>
    <cellStyle name="20% - Ênfase6 5 2 2 2" xfId="3445"/>
    <cellStyle name="20% - Ênfase6 5 2 2 2 2" xfId="9504"/>
    <cellStyle name="20% - Ênfase6 5 2 2 2 2 2" xfId="21624"/>
    <cellStyle name="20% - Ênfase6 5 2 2 2 2 3" xfId="33713"/>
    <cellStyle name="20% - Ênfase6 5 2 2 2 2 4" xfId="50071"/>
    <cellStyle name="20% - Ênfase6 5 2 2 2 3" xfId="15564"/>
    <cellStyle name="20% - Ênfase6 5 2 2 2 4" xfId="27654"/>
    <cellStyle name="20% - Ênfase6 5 2 2 2 5" xfId="41794"/>
    <cellStyle name="20% - Ênfase6 5 2 2 3" xfId="5470"/>
    <cellStyle name="20% - Ênfase6 5 2 2 3 2" xfId="11529"/>
    <cellStyle name="20% - Ênfase6 5 2 2 3 2 2" xfId="23649"/>
    <cellStyle name="20% - Ênfase6 5 2 2 3 2 3" xfId="35738"/>
    <cellStyle name="20% - Ênfase6 5 2 2 3 2 4" xfId="52096"/>
    <cellStyle name="20% - Ênfase6 5 2 2 3 3" xfId="17589"/>
    <cellStyle name="20% - Ênfase6 5 2 2 3 4" xfId="29679"/>
    <cellStyle name="20% - Ênfase6 5 2 2 3 5" xfId="43819"/>
    <cellStyle name="20% - Ênfase6 5 2 2 4" xfId="7474"/>
    <cellStyle name="20% - Ênfase6 5 2 2 4 2" xfId="19594"/>
    <cellStyle name="20% - Ênfase6 5 2 2 4 2 2" xfId="48037"/>
    <cellStyle name="20% - Ênfase6 5 2 2 4 3" xfId="31683"/>
    <cellStyle name="20% - Ênfase6 5 2 2 4 4" xfId="39760"/>
    <cellStyle name="20% - Ênfase6 5 2 2 5" xfId="13534"/>
    <cellStyle name="20% - Ênfase6 5 2 2 5 2" xfId="45988"/>
    <cellStyle name="20% - Ênfase6 5 2 2 6" xfId="25649"/>
    <cellStyle name="20% - Ênfase6 5 2 2 7" xfId="37739"/>
    <cellStyle name="20% - Ênfase6 5 2 3" xfId="894"/>
    <cellStyle name="20% - Ênfase6 5 2 3 2" xfId="2949"/>
    <cellStyle name="20% - Ênfase6 5 2 3 2 2" xfId="9008"/>
    <cellStyle name="20% - Ênfase6 5 2 3 2 2 2" xfId="21128"/>
    <cellStyle name="20% - Ênfase6 5 2 3 2 2 3" xfId="33217"/>
    <cellStyle name="20% - Ênfase6 5 2 3 2 2 4" xfId="49575"/>
    <cellStyle name="20% - Ênfase6 5 2 3 2 3" xfId="15068"/>
    <cellStyle name="20% - Ênfase6 5 2 3 2 4" xfId="27158"/>
    <cellStyle name="20% - Ênfase6 5 2 3 2 5" xfId="41298"/>
    <cellStyle name="20% - Ênfase6 5 2 3 3" xfId="4974"/>
    <cellStyle name="20% - Ênfase6 5 2 3 3 2" xfId="11033"/>
    <cellStyle name="20% - Ênfase6 5 2 3 3 2 2" xfId="23153"/>
    <cellStyle name="20% - Ênfase6 5 2 3 3 2 3" xfId="35242"/>
    <cellStyle name="20% - Ênfase6 5 2 3 3 2 4" xfId="51600"/>
    <cellStyle name="20% - Ênfase6 5 2 3 3 3" xfId="17093"/>
    <cellStyle name="20% - Ênfase6 5 2 3 3 4" xfId="29183"/>
    <cellStyle name="20% - Ênfase6 5 2 3 3 5" xfId="43323"/>
    <cellStyle name="20% - Ênfase6 5 2 3 4" xfId="6978"/>
    <cellStyle name="20% - Ênfase6 5 2 3 4 2" xfId="19098"/>
    <cellStyle name="20% - Ênfase6 5 2 3 4 2 2" xfId="47532"/>
    <cellStyle name="20% - Ênfase6 5 2 3 4 3" xfId="31187"/>
    <cellStyle name="20% - Ênfase6 5 2 3 4 4" xfId="39255"/>
    <cellStyle name="20% - Ênfase6 5 2 3 5" xfId="13038"/>
    <cellStyle name="20% - Ênfase6 5 2 3 5 2" xfId="45484"/>
    <cellStyle name="20% - Ênfase6 5 2 3 6" xfId="25153"/>
    <cellStyle name="20% - Ênfase6 5 2 3 7" xfId="37243"/>
    <cellStyle name="20% - Ênfase6 5 2 4" xfId="1946"/>
    <cellStyle name="20% - Ênfase6 5 2 4 2" xfId="3982"/>
    <cellStyle name="20% - Ênfase6 5 2 4 2 2" xfId="10041"/>
    <cellStyle name="20% - Ênfase6 5 2 4 2 2 2" xfId="22161"/>
    <cellStyle name="20% - Ênfase6 5 2 4 2 2 3" xfId="34250"/>
    <cellStyle name="20% - Ênfase6 5 2 4 2 2 4" xfId="50608"/>
    <cellStyle name="20% - Ênfase6 5 2 4 2 3" xfId="16101"/>
    <cellStyle name="20% - Ênfase6 5 2 4 2 4" xfId="28191"/>
    <cellStyle name="20% - Ênfase6 5 2 4 2 5" xfId="42331"/>
    <cellStyle name="20% - Ênfase6 5 2 4 3" xfId="5982"/>
    <cellStyle name="20% - Ênfase6 5 2 4 3 2" xfId="12041"/>
    <cellStyle name="20% - Ênfase6 5 2 4 3 2 2" xfId="24161"/>
    <cellStyle name="20% - Ênfase6 5 2 4 3 2 3" xfId="36250"/>
    <cellStyle name="20% - Ênfase6 5 2 4 3 2 4" xfId="52608"/>
    <cellStyle name="20% - Ênfase6 5 2 4 3 3" xfId="18101"/>
    <cellStyle name="20% - Ênfase6 5 2 4 3 4" xfId="30191"/>
    <cellStyle name="20% - Ênfase6 5 2 4 3 5" xfId="44331"/>
    <cellStyle name="20% - Ênfase6 5 2 4 4" xfId="8011"/>
    <cellStyle name="20% - Ênfase6 5 2 4 4 2" xfId="20131"/>
    <cellStyle name="20% - Ênfase6 5 2 4 4 2 2" xfId="48575"/>
    <cellStyle name="20% - Ênfase6 5 2 4 4 3" xfId="32220"/>
    <cellStyle name="20% - Ênfase6 5 2 4 4 4" xfId="40298"/>
    <cellStyle name="20% - Ênfase6 5 2 4 5" xfId="14071"/>
    <cellStyle name="20% - Ênfase6 5 2 4 5 2" xfId="46526"/>
    <cellStyle name="20% - Ênfase6 5 2 4 6" xfId="26161"/>
    <cellStyle name="20% - Ênfase6 5 2 4 7" xfId="38251"/>
    <cellStyle name="20% - Ênfase6 5 2 5" xfId="2445"/>
    <cellStyle name="20% - Ênfase6 5 2 5 2" xfId="8505"/>
    <cellStyle name="20% - Ênfase6 5 2 5 2 2" xfId="20625"/>
    <cellStyle name="20% - Ênfase6 5 2 5 2 3" xfId="32714"/>
    <cellStyle name="20% - Ênfase6 5 2 5 2 4" xfId="49071"/>
    <cellStyle name="20% - Ênfase6 5 2 5 3" xfId="14565"/>
    <cellStyle name="20% - Ênfase6 5 2 5 4" xfId="26655"/>
    <cellStyle name="20% - Ênfase6 5 2 5 5" xfId="40794"/>
    <cellStyle name="20% - Ênfase6 5 2 6" xfId="4476"/>
    <cellStyle name="20% - Ênfase6 5 2 6 2" xfId="10535"/>
    <cellStyle name="20% - Ênfase6 5 2 6 2 2" xfId="22655"/>
    <cellStyle name="20% - Ênfase6 5 2 6 2 3" xfId="34744"/>
    <cellStyle name="20% - Ênfase6 5 2 6 2 4" xfId="51102"/>
    <cellStyle name="20% - Ênfase6 5 2 6 3" xfId="16595"/>
    <cellStyle name="20% - Ênfase6 5 2 6 4" xfId="28685"/>
    <cellStyle name="20% - Ênfase6 5 2 6 5" xfId="42825"/>
    <cellStyle name="20% - Ênfase6 5 2 7" xfId="6475"/>
    <cellStyle name="20% - Ênfase6 5 2 7 2" xfId="18595"/>
    <cellStyle name="20% - Ênfase6 5 2 7 2 2" xfId="47023"/>
    <cellStyle name="20% - Ênfase6 5 2 7 3" xfId="30684"/>
    <cellStyle name="20% - Ênfase6 5 2 7 4" xfId="38746"/>
    <cellStyle name="20% - Ênfase6 5 2 8" xfId="12535"/>
    <cellStyle name="20% - Ênfase6 5 2 8 2" xfId="44977"/>
    <cellStyle name="20% - Ênfase6 5 2 9" xfId="24655"/>
    <cellStyle name="20% - Ênfase6 5 3" xfId="1401"/>
    <cellStyle name="20% - Ênfase6 5 3 2" xfId="3443"/>
    <cellStyle name="20% - Ênfase6 5 3 2 2" xfId="9502"/>
    <cellStyle name="20% - Ênfase6 5 3 2 2 2" xfId="21622"/>
    <cellStyle name="20% - Ênfase6 5 3 2 2 3" xfId="33711"/>
    <cellStyle name="20% - Ênfase6 5 3 2 2 4" xfId="50069"/>
    <cellStyle name="20% - Ênfase6 5 3 2 3" xfId="15562"/>
    <cellStyle name="20% - Ênfase6 5 3 2 4" xfId="27652"/>
    <cellStyle name="20% - Ênfase6 5 3 2 5" xfId="41792"/>
    <cellStyle name="20% - Ênfase6 5 3 3" xfId="5468"/>
    <cellStyle name="20% - Ênfase6 5 3 3 2" xfId="11527"/>
    <cellStyle name="20% - Ênfase6 5 3 3 2 2" xfId="23647"/>
    <cellStyle name="20% - Ênfase6 5 3 3 2 3" xfId="35736"/>
    <cellStyle name="20% - Ênfase6 5 3 3 2 4" xfId="52094"/>
    <cellStyle name="20% - Ênfase6 5 3 3 3" xfId="17587"/>
    <cellStyle name="20% - Ênfase6 5 3 3 4" xfId="29677"/>
    <cellStyle name="20% - Ênfase6 5 3 3 5" xfId="43817"/>
    <cellStyle name="20% - Ênfase6 5 3 4" xfId="7472"/>
    <cellStyle name="20% - Ênfase6 5 3 4 2" xfId="19592"/>
    <cellStyle name="20% - Ênfase6 5 3 4 2 2" xfId="48035"/>
    <cellStyle name="20% - Ênfase6 5 3 4 3" xfId="31681"/>
    <cellStyle name="20% - Ênfase6 5 3 4 4" xfId="39758"/>
    <cellStyle name="20% - Ênfase6 5 3 5" xfId="13532"/>
    <cellStyle name="20% - Ênfase6 5 3 5 2" xfId="45986"/>
    <cellStyle name="20% - Ênfase6 5 3 6" xfId="25647"/>
    <cellStyle name="20% - Ênfase6 5 3 7" xfId="37737"/>
    <cellStyle name="20% - Ênfase6 5 4" xfId="892"/>
    <cellStyle name="20% - Ênfase6 5 4 2" xfId="2947"/>
    <cellStyle name="20% - Ênfase6 5 4 2 2" xfId="9006"/>
    <cellStyle name="20% - Ênfase6 5 4 2 2 2" xfId="21126"/>
    <cellStyle name="20% - Ênfase6 5 4 2 2 3" xfId="33215"/>
    <cellStyle name="20% - Ênfase6 5 4 2 2 4" xfId="49573"/>
    <cellStyle name="20% - Ênfase6 5 4 2 3" xfId="15066"/>
    <cellStyle name="20% - Ênfase6 5 4 2 4" xfId="27156"/>
    <cellStyle name="20% - Ênfase6 5 4 2 5" xfId="41296"/>
    <cellStyle name="20% - Ênfase6 5 4 3" xfId="4972"/>
    <cellStyle name="20% - Ênfase6 5 4 3 2" xfId="11031"/>
    <cellStyle name="20% - Ênfase6 5 4 3 2 2" xfId="23151"/>
    <cellStyle name="20% - Ênfase6 5 4 3 2 3" xfId="35240"/>
    <cellStyle name="20% - Ênfase6 5 4 3 2 4" xfId="51598"/>
    <cellStyle name="20% - Ênfase6 5 4 3 3" xfId="17091"/>
    <cellStyle name="20% - Ênfase6 5 4 3 4" xfId="29181"/>
    <cellStyle name="20% - Ênfase6 5 4 3 5" xfId="43321"/>
    <cellStyle name="20% - Ênfase6 5 4 4" xfId="6976"/>
    <cellStyle name="20% - Ênfase6 5 4 4 2" xfId="19096"/>
    <cellStyle name="20% - Ênfase6 5 4 4 2 2" xfId="47530"/>
    <cellStyle name="20% - Ênfase6 5 4 4 3" xfId="31185"/>
    <cellStyle name="20% - Ênfase6 5 4 4 4" xfId="39253"/>
    <cellStyle name="20% - Ênfase6 5 4 5" xfId="13036"/>
    <cellStyle name="20% - Ênfase6 5 4 5 2" xfId="45482"/>
    <cellStyle name="20% - Ênfase6 5 4 6" xfId="25151"/>
    <cellStyle name="20% - Ênfase6 5 4 7" xfId="37241"/>
    <cellStyle name="20% - Ênfase6 5 5" xfId="1944"/>
    <cellStyle name="20% - Ênfase6 5 5 2" xfId="3980"/>
    <cellStyle name="20% - Ênfase6 5 5 2 2" xfId="10039"/>
    <cellStyle name="20% - Ênfase6 5 5 2 2 2" xfId="22159"/>
    <cellStyle name="20% - Ênfase6 5 5 2 2 3" xfId="34248"/>
    <cellStyle name="20% - Ênfase6 5 5 2 2 4" xfId="50606"/>
    <cellStyle name="20% - Ênfase6 5 5 2 3" xfId="16099"/>
    <cellStyle name="20% - Ênfase6 5 5 2 4" xfId="28189"/>
    <cellStyle name="20% - Ênfase6 5 5 2 5" xfId="42329"/>
    <cellStyle name="20% - Ênfase6 5 5 3" xfId="5980"/>
    <cellStyle name="20% - Ênfase6 5 5 3 2" xfId="12039"/>
    <cellStyle name="20% - Ênfase6 5 5 3 2 2" xfId="24159"/>
    <cellStyle name="20% - Ênfase6 5 5 3 2 3" xfId="36248"/>
    <cellStyle name="20% - Ênfase6 5 5 3 2 4" xfId="52606"/>
    <cellStyle name="20% - Ênfase6 5 5 3 3" xfId="18099"/>
    <cellStyle name="20% - Ênfase6 5 5 3 4" xfId="30189"/>
    <cellStyle name="20% - Ênfase6 5 5 3 5" xfId="44329"/>
    <cellStyle name="20% - Ênfase6 5 5 4" xfId="8009"/>
    <cellStyle name="20% - Ênfase6 5 5 4 2" xfId="20129"/>
    <cellStyle name="20% - Ênfase6 5 5 4 2 2" xfId="48573"/>
    <cellStyle name="20% - Ênfase6 5 5 4 3" xfId="32218"/>
    <cellStyle name="20% - Ênfase6 5 5 4 4" xfId="40296"/>
    <cellStyle name="20% - Ênfase6 5 5 5" xfId="14069"/>
    <cellStyle name="20% - Ênfase6 5 5 5 2" xfId="46524"/>
    <cellStyle name="20% - Ênfase6 5 5 6" xfId="26159"/>
    <cellStyle name="20% - Ênfase6 5 5 7" xfId="38249"/>
    <cellStyle name="20% - Ênfase6 5 6" xfId="2443"/>
    <cellStyle name="20% - Ênfase6 5 6 2" xfId="8503"/>
    <cellStyle name="20% - Ênfase6 5 6 2 2" xfId="20623"/>
    <cellStyle name="20% - Ênfase6 5 6 2 3" xfId="32712"/>
    <cellStyle name="20% - Ênfase6 5 6 2 4" xfId="49069"/>
    <cellStyle name="20% - Ênfase6 5 6 3" xfId="14563"/>
    <cellStyle name="20% - Ênfase6 5 6 4" xfId="26653"/>
    <cellStyle name="20% - Ênfase6 5 6 5" xfId="40792"/>
    <cellStyle name="20% - Ênfase6 5 7" xfId="4474"/>
    <cellStyle name="20% - Ênfase6 5 7 2" xfId="10533"/>
    <cellStyle name="20% - Ênfase6 5 7 2 2" xfId="22653"/>
    <cellStyle name="20% - Ênfase6 5 7 2 3" xfId="34742"/>
    <cellStyle name="20% - Ênfase6 5 7 2 4" xfId="51100"/>
    <cellStyle name="20% - Ênfase6 5 7 3" xfId="16593"/>
    <cellStyle name="20% - Ênfase6 5 7 4" xfId="28683"/>
    <cellStyle name="20% - Ênfase6 5 7 5" xfId="42823"/>
    <cellStyle name="20% - Ênfase6 5 8" xfId="6473"/>
    <cellStyle name="20% - Ênfase6 5 8 2" xfId="18593"/>
    <cellStyle name="20% - Ênfase6 5 8 2 2" xfId="47021"/>
    <cellStyle name="20% - Ênfase6 5 8 3" xfId="30682"/>
    <cellStyle name="20% - Ênfase6 5 8 4" xfId="38744"/>
    <cellStyle name="20% - Ênfase6 5 9" xfId="12533"/>
    <cellStyle name="20% - Ênfase6 5 9 2" xfId="44975"/>
    <cellStyle name="20% - Ênfase6 6" xfId="317"/>
    <cellStyle name="20% - Ênfase6 6 10" xfId="24656"/>
    <cellStyle name="20% - Ênfase6 6 11" xfId="36746"/>
    <cellStyle name="20% - Ênfase6 6 2" xfId="318"/>
    <cellStyle name="20% - Ênfase6 6 2 10" xfId="36747"/>
    <cellStyle name="20% - Ênfase6 6 2 2" xfId="1405"/>
    <cellStyle name="20% - Ênfase6 6 2 2 2" xfId="3447"/>
    <cellStyle name="20% - Ênfase6 6 2 2 2 2" xfId="9506"/>
    <cellStyle name="20% - Ênfase6 6 2 2 2 2 2" xfId="21626"/>
    <cellStyle name="20% - Ênfase6 6 2 2 2 2 3" xfId="33715"/>
    <cellStyle name="20% - Ênfase6 6 2 2 2 2 4" xfId="50073"/>
    <cellStyle name="20% - Ênfase6 6 2 2 2 3" xfId="15566"/>
    <cellStyle name="20% - Ênfase6 6 2 2 2 4" xfId="27656"/>
    <cellStyle name="20% - Ênfase6 6 2 2 2 5" xfId="41796"/>
    <cellStyle name="20% - Ênfase6 6 2 2 3" xfId="5472"/>
    <cellStyle name="20% - Ênfase6 6 2 2 3 2" xfId="11531"/>
    <cellStyle name="20% - Ênfase6 6 2 2 3 2 2" xfId="23651"/>
    <cellStyle name="20% - Ênfase6 6 2 2 3 2 3" xfId="35740"/>
    <cellStyle name="20% - Ênfase6 6 2 2 3 2 4" xfId="52098"/>
    <cellStyle name="20% - Ênfase6 6 2 2 3 3" xfId="17591"/>
    <cellStyle name="20% - Ênfase6 6 2 2 3 4" xfId="29681"/>
    <cellStyle name="20% - Ênfase6 6 2 2 3 5" xfId="43821"/>
    <cellStyle name="20% - Ênfase6 6 2 2 4" xfId="7476"/>
    <cellStyle name="20% - Ênfase6 6 2 2 4 2" xfId="19596"/>
    <cellStyle name="20% - Ênfase6 6 2 2 4 2 2" xfId="48039"/>
    <cellStyle name="20% - Ênfase6 6 2 2 4 3" xfId="31685"/>
    <cellStyle name="20% - Ênfase6 6 2 2 4 4" xfId="39762"/>
    <cellStyle name="20% - Ênfase6 6 2 2 5" xfId="13536"/>
    <cellStyle name="20% - Ênfase6 6 2 2 5 2" xfId="45990"/>
    <cellStyle name="20% - Ênfase6 6 2 2 6" xfId="25651"/>
    <cellStyle name="20% - Ênfase6 6 2 2 7" xfId="37741"/>
    <cellStyle name="20% - Ênfase6 6 2 3" xfId="896"/>
    <cellStyle name="20% - Ênfase6 6 2 3 2" xfId="2951"/>
    <cellStyle name="20% - Ênfase6 6 2 3 2 2" xfId="9010"/>
    <cellStyle name="20% - Ênfase6 6 2 3 2 2 2" xfId="21130"/>
    <cellStyle name="20% - Ênfase6 6 2 3 2 2 3" xfId="33219"/>
    <cellStyle name="20% - Ênfase6 6 2 3 2 2 4" xfId="49577"/>
    <cellStyle name="20% - Ênfase6 6 2 3 2 3" xfId="15070"/>
    <cellStyle name="20% - Ênfase6 6 2 3 2 4" xfId="27160"/>
    <cellStyle name="20% - Ênfase6 6 2 3 2 5" xfId="41300"/>
    <cellStyle name="20% - Ênfase6 6 2 3 3" xfId="4976"/>
    <cellStyle name="20% - Ênfase6 6 2 3 3 2" xfId="11035"/>
    <cellStyle name="20% - Ênfase6 6 2 3 3 2 2" xfId="23155"/>
    <cellStyle name="20% - Ênfase6 6 2 3 3 2 3" xfId="35244"/>
    <cellStyle name="20% - Ênfase6 6 2 3 3 2 4" xfId="51602"/>
    <cellStyle name="20% - Ênfase6 6 2 3 3 3" xfId="17095"/>
    <cellStyle name="20% - Ênfase6 6 2 3 3 4" xfId="29185"/>
    <cellStyle name="20% - Ênfase6 6 2 3 3 5" xfId="43325"/>
    <cellStyle name="20% - Ênfase6 6 2 3 4" xfId="6980"/>
    <cellStyle name="20% - Ênfase6 6 2 3 4 2" xfId="19100"/>
    <cellStyle name="20% - Ênfase6 6 2 3 4 2 2" xfId="47534"/>
    <cellStyle name="20% - Ênfase6 6 2 3 4 3" xfId="31189"/>
    <cellStyle name="20% - Ênfase6 6 2 3 4 4" xfId="39257"/>
    <cellStyle name="20% - Ênfase6 6 2 3 5" xfId="13040"/>
    <cellStyle name="20% - Ênfase6 6 2 3 5 2" xfId="45486"/>
    <cellStyle name="20% - Ênfase6 6 2 3 6" xfId="25155"/>
    <cellStyle name="20% - Ênfase6 6 2 3 7" xfId="37245"/>
    <cellStyle name="20% - Ênfase6 6 2 4" xfId="1948"/>
    <cellStyle name="20% - Ênfase6 6 2 4 2" xfId="3984"/>
    <cellStyle name="20% - Ênfase6 6 2 4 2 2" xfId="10043"/>
    <cellStyle name="20% - Ênfase6 6 2 4 2 2 2" xfId="22163"/>
    <cellStyle name="20% - Ênfase6 6 2 4 2 2 3" xfId="34252"/>
    <cellStyle name="20% - Ênfase6 6 2 4 2 2 4" xfId="50610"/>
    <cellStyle name="20% - Ênfase6 6 2 4 2 3" xfId="16103"/>
    <cellStyle name="20% - Ênfase6 6 2 4 2 4" xfId="28193"/>
    <cellStyle name="20% - Ênfase6 6 2 4 2 5" xfId="42333"/>
    <cellStyle name="20% - Ênfase6 6 2 4 3" xfId="5984"/>
    <cellStyle name="20% - Ênfase6 6 2 4 3 2" xfId="12043"/>
    <cellStyle name="20% - Ênfase6 6 2 4 3 2 2" xfId="24163"/>
    <cellStyle name="20% - Ênfase6 6 2 4 3 2 3" xfId="36252"/>
    <cellStyle name="20% - Ênfase6 6 2 4 3 2 4" xfId="52610"/>
    <cellStyle name="20% - Ênfase6 6 2 4 3 3" xfId="18103"/>
    <cellStyle name="20% - Ênfase6 6 2 4 3 4" xfId="30193"/>
    <cellStyle name="20% - Ênfase6 6 2 4 3 5" xfId="44333"/>
    <cellStyle name="20% - Ênfase6 6 2 4 4" xfId="8013"/>
    <cellStyle name="20% - Ênfase6 6 2 4 4 2" xfId="20133"/>
    <cellStyle name="20% - Ênfase6 6 2 4 4 2 2" xfId="48577"/>
    <cellStyle name="20% - Ênfase6 6 2 4 4 3" xfId="32222"/>
    <cellStyle name="20% - Ênfase6 6 2 4 4 4" xfId="40300"/>
    <cellStyle name="20% - Ênfase6 6 2 4 5" xfId="14073"/>
    <cellStyle name="20% - Ênfase6 6 2 4 5 2" xfId="46528"/>
    <cellStyle name="20% - Ênfase6 6 2 4 6" xfId="26163"/>
    <cellStyle name="20% - Ênfase6 6 2 4 7" xfId="38253"/>
    <cellStyle name="20% - Ênfase6 6 2 5" xfId="2447"/>
    <cellStyle name="20% - Ênfase6 6 2 5 2" xfId="8507"/>
    <cellStyle name="20% - Ênfase6 6 2 5 2 2" xfId="20627"/>
    <cellStyle name="20% - Ênfase6 6 2 5 2 3" xfId="32716"/>
    <cellStyle name="20% - Ênfase6 6 2 5 2 4" xfId="49073"/>
    <cellStyle name="20% - Ênfase6 6 2 5 3" xfId="14567"/>
    <cellStyle name="20% - Ênfase6 6 2 5 4" xfId="26657"/>
    <cellStyle name="20% - Ênfase6 6 2 5 5" xfId="40796"/>
    <cellStyle name="20% - Ênfase6 6 2 6" xfId="4478"/>
    <cellStyle name="20% - Ênfase6 6 2 6 2" xfId="10537"/>
    <cellStyle name="20% - Ênfase6 6 2 6 2 2" xfId="22657"/>
    <cellStyle name="20% - Ênfase6 6 2 6 2 3" xfId="34746"/>
    <cellStyle name="20% - Ênfase6 6 2 6 2 4" xfId="51104"/>
    <cellStyle name="20% - Ênfase6 6 2 6 3" xfId="16597"/>
    <cellStyle name="20% - Ênfase6 6 2 6 4" xfId="28687"/>
    <cellStyle name="20% - Ênfase6 6 2 6 5" xfId="42827"/>
    <cellStyle name="20% - Ênfase6 6 2 7" xfId="6477"/>
    <cellStyle name="20% - Ênfase6 6 2 7 2" xfId="18597"/>
    <cellStyle name="20% - Ênfase6 6 2 7 2 2" xfId="47025"/>
    <cellStyle name="20% - Ênfase6 6 2 7 3" xfId="30686"/>
    <cellStyle name="20% - Ênfase6 6 2 7 4" xfId="38748"/>
    <cellStyle name="20% - Ênfase6 6 2 8" xfId="12537"/>
    <cellStyle name="20% - Ênfase6 6 2 8 2" xfId="44979"/>
    <cellStyle name="20% - Ênfase6 6 2 9" xfId="24657"/>
    <cellStyle name="20% - Ênfase6 6 3" xfId="1404"/>
    <cellStyle name="20% - Ênfase6 6 3 2" xfId="3446"/>
    <cellStyle name="20% - Ênfase6 6 3 2 2" xfId="9505"/>
    <cellStyle name="20% - Ênfase6 6 3 2 2 2" xfId="21625"/>
    <cellStyle name="20% - Ênfase6 6 3 2 2 3" xfId="33714"/>
    <cellStyle name="20% - Ênfase6 6 3 2 2 4" xfId="50072"/>
    <cellStyle name="20% - Ênfase6 6 3 2 3" xfId="15565"/>
    <cellStyle name="20% - Ênfase6 6 3 2 4" xfId="27655"/>
    <cellStyle name="20% - Ênfase6 6 3 2 5" xfId="41795"/>
    <cellStyle name="20% - Ênfase6 6 3 3" xfId="5471"/>
    <cellStyle name="20% - Ênfase6 6 3 3 2" xfId="11530"/>
    <cellStyle name="20% - Ênfase6 6 3 3 2 2" xfId="23650"/>
    <cellStyle name="20% - Ênfase6 6 3 3 2 3" xfId="35739"/>
    <cellStyle name="20% - Ênfase6 6 3 3 2 4" xfId="52097"/>
    <cellStyle name="20% - Ênfase6 6 3 3 3" xfId="17590"/>
    <cellStyle name="20% - Ênfase6 6 3 3 4" xfId="29680"/>
    <cellStyle name="20% - Ênfase6 6 3 3 5" xfId="43820"/>
    <cellStyle name="20% - Ênfase6 6 3 4" xfId="7475"/>
    <cellStyle name="20% - Ênfase6 6 3 4 2" xfId="19595"/>
    <cellStyle name="20% - Ênfase6 6 3 4 2 2" xfId="48038"/>
    <cellStyle name="20% - Ênfase6 6 3 4 3" xfId="31684"/>
    <cellStyle name="20% - Ênfase6 6 3 4 4" xfId="39761"/>
    <cellStyle name="20% - Ênfase6 6 3 5" xfId="13535"/>
    <cellStyle name="20% - Ênfase6 6 3 5 2" xfId="45989"/>
    <cellStyle name="20% - Ênfase6 6 3 6" xfId="25650"/>
    <cellStyle name="20% - Ênfase6 6 3 7" xfId="37740"/>
    <cellStyle name="20% - Ênfase6 6 4" xfId="895"/>
    <cellStyle name="20% - Ênfase6 6 4 2" xfId="2950"/>
    <cellStyle name="20% - Ênfase6 6 4 2 2" xfId="9009"/>
    <cellStyle name="20% - Ênfase6 6 4 2 2 2" xfId="21129"/>
    <cellStyle name="20% - Ênfase6 6 4 2 2 3" xfId="33218"/>
    <cellStyle name="20% - Ênfase6 6 4 2 2 4" xfId="49576"/>
    <cellStyle name="20% - Ênfase6 6 4 2 3" xfId="15069"/>
    <cellStyle name="20% - Ênfase6 6 4 2 4" xfId="27159"/>
    <cellStyle name="20% - Ênfase6 6 4 2 5" xfId="41299"/>
    <cellStyle name="20% - Ênfase6 6 4 3" xfId="4975"/>
    <cellStyle name="20% - Ênfase6 6 4 3 2" xfId="11034"/>
    <cellStyle name="20% - Ênfase6 6 4 3 2 2" xfId="23154"/>
    <cellStyle name="20% - Ênfase6 6 4 3 2 3" xfId="35243"/>
    <cellStyle name="20% - Ênfase6 6 4 3 2 4" xfId="51601"/>
    <cellStyle name="20% - Ênfase6 6 4 3 3" xfId="17094"/>
    <cellStyle name="20% - Ênfase6 6 4 3 4" xfId="29184"/>
    <cellStyle name="20% - Ênfase6 6 4 3 5" xfId="43324"/>
    <cellStyle name="20% - Ênfase6 6 4 4" xfId="6979"/>
    <cellStyle name="20% - Ênfase6 6 4 4 2" xfId="19099"/>
    <cellStyle name="20% - Ênfase6 6 4 4 2 2" xfId="47533"/>
    <cellStyle name="20% - Ênfase6 6 4 4 3" xfId="31188"/>
    <cellStyle name="20% - Ênfase6 6 4 4 4" xfId="39256"/>
    <cellStyle name="20% - Ênfase6 6 4 5" xfId="13039"/>
    <cellStyle name="20% - Ênfase6 6 4 5 2" xfId="45485"/>
    <cellStyle name="20% - Ênfase6 6 4 6" xfId="25154"/>
    <cellStyle name="20% - Ênfase6 6 4 7" xfId="37244"/>
    <cellStyle name="20% - Ênfase6 6 5" xfId="1947"/>
    <cellStyle name="20% - Ênfase6 6 5 2" xfId="3983"/>
    <cellStyle name="20% - Ênfase6 6 5 2 2" xfId="10042"/>
    <cellStyle name="20% - Ênfase6 6 5 2 2 2" xfId="22162"/>
    <cellStyle name="20% - Ênfase6 6 5 2 2 3" xfId="34251"/>
    <cellStyle name="20% - Ênfase6 6 5 2 2 4" xfId="50609"/>
    <cellStyle name="20% - Ênfase6 6 5 2 3" xfId="16102"/>
    <cellStyle name="20% - Ênfase6 6 5 2 4" xfId="28192"/>
    <cellStyle name="20% - Ênfase6 6 5 2 5" xfId="42332"/>
    <cellStyle name="20% - Ênfase6 6 5 3" xfId="5983"/>
    <cellStyle name="20% - Ênfase6 6 5 3 2" xfId="12042"/>
    <cellStyle name="20% - Ênfase6 6 5 3 2 2" xfId="24162"/>
    <cellStyle name="20% - Ênfase6 6 5 3 2 3" xfId="36251"/>
    <cellStyle name="20% - Ênfase6 6 5 3 2 4" xfId="52609"/>
    <cellStyle name="20% - Ênfase6 6 5 3 3" xfId="18102"/>
    <cellStyle name="20% - Ênfase6 6 5 3 4" xfId="30192"/>
    <cellStyle name="20% - Ênfase6 6 5 3 5" xfId="44332"/>
    <cellStyle name="20% - Ênfase6 6 5 4" xfId="8012"/>
    <cellStyle name="20% - Ênfase6 6 5 4 2" xfId="20132"/>
    <cellStyle name="20% - Ênfase6 6 5 4 2 2" xfId="48576"/>
    <cellStyle name="20% - Ênfase6 6 5 4 3" xfId="32221"/>
    <cellStyle name="20% - Ênfase6 6 5 4 4" xfId="40299"/>
    <cellStyle name="20% - Ênfase6 6 5 5" xfId="14072"/>
    <cellStyle name="20% - Ênfase6 6 5 5 2" xfId="46527"/>
    <cellStyle name="20% - Ênfase6 6 5 6" xfId="26162"/>
    <cellStyle name="20% - Ênfase6 6 5 7" xfId="38252"/>
    <cellStyle name="20% - Ênfase6 6 6" xfId="2446"/>
    <cellStyle name="20% - Ênfase6 6 6 2" xfId="8506"/>
    <cellStyle name="20% - Ênfase6 6 6 2 2" xfId="20626"/>
    <cellStyle name="20% - Ênfase6 6 6 2 3" xfId="32715"/>
    <cellStyle name="20% - Ênfase6 6 6 2 4" xfId="49072"/>
    <cellStyle name="20% - Ênfase6 6 6 3" xfId="14566"/>
    <cellStyle name="20% - Ênfase6 6 6 4" xfId="26656"/>
    <cellStyle name="20% - Ênfase6 6 6 5" xfId="40795"/>
    <cellStyle name="20% - Ênfase6 6 7" xfId="4477"/>
    <cellStyle name="20% - Ênfase6 6 7 2" xfId="10536"/>
    <cellStyle name="20% - Ênfase6 6 7 2 2" xfId="22656"/>
    <cellStyle name="20% - Ênfase6 6 7 2 3" xfId="34745"/>
    <cellStyle name="20% - Ênfase6 6 7 2 4" xfId="51103"/>
    <cellStyle name="20% - Ênfase6 6 7 3" xfId="16596"/>
    <cellStyle name="20% - Ênfase6 6 7 4" xfId="28686"/>
    <cellStyle name="20% - Ênfase6 6 7 5" xfId="42826"/>
    <cellStyle name="20% - Ênfase6 6 8" xfId="6476"/>
    <cellStyle name="20% - Ênfase6 6 8 2" xfId="18596"/>
    <cellStyle name="20% - Ênfase6 6 8 2 2" xfId="47024"/>
    <cellStyle name="20% - Ênfase6 6 8 3" xfId="30685"/>
    <cellStyle name="20% - Ênfase6 6 8 4" xfId="38747"/>
    <cellStyle name="20% - Ênfase6 6 9" xfId="12536"/>
    <cellStyle name="20% - Ênfase6 6 9 2" xfId="44978"/>
    <cellStyle name="20% - Ênfase6 7" xfId="160"/>
    <cellStyle name="20% - Ênfase6 7 10" xfId="24509"/>
    <cellStyle name="20% - Ênfase6 7 11" xfId="36599"/>
    <cellStyle name="20% - Ênfase6 7 2" xfId="23"/>
    <cellStyle name="20% - Ênfase6 7 2 10" xfId="36474"/>
    <cellStyle name="20% - Ênfase6 7 2 2" xfId="1128"/>
    <cellStyle name="20% - Ênfase6 7 2 2 2" xfId="3172"/>
    <cellStyle name="20% - Ênfase6 7 2 2 2 2" xfId="9231"/>
    <cellStyle name="20% - Ênfase6 7 2 2 2 2 2" xfId="21351"/>
    <cellStyle name="20% - Ênfase6 7 2 2 2 2 3" xfId="33440"/>
    <cellStyle name="20% - Ênfase6 7 2 2 2 2 4" xfId="49798"/>
    <cellStyle name="20% - Ênfase6 7 2 2 2 3" xfId="15291"/>
    <cellStyle name="20% - Ênfase6 7 2 2 2 4" xfId="27381"/>
    <cellStyle name="20% - Ênfase6 7 2 2 2 5" xfId="41521"/>
    <cellStyle name="20% - Ênfase6 7 2 2 3" xfId="5197"/>
    <cellStyle name="20% - Ênfase6 7 2 2 3 2" xfId="11256"/>
    <cellStyle name="20% - Ênfase6 7 2 2 3 2 2" xfId="23376"/>
    <cellStyle name="20% - Ênfase6 7 2 2 3 2 3" xfId="35465"/>
    <cellStyle name="20% - Ênfase6 7 2 2 3 2 4" xfId="51823"/>
    <cellStyle name="20% - Ênfase6 7 2 2 3 3" xfId="17316"/>
    <cellStyle name="20% - Ênfase6 7 2 2 3 4" xfId="29406"/>
    <cellStyle name="20% - Ênfase6 7 2 2 3 5" xfId="43546"/>
    <cellStyle name="20% - Ênfase6 7 2 2 4" xfId="7201"/>
    <cellStyle name="20% - Ênfase6 7 2 2 4 2" xfId="19321"/>
    <cellStyle name="20% - Ênfase6 7 2 2 4 2 2" xfId="47763"/>
    <cellStyle name="20% - Ênfase6 7 2 2 4 3" xfId="31410"/>
    <cellStyle name="20% - Ênfase6 7 2 2 4 4" xfId="39486"/>
    <cellStyle name="20% - Ênfase6 7 2 2 5" xfId="13261"/>
    <cellStyle name="20% - Ênfase6 7 2 2 5 2" xfId="45714"/>
    <cellStyle name="20% - Ênfase6 7 2 2 6" xfId="25376"/>
    <cellStyle name="20% - Ênfase6 7 2 2 7" xfId="37466"/>
    <cellStyle name="20% - Ênfase6 7 2 3" xfId="620"/>
    <cellStyle name="20% - Ênfase6 7 2 3 2" xfId="2678"/>
    <cellStyle name="20% - Ênfase6 7 2 3 2 2" xfId="8737"/>
    <cellStyle name="20% - Ênfase6 7 2 3 2 2 2" xfId="20857"/>
    <cellStyle name="20% - Ênfase6 7 2 3 2 2 3" xfId="32946"/>
    <cellStyle name="20% - Ênfase6 7 2 3 2 2 4" xfId="49304"/>
    <cellStyle name="20% - Ênfase6 7 2 3 2 3" xfId="14797"/>
    <cellStyle name="20% - Ênfase6 7 2 3 2 4" xfId="26887"/>
    <cellStyle name="20% - Ênfase6 7 2 3 2 5" xfId="41027"/>
    <cellStyle name="20% - Ênfase6 7 2 3 3" xfId="4703"/>
    <cellStyle name="20% - Ênfase6 7 2 3 3 2" xfId="10762"/>
    <cellStyle name="20% - Ênfase6 7 2 3 3 2 2" xfId="22882"/>
    <cellStyle name="20% - Ênfase6 7 2 3 3 2 3" xfId="34971"/>
    <cellStyle name="20% - Ênfase6 7 2 3 3 2 4" xfId="51329"/>
    <cellStyle name="20% - Ênfase6 7 2 3 3 3" xfId="16822"/>
    <cellStyle name="20% - Ênfase6 7 2 3 3 4" xfId="28912"/>
    <cellStyle name="20% - Ênfase6 7 2 3 3 5" xfId="43052"/>
    <cellStyle name="20% - Ênfase6 7 2 3 4" xfId="6707"/>
    <cellStyle name="20% - Ênfase6 7 2 3 4 2" xfId="18827"/>
    <cellStyle name="20% - Ênfase6 7 2 3 4 2 2" xfId="47259"/>
    <cellStyle name="20% - Ênfase6 7 2 3 4 3" xfId="30916"/>
    <cellStyle name="20% - Ênfase6 7 2 3 4 4" xfId="38982"/>
    <cellStyle name="20% - Ênfase6 7 2 3 5" xfId="12767"/>
    <cellStyle name="20% - Ênfase6 7 2 3 5 2" xfId="45211"/>
    <cellStyle name="20% - Ênfase6 7 2 3 6" xfId="24882"/>
    <cellStyle name="20% - Ênfase6 7 2 3 7" xfId="36972"/>
    <cellStyle name="20% - Ênfase6 7 2 4" xfId="1674"/>
    <cellStyle name="20% - Ênfase6 7 2 4 2" xfId="3711"/>
    <cellStyle name="20% - Ênfase6 7 2 4 2 2" xfId="9770"/>
    <cellStyle name="20% - Ênfase6 7 2 4 2 2 2" xfId="21890"/>
    <cellStyle name="20% - Ênfase6 7 2 4 2 2 3" xfId="33979"/>
    <cellStyle name="20% - Ênfase6 7 2 4 2 2 4" xfId="50337"/>
    <cellStyle name="20% - Ênfase6 7 2 4 2 3" xfId="15830"/>
    <cellStyle name="20% - Ênfase6 7 2 4 2 4" xfId="27920"/>
    <cellStyle name="20% - Ênfase6 7 2 4 2 5" xfId="42060"/>
    <cellStyle name="20% - Ênfase6 7 2 4 3" xfId="5711"/>
    <cellStyle name="20% - Ênfase6 7 2 4 3 2" xfId="11770"/>
    <cellStyle name="20% - Ênfase6 7 2 4 3 2 2" xfId="23890"/>
    <cellStyle name="20% - Ênfase6 7 2 4 3 2 3" xfId="35979"/>
    <cellStyle name="20% - Ênfase6 7 2 4 3 2 4" xfId="52337"/>
    <cellStyle name="20% - Ênfase6 7 2 4 3 3" xfId="17830"/>
    <cellStyle name="20% - Ênfase6 7 2 4 3 4" xfId="29920"/>
    <cellStyle name="20% - Ênfase6 7 2 4 3 5" xfId="44060"/>
    <cellStyle name="20% - Ênfase6 7 2 4 4" xfId="7740"/>
    <cellStyle name="20% - Ênfase6 7 2 4 4 2" xfId="19860"/>
    <cellStyle name="20% - Ênfase6 7 2 4 4 2 2" xfId="48303"/>
    <cellStyle name="20% - Ênfase6 7 2 4 4 3" xfId="31949"/>
    <cellStyle name="20% - Ênfase6 7 2 4 4 4" xfId="40026"/>
    <cellStyle name="20% - Ênfase6 7 2 4 5" xfId="13800"/>
    <cellStyle name="20% - Ênfase6 7 2 4 5 2" xfId="46254"/>
    <cellStyle name="20% - Ênfase6 7 2 4 6" xfId="25890"/>
    <cellStyle name="20% - Ênfase6 7 2 4 7" xfId="37980"/>
    <cellStyle name="20% - Ênfase6 7 2 5" xfId="2174"/>
    <cellStyle name="20% - Ênfase6 7 2 5 2" xfId="8234"/>
    <cellStyle name="20% - Ênfase6 7 2 5 2 2" xfId="20354"/>
    <cellStyle name="20% - Ênfase6 7 2 5 2 3" xfId="32443"/>
    <cellStyle name="20% - Ênfase6 7 2 5 2 4" xfId="48800"/>
    <cellStyle name="20% - Ênfase6 7 2 5 3" xfId="14294"/>
    <cellStyle name="20% - Ênfase6 7 2 5 4" xfId="26384"/>
    <cellStyle name="20% - Ênfase6 7 2 5 5" xfId="40523"/>
    <cellStyle name="20% - Ênfase6 7 2 6" xfId="4205"/>
    <cellStyle name="20% - Ênfase6 7 2 6 2" xfId="10264"/>
    <cellStyle name="20% - Ênfase6 7 2 6 2 2" xfId="22384"/>
    <cellStyle name="20% - Ênfase6 7 2 6 2 3" xfId="34473"/>
    <cellStyle name="20% - Ênfase6 7 2 6 2 4" xfId="50831"/>
    <cellStyle name="20% - Ênfase6 7 2 6 3" xfId="16324"/>
    <cellStyle name="20% - Ênfase6 7 2 6 4" xfId="28414"/>
    <cellStyle name="20% - Ênfase6 7 2 6 5" xfId="42554"/>
    <cellStyle name="20% - Ênfase6 7 2 7" xfId="6204"/>
    <cellStyle name="20% - Ênfase6 7 2 7 2" xfId="18324"/>
    <cellStyle name="20% - Ênfase6 7 2 7 2 2" xfId="46750"/>
    <cellStyle name="20% - Ênfase6 7 2 7 3" xfId="30413"/>
    <cellStyle name="20% - Ênfase6 7 2 7 4" xfId="38473"/>
    <cellStyle name="20% - Ênfase6 7 2 8" xfId="12264"/>
    <cellStyle name="20% - Ênfase6 7 2 8 2" xfId="44705"/>
    <cellStyle name="20% - Ênfase6 7 2 9" xfId="24384"/>
    <cellStyle name="20% - Ênfase6 7 3" xfId="1256"/>
    <cellStyle name="20% - Ênfase6 7 3 2" xfId="3299"/>
    <cellStyle name="20% - Ênfase6 7 3 2 2" xfId="9358"/>
    <cellStyle name="20% - Ênfase6 7 3 2 2 2" xfId="21478"/>
    <cellStyle name="20% - Ênfase6 7 3 2 2 3" xfId="33567"/>
    <cellStyle name="20% - Ênfase6 7 3 2 2 4" xfId="49925"/>
    <cellStyle name="20% - Ênfase6 7 3 2 3" xfId="15418"/>
    <cellStyle name="20% - Ênfase6 7 3 2 4" xfId="27508"/>
    <cellStyle name="20% - Ênfase6 7 3 2 5" xfId="41648"/>
    <cellStyle name="20% - Ênfase6 7 3 3" xfId="5324"/>
    <cellStyle name="20% - Ênfase6 7 3 3 2" xfId="11383"/>
    <cellStyle name="20% - Ênfase6 7 3 3 2 2" xfId="23503"/>
    <cellStyle name="20% - Ênfase6 7 3 3 2 3" xfId="35592"/>
    <cellStyle name="20% - Ênfase6 7 3 3 2 4" xfId="51950"/>
    <cellStyle name="20% - Ênfase6 7 3 3 3" xfId="17443"/>
    <cellStyle name="20% - Ênfase6 7 3 3 4" xfId="29533"/>
    <cellStyle name="20% - Ênfase6 7 3 3 5" xfId="43673"/>
    <cellStyle name="20% - Ênfase6 7 3 4" xfId="7328"/>
    <cellStyle name="20% - Ênfase6 7 3 4 2" xfId="19448"/>
    <cellStyle name="20% - Ênfase6 7 3 4 2 2" xfId="47890"/>
    <cellStyle name="20% - Ênfase6 7 3 4 3" xfId="31537"/>
    <cellStyle name="20% - Ênfase6 7 3 4 4" xfId="39613"/>
    <cellStyle name="20% - Ênfase6 7 3 5" xfId="13388"/>
    <cellStyle name="20% - Ênfase6 7 3 5 2" xfId="45841"/>
    <cellStyle name="20% - Ênfase6 7 3 6" xfId="25503"/>
    <cellStyle name="20% - Ênfase6 7 3 7" xfId="37593"/>
    <cellStyle name="20% - Ênfase6 7 4" xfId="747"/>
    <cellStyle name="20% - Ênfase6 7 4 2" xfId="2803"/>
    <cellStyle name="20% - Ênfase6 7 4 2 2" xfId="8862"/>
    <cellStyle name="20% - Ênfase6 7 4 2 2 2" xfId="20982"/>
    <cellStyle name="20% - Ênfase6 7 4 2 2 3" xfId="33071"/>
    <cellStyle name="20% - Ênfase6 7 4 2 2 4" xfId="49429"/>
    <cellStyle name="20% - Ênfase6 7 4 2 3" xfId="14922"/>
    <cellStyle name="20% - Ênfase6 7 4 2 4" xfId="27012"/>
    <cellStyle name="20% - Ênfase6 7 4 2 5" xfId="41152"/>
    <cellStyle name="20% - Ênfase6 7 4 3" xfId="4828"/>
    <cellStyle name="20% - Ênfase6 7 4 3 2" xfId="10887"/>
    <cellStyle name="20% - Ênfase6 7 4 3 2 2" xfId="23007"/>
    <cellStyle name="20% - Ênfase6 7 4 3 2 3" xfId="35096"/>
    <cellStyle name="20% - Ênfase6 7 4 3 2 4" xfId="51454"/>
    <cellStyle name="20% - Ênfase6 7 4 3 3" xfId="16947"/>
    <cellStyle name="20% - Ênfase6 7 4 3 4" xfId="29037"/>
    <cellStyle name="20% - Ênfase6 7 4 3 5" xfId="43177"/>
    <cellStyle name="20% - Ênfase6 7 4 4" xfId="6832"/>
    <cellStyle name="20% - Ênfase6 7 4 4 2" xfId="18952"/>
    <cellStyle name="20% - Ênfase6 7 4 4 2 2" xfId="47385"/>
    <cellStyle name="20% - Ênfase6 7 4 4 3" xfId="31041"/>
    <cellStyle name="20% - Ênfase6 7 4 4 4" xfId="39108"/>
    <cellStyle name="20% - Ênfase6 7 4 5" xfId="12892"/>
    <cellStyle name="20% - Ênfase6 7 4 5 2" xfId="45337"/>
    <cellStyle name="20% - Ênfase6 7 4 6" xfId="25007"/>
    <cellStyle name="20% - Ênfase6 7 4 7" xfId="37097"/>
    <cellStyle name="20% - Ênfase6 7 5" xfId="1799"/>
    <cellStyle name="20% - Ênfase6 7 5 2" xfId="3836"/>
    <cellStyle name="20% - Ênfase6 7 5 2 2" xfId="9895"/>
    <cellStyle name="20% - Ênfase6 7 5 2 2 2" xfId="22015"/>
    <cellStyle name="20% - Ênfase6 7 5 2 2 3" xfId="34104"/>
    <cellStyle name="20% - Ênfase6 7 5 2 2 4" xfId="50462"/>
    <cellStyle name="20% - Ênfase6 7 5 2 3" xfId="15955"/>
    <cellStyle name="20% - Ênfase6 7 5 2 4" xfId="28045"/>
    <cellStyle name="20% - Ênfase6 7 5 2 5" xfId="42185"/>
    <cellStyle name="20% - Ênfase6 7 5 3" xfId="5836"/>
    <cellStyle name="20% - Ênfase6 7 5 3 2" xfId="11895"/>
    <cellStyle name="20% - Ênfase6 7 5 3 2 2" xfId="24015"/>
    <cellStyle name="20% - Ênfase6 7 5 3 2 3" xfId="36104"/>
    <cellStyle name="20% - Ênfase6 7 5 3 2 4" xfId="52462"/>
    <cellStyle name="20% - Ênfase6 7 5 3 3" xfId="17955"/>
    <cellStyle name="20% - Ênfase6 7 5 3 4" xfId="30045"/>
    <cellStyle name="20% - Ênfase6 7 5 3 5" xfId="44185"/>
    <cellStyle name="20% - Ênfase6 7 5 4" xfId="7865"/>
    <cellStyle name="20% - Ênfase6 7 5 4 2" xfId="19985"/>
    <cellStyle name="20% - Ênfase6 7 5 4 2 2" xfId="48428"/>
    <cellStyle name="20% - Ênfase6 7 5 4 3" xfId="32074"/>
    <cellStyle name="20% - Ênfase6 7 5 4 4" xfId="40151"/>
    <cellStyle name="20% - Ênfase6 7 5 5" xfId="13925"/>
    <cellStyle name="20% - Ênfase6 7 5 5 2" xfId="46379"/>
    <cellStyle name="20% - Ênfase6 7 5 6" xfId="26015"/>
    <cellStyle name="20% - Ênfase6 7 5 7" xfId="38105"/>
    <cellStyle name="20% - Ênfase6 7 6" xfId="2299"/>
    <cellStyle name="20% - Ênfase6 7 6 2" xfId="8359"/>
    <cellStyle name="20% - Ênfase6 7 6 2 2" xfId="20479"/>
    <cellStyle name="20% - Ênfase6 7 6 2 3" xfId="32568"/>
    <cellStyle name="20% - Ênfase6 7 6 2 4" xfId="48925"/>
    <cellStyle name="20% - Ênfase6 7 6 3" xfId="14419"/>
    <cellStyle name="20% - Ênfase6 7 6 4" xfId="26509"/>
    <cellStyle name="20% - Ênfase6 7 6 5" xfId="40648"/>
    <cellStyle name="20% - Ênfase6 7 7" xfId="4330"/>
    <cellStyle name="20% - Ênfase6 7 7 2" xfId="10389"/>
    <cellStyle name="20% - Ênfase6 7 7 2 2" xfId="22509"/>
    <cellStyle name="20% - Ênfase6 7 7 2 3" xfId="34598"/>
    <cellStyle name="20% - Ênfase6 7 7 2 4" xfId="50956"/>
    <cellStyle name="20% - Ênfase6 7 7 3" xfId="16449"/>
    <cellStyle name="20% - Ênfase6 7 7 4" xfId="28539"/>
    <cellStyle name="20% - Ênfase6 7 7 5" xfId="42679"/>
    <cellStyle name="20% - Ênfase6 7 8" xfId="6329"/>
    <cellStyle name="20% - Ênfase6 7 8 2" xfId="18449"/>
    <cellStyle name="20% - Ênfase6 7 8 2 2" xfId="46876"/>
    <cellStyle name="20% - Ênfase6 7 8 3" xfId="30538"/>
    <cellStyle name="20% - Ênfase6 7 8 4" xfId="38599"/>
    <cellStyle name="20% - Ênfase6 7 9" xfId="12389"/>
    <cellStyle name="20% - Ênfase6 7 9 2" xfId="44830"/>
    <cellStyle name="20% - Ênfase6 8" xfId="319"/>
    <cellStyle name="20% - Ênfase6 8 10" xfId="24658"/>
    <cellStyle name="20% - Ênfase6 8 11" xfId="36748"/>
    <cellStyle name="20% - Ênfase6 8 2" xfId="321"/>
    <cellStyle name="20% - Ênfase6 8 2 10" xfId="36750"/>
    <cellStyle name="20% - Ênfase6 8 2 2" xfId="1408"/>
    <cellStyle name="20% - Ênfase6 8 2 2 2" xfId="3450"/>
    <cellStyle name="20% - Ênfase6 8 2 2 2 2" xfId="9509"/>
    <cellStyle name="20% - Ênfase6 8 2 2 2 2 2" xfId="21629"/>
    <cellStyle name="20% - Ênfase6 8 2 2 2 2 3" xfId="33718"/>
    <cellStyle name="20% - Ênfase6 8 2 2 2 2 4" xfId="50076"/>
    <cellStyle name="20% - Ênfase6 8 2 2 2 3" xfId="15569"/>
    <cellStyle name="20% - Ênfase6 8 2 2 2 4" xfId="27659"/>
    <cellStyle name="20% - Ênfase6 8 2 2 2 5" xfId="41799"/>
    <cellStyle name="20% - Ênfase6 8 2 2 3" xfId="5475"/>
    <cellStyle name="20% - Ênfase6 8 2 2 3 2" xfId="11534"/>
    <cellStyle name="20% - Ênfase6 8 2 2 3 2 2" xfId="23654"/>
    <cellStyle name="20% - Ênfase6 8 2 2 3 2 3" xfId="35743"/>
    <cellStyle name="20% - Ênfase6 8 2 2 3 2 4" xfId="52101"/>
    <cellStyle name="20% - Ênfase6 8 2 2 3 3" xfId="17594"/>
    <cellStyle name="20% - Ênfase6 8 2 2 3 4" xfId="29684"/>
    <cellStyle name="20% - Ênfase6 8 2 2 3 5" xfId="43824"/>
    <cellStyle name="20% - Ênfase6 8 2 2 4" xfId="7479"/>
    <cellStyle name="20% - Ênfase6 8 2 2 4 2" xfId="19599"/>
    <cellStyle name="20% - Ênfase6 8 2 2 4 2 2" xfId="48042"/>
    <cellStyle name="20% - Ênfase6 8 2 2 4 3" xfId="31688"/>
    <cellStyle name="20% - Ênfase6 8 2 2 4 4" xfId="39765"/>
    <cellStyle name="20% - Ênfase6 8 2 2 5" xfId="13539"/>
    <cellStyle name="20% - Ênfase6 8 2 2 5 2" xfId="45993"/>
    <cellStyle name="20% - Ênfase6 8 2 2 6" xfId="25654"/>
    <cellStyle name="20% - Ênfase6 8 2 2 7" xfId="37744"/>
    <cellStyle name="20% - Ênfase6 8 2 3" xfId="899"/>
    <cellStyle name="20% - Ênfase6 8 2 3 2" xfId="2954"/>
    <cellStyle name="20% - Ênfase6 8 2 3 2 2" xfId="9013"/>
    <cellStyle name="20% - Ênfase6 8 2 3 2 2 2" xfId="21133"/>
    <cellStyle name="20% - Ênfase6 8 2 3 2 2 3" xfId="33222"/>
    <cellStyle name="20% - Ênfase6 8 2 3 2 2 4" xfId="49580"/>
    <cellStyle name="20% - Ênfase6 8 2 3 2 3" xfId="15073"/>
    <cellStyle name="20% - Ênfase6 8 2 3 2 4" xfId="27163"/>
    <cellStyle name="20% - Ênfase6 8 2 3 2 5" xfId="41303"/>
    <cellStyle name="20% - Ênfase6 8 2 3 3" xfId="4979"/>
    <cellStyle name="20% - Ênfase6 8 2 3 3 2" xfId="11038"/>
    <cellStyle name="20% - Ênfase6 8 2 3 3 2 2" xfId="23158"/>
    <cellStyle name="20% - Ênfase6 8 2 3 3 2 3" xfId="35247"/>
    <cellStyle name="20% - Ênfase6 8 2 3 3 2 4" xfId="51605"/>
    <cellStyle name="20% - Ênfase6 8 2 3 3 3" xfId="17098"/>
    <cellStyle name="20% - Ênfase6 8 2 3 3 4" xfId="29188"/>
    <cellStyle name="20% - Ênfase6 8 2 3 3 5" xfId="43328"/>
    <cellStyle name="20% - Ênfase6 8 2 3 4" xfId="6983"/>
    <cellStyle name="20% - Ênfase6 8 2 3 4 2" xfId="19103"/>
    <cellStyle name="20% - Ênfase6 8 2 3 4 2 2" xfId="47537"/>
    <cellStyle name="20% - Ênfase6 8 2 3 4 3" xfId="31192"/>
    <cellStyle name="20% - Ênfase6 8 2 3 4 4" xfId="39260"/>
    <cellStyle name="20% - Ênfase6 8 2 3 5" xfId="13043"/>
    <cellStyle name="20% - Ênfase6 8 2 3 5 2" xfId="45489"/>
    <cellStyle name="20% - Ênfase6 8 2 3 6" xfId="25158"/>
    <cellStyle name="20% - Ênfase6 8 2 3 7" xfId="37248"/>
    <cellStyle name="20% - Ênfase6 8 2 4" xfId="1951"/>
    <cellStyle name="20% - Ênfase6 8 2 4 2" xfId="3987"/>
    <cellStyle name="20% - Ênfase6 8 2 4 2 2" xfId="10046"/>
    <cellStyle name="20% - Ênfase6 8 2 4 2 2 2" xfId="22166"/>
    <cellStyle name="20% - Ênfase6 8 2 4 2 2 3" xfId="34255"/>
    <cellStyle name="20% - Ênfase6 8 2 4 2 2 4" xfId="50613"/>
    <cellStyle name="20% - Ênfase6 8 2 4 2 3" xfId="16106"/>
    <cellStyle name="20% - Ênfase6 8 2 4 2 4" xfId="28196"/>
    <cellStyle name="20% - Ênfase6 8 2 4 2 5" xfId="42336"/>
    <cellStyle name="20% - Ênfase6 8 2 4 3" xfId="5987"/>
    <cellStyle name="20% - Ênfase6 8 2 4 3 2" xfId="12046"/>
    <cellStyle name="20% - Ênfase6 8 2 4 3 2 2" xfId="24166"/>
    <cellStyle name="20% - Ênfase6 8 2 4 3 2 3" xfId="36255"/>
    <cellStyle name="20% - Ênfase6 8 2 4 3 2 4" xfId="52613"/>
    <cellStyle name="20% - Ênfase6 8 2 4 3 3" xfId="18106"/>
    <cellStyle name="20% - Ênfase6 8 2 4 3 4" xfId="30196"/>
    <cellStyle name="20% - Ênfase6 8 2 4 3 5" xfId="44336"/>
    <cellStyle name="20% - Ênfase6 8 2 4 4" xfId="8016"/>
    <cellStyle name="20% - Ênfase6 8 2 4 4 2" xfId="20136"/>
    <cellStyle name="20% - Ênfase6 8 2 4 4 2 2" xfId="48580"/>
    <cellStyle name="20% - Ênfase6 8 2 4 4 3" xfId="32225"/>
    <cellStyle name="20% - Ênfase6 8 2 4 4 4" xfId="40303"/>
    <cellStyle name="20% - Ênfase6 8 2 4 5" xfId="14076"/>
    <cellStyle name="20% - Ênfase6 8 2 4 5 2" xfId="46531"/>
    <cellStyle name="20% - Ênfase6 8 2 4 6" xfId="26166"/>
    <cellStyle name="20% - Ênfase6 8 2 4 7" xfId="38256"/>
    <cellStyle name="20% - Ênfase6 8 2 5" xfId="2450"/>
    <cellStyle name="20% - Ênfase6 8 2 5 2" xfId="8510"/>
    <cellStyle name="20% - Ênfase6 8 2 5 2 2" xfId="20630"/>
    <cellStyle name="20% - Ênfase6 8 2 5 2 3" xfId="32719"/>
    <cellStyle name="20% - Ênfase6 8 2 5 2 4" xfId="49076"/>
    <cellStyle name="20% - Ênfase6 8 2 5 3" xfId="14570"/>
    <cellStyle name="20% - Ênfase6 8 2 5 4" xfId="26660"/>
    <cellStyle name="20% - Ênfase6 8 2 5 5" xfId="40799"/>
    <cellStyle name="20% - Ênfase6 8 2 6" xfId="4481"/>
    <cellStyle name="20% - Ênfase6 8 2 6 2" xfId="10540"/>
    <cellStyle name="20% - Ênfase6 8 2 6 2 2" xfId="22660"/>
    <cellStyle name="20% - Ênfase6 8 2 6 2 3" xfId="34749"/>
    <cellStyle name="20% - Ênfase6 8 2 6 2 4" xfId="51107"/>
    <cellStyle name="20% - Ênfase6 8 2 6 3" xfId="16600"/>
    <cellStyle name="20% - Ênfase6 8 2 6 4" xfId="28690"/>
    <cellStyle name="20% - Ênfase6 8 2 6 5" xfId="42830"/>
    <cellStyle name="20% - Ênfase6 8 2 7" xfId="6480"/>
    <cellStyle name="20% - Ênfase6 8 2 7 2" xfId="18600"/>
    <cellStyle name="20% - Ênfase6 8 2 7 2 2" xfId="47028"/>
    <cellStyle name="20% - Ênfase6 8 2 7 3" xfId="30689"/>
    <cellStyle name="20% - Ênfase6 8 2 7 4" xfId="38751"/>
    <cellStyle name="20% - Ênfase6 8 2 8" xfId="12540"/>
    <cellStyle name="20% - Ênfase6 8 2 8 2" xfId="44982"/>
    <cellStyle name="20% - Ênfase6 8 2 9" xfId="24660"/>
    <cellStyle name="20% - Ênfase6 8 3" xfId="1406"/>
    <cellStyle name="20% - Ênfase6 8 3 2" xfId="3448"/>
    <cellStyle name="20% - Ênfase6 8 3 2 2" xfId="9507"/>
    <cellStyle name="20% - Ênfase6 8 3 2 2 2" xfId="21627"/>
    <cellStyle name="20% - Ênfase6 8 3 2 2 3" xfId="33716"/>
    <cellStyle name="20% - Ênfase6 8 3 2 2 4" xfId="50074"/>
    <cellStyle name="20% - Ênfase6 8 3 2 3" xfId="15567"/>
    <cellStyle name="20% - Ênfase6 8 3 2 4" xfId="27657"/>
    <cellStyle name="20% - Ênfase6 8 3 2 5" xfId="41797"/>
    <cellStyle name="20% - Ênfase6 8 3 3" xfId="5473"/>
    <cellStyle name="20% - Ênfase6 8 3 3 2" xfId="11532"/>
    <cellStyle name="20% - Ênfase6 8 3 3 2 2" xfId="23652"/>
    <cellStyle name="20% - Ênfase6 8 3 3 2 3" xfId="35741"/>
    <cellStyle name="20% - Ênfase6 8 3 3 2 4" xfId="52099"/>
    <cellStyle name="20% - Ênfase6 8 3 3 3" xfId="17592"/>
    <cellStyle name="20% - Ênfase6 8 3 3 4" xfId="29682"/>
    <cellStyle name="20% - Ênfase6 8 3 3 5" xfId="43822"/>
    <cellStyle name="20% - Ênfase6 8 3 4" xfId="7477"/>
    <cellStyle name="20% - Ênfase6 8 3 4 2" xfId="19597"/>
    <cellStyle name="20% - Ênfase6 8 3 4 2 2" xfId="48040"/>
    <cellStyle name="20% - Ênfase6 8 3 4 3" xfId="31686"/>
    <cellStyle name="20% - Ênfase6 8 3 4 4" xfId="39763"/>
    <cellStyle name="20% - Ênfase6 8 3 5" xfId="13537"/>
    <cellStyle name="20% - Ênfase6 8 3 5 2" xfId="45991"/>
    <cellStyle name="20% - Ênfase6 8 3 6" xfId="25652"/>
    <cellStyle name="20% - Ênfase6 8 3 7" xfId="37742"/>
    <cellStyle name="20% - Ênfase6 8 4" xfId="897"/>
    <cellStyle name="20% - Ênfase6 8 4 2" xfId="2952"/>
    <cellStyle name="20% - Ênfase6 8 4 2 2" xfId="9011"/>
    <cellStyle name="20% - Ênfase6 8 4 2 2 2" xfId="21131"/>
    <cellStyle name="20% - Ênfase6 8 4 2 2 3" xfId="33220"/>
    <cellStyle name="20% - Ênfase6 8 4 2 2 4" xfId="49578"/>
    <cellStyle name="20% - Ênfase6 8 4 2 3" xfId="15071"/>
    <cellStyle name="20% - Ênfase6 8 4 2 4" xfId="27161"/>
    <cellStyle name="20% - Ênfase6 8 4 2 5" xfId="41301"/>
    <cellStyle name="20% - Ênfase6 8 4 3" xfId="4977"/>
    <cellStyle name="20% - Ênfase6 8 4 3 2" xfId="11036"/>
    <cellStyle name="20% - Ênfase6 8 4 3 2 2" xfId="23156"/>
    <cellStyle name="20% - Ênfase6 8 4 3 2 3" xfId="35245"/>
    <cellStyle name="20% - Ênfase6 8 4 3 2 4" xfId="51603"/>
    <cellStyle name="20% - Ênfase6 8 4 3 3" xfId="17096"/>
    <cellStyle name="20% - Ênfase6 8 4 3 4" xfId="29186"/>
    <cellStyle name="20% - Ênfase6 8 4 3 5" xfId="43326"/>
    <cellStyle name="20% - Ênfase6 8 4 4" xfId="6981"/>
    <cellStyle name="20% - Ênfase6 8 4 4 2" xfId="19101"/>
    <cellStyle name="20% - Ênfase6 8 4 4 2 2" xfId="47535"/>
    <cellStyle name="20% - Ênfase6 8 4 4 3" xfId="31190"/>
    <cellStyle name="20% - Ênfase6 8 4 4 4" xfId="39258"/>
    <cellStyle name="20% - Ênfase6 8 4 5" xfId="13041"/>
    <cellStyle name="20% - Ênfase6 8 4 5 2" xfId="45487"/>
    <cellStyle name="20% - Ênfase6 8 4 6" xfId="25156"/>
    <cellStyle name="20% - Ênfase6 8 4 7" xfId="37246"/>
    <cellStyle name="20% - Ênfase6 8 5" xfId="1949"/>
    <cellStyle name="20% - Ênfase6 8 5 2" xfId="3985"/>
    <cellStyle name="20% - Ênfase6 8 5 2 2" xfId="10044"/>
    <cellStyle name="20% - Ênfase6 8 5 2 2 2" xfId="22164"/>
    <cellStyle name="20% - Ênfase6 8 5 2 2 3" xfId="34253"/>
    <cellStyle name="20% - Ênfase6 8 5 2 2 4" xfId="50611"/>
    <cellStyle name="20% - Ênfase6 8 5 2 3" xfId="16104"/>
    <cellStyle name="20% - Ênfase6 8 5 2 4" xfId="28194"/>
    <cellStyle name="20% - Ênfase6 8 5 2 5" xfId="42334"/>
    <cellStyle name="20% - Ênfase6 8 5 3" xfId="5985"/>
    <cellStyle name="20% - Ênfase6 8 5 3 2" xfId="12044"/>
    <cellStyle name="20% - Ênfase6 8 5 3 2 2" xfId="24164"/>
    <cellStyle name="20% - Ênfase6 8 5 3 2 3" xfId="36253"/>
    <cellStyle name="20% - Ênfase6 8 5 3 2 4" xfId="52611"/>
    <cellStyle name="20% - Ênfase6 8 5 3 3" xfId="18104"/>
    <cellStyle name="20% - Ênfase6 8 5 3 4" xfId="30194"/>
    <cellStyle name="20% - Ênfase6 8 5 3 5" xfId="44334"/>
    <cellStyle name="20% - Ênfase6 8 5 4" xfId="8014"/>
    <cellStyle name="20% - Ênfase6 8 5 4 2" xfId="20134"/>
    <cellStyle name="20% - Ênfase6 8 5 4 2 2" xfId="48578"/>
    <cellStyle name="20% - Ênfase6 8 5 4 3" xfId="32223"/>
    <cellStyle name="20% - Ênfase6 8 5 4 4" xfId="40301"/>
    <cellStyle name="20% - Ênfase6 8 5 5" xfId="14074"/>
    <cellStyle name="20% - Ênfase6 8 5 5 2" xfId="46529"/>
    <cellStyle name="20% - Ênfase6 8 5 6" xfId="26164"/>
    <cellStyle name="20% - Ênfase6 8 5 7" xfId="38254"/>
    <cellStyle name="20% - Ênfase6 8 6" xfId="2448"/>
    <cellStyle name="20% - Ênfase6 8 6 2" xfId="8508"/>
    <cellStyle name="20% - Ênfase6 8 6 2 2" xfId="20628"/>
    <cellStyle name="20% - Ênfase6 8 6 2 3" xfId="32717"/>
    <cellStyle name="20% - Ênfase6 8 6 2 4" xfId="49074"/>
    <cellStyle name="20% - Ênfase6 8 6 3" xfId="14568"/>
    <cellStyle name="20% - Ênfase6 8 6 4" xfId="26658"/>
    <cellStyle name="20% - Ênfase6 8 6 5" xfId="40797"/>
    <cellStyle name="20% - Ênfase6 8 7" xfId="4479"/>
    <cellStyle name="20% - Ênfase6 8 7 2" xfId="10538"/>
    <cellStyle name="20% - Ênfase6 8 7 2 2" xfId="22658"/>
    <cellStyle name="20% - Ênfase6 8 7 2 3" xfId="34747"/>
    <cellStyle name="20% - Ênfase6 8 7 2 4" xfId="51105"/>
    <cellStyle name="20% - Ênfase6 8 7 3" xfId="16598"/>
    <cellStyle name="20% - Ênfase6 8 7 4" xfId="28688"/>
    <cellStyle name="20% - Ênfase6 8 7 5" xfId="42828"/>
    <cellStyle name="20% - Ênfase6 8 8" xfId="6478"/>
    <cellStyle name="20% - Ênfase6 8 8 2" xfId="18598"/>
    <cellStyle name="20% - Ênfase6 8 8 2 2" xfId="47026"/>
    <cellStyle name="20% - Ênfase6 8 8 3" xfId="30687"/>
    <cellStyle name="20% - Ênfase6 8 8 4" xfId="38749"/>
    <cellStyle name="20% - Ênfase6 8 9" xfId="12538"/>
    <cellStyle name="20% - Ênfase6 8 9 2" xfId="44980"/>
    <cellStyle name="20% - Ênfase6 9" xfId="322"/>
    <cellStyle name="20% - Ênfase6 9 10" xfId="24661"/>
    <cellStyle name="20% - Ênfase6 9 11" xfId="36751"/>
    <cellStyle name="20% - Ênfase6 9 2" xfId="39"/>
    <cellStyle name="20% - Ênfase6 9 2 10" xfId="36486"/>
    <cellStyle name="20% - Ênfase6 9 2 2" xfId="1141"/>
    <cellStyle name="20% - Ênfase6 9 2 2 2" xfId="3185"/>
    <cellStyle name="20% - Ênfase6 9 2 2 2 2" xfId="9244"/>
    <cellStyle name="20% - Ênfase6 9 2 2 2 2 2" xfId="21364"/>
    <cellStyle name="20% - Ênfase6 9 2 2 2 2 3" xfId="33453"/>
    <cellStyle name="20% - Ênfase6 9 2 2 2 2 4" xfId="49811"/>
    <cellStyle name="20% - Ênfase6 9 2 2 2 3" xfId="15304"/>
    <cellStyle name="20% - Ênfase6 9 2 2 2 4" xfId="27394"/>
    <cellStyle name="20% - Ênfase6 9 2 2 2 5" xfId="41534"/>
    <cellStyle name="20% - Ênfase6 9 2 2 3" xfId="5210"/>
    <cellStyle name="20% - Ênfase6 9 2 2 3 2" xfId="11269"/>
    <cellStyle name="20% - Ênfase6 9 2 2 3 2 2" xfId="23389"/>
    <cellStyle name="20% - Ênfase6 9 2 2 3 2 3" xfId="35478"/>
    <cellStyle name="20% - Ênfase6 9 2 2 3 2 4" xfId="51836"/>
    <cellStyle name="20% - Ênfase6 9 2 2 3 3" xfId="17329"/>
    <cellStyle name="20% - Ênfase6 9 2 2 3 4" xfId="29419"/>
    <cellStyle name="20% - Ênfase6 9 2 2 3 5" xfId="43559"/>
    <cellStyle name="20% - Ênfase6 9 2 2 4" xfId="7214"/>
    <cellStyle name="20% - Ênfase6 9 2 2 4 2" xfId="19334"/>
    <cellStyle name="20% - Ênfase6 9 2 2 4 2 2" xfId="47776"/>
    <cellStyle name="20% - Ênfase6 9 2 2 4 3" xfId="31423"/>
    <cellStyle name="20% - Ênfase6 9 2 2 4 4" xfId="39499"/>
    <cellStyle name="20% - Ênfase6 9 2 2 5" xfId="13274"/>
    <cellStyle name="20% - Ênfase6 9 2 2 5 2" xfId="45727"/>
    <cellStyle name="20% - Ênfase6 9 2 2 6" xfId="25389"/>
    <cellStyle name="20% - Ênfase6 9 2 2 7" xfId="37479"/>
    <cellStyle name="20% - Ênfase6 9 2 3" xfId="632"/>
    <cellStyle name="20% - Ênfase6 9 2 3 2" xfId="2690"/>
    <cellStyle name="20% - Ênfase6 9 2 3 2 2" xfId="8749"/>
    <cellStyle name="20% - Ênfase6 9 2 3 2 2 2" xfId="20869"/>
    <cellStyle name="20% - Ênfase6 9 2 3 2 2 3" xfId="32958"/>
    <cellStyle name="20% - Ênfase6 9 2 3 2 2 4" xfId="49316"/>
    <cellStyle name="20% - Ênfase6 9 2 3 2 3" xfId="14809"/>
    <cellStyle name="20% - Ênfase6 9 2 3 2 4" xfId="26899"/>
    <cellStyle name="20% - Ênfase6 9 2 3 2 5" xfId="41039"/>
    <cellStyle name="20% - Ênfase6 9 2 3 3" xfId="4715"/>
    <cellStyle name="20% - Ênfase6 9 2 3 3 2" xfId="10774"/>
    <cellStyle name="20% - Ênfase6 9 2 3 3 2 2" xfId="22894"/>
    <cellStyle name="20% - Ênfase6 9 2 3 3 2 3" xfId="34983"/>
    <cellStyle name="20% - Ênfase6 9 2 3 3 2 4" xfId="51341"/>
    <cellStyle name="20% - Ênfase6 9 2 3 3 3" xfId="16834"/>
    <cellStyle name="20% - Ênfase6 9 2 3 3 4" xfId="28924"/>
    <cellStyle name="20% - Ênfase6 9 2 3 3 5" xfId="43064"/>
    <cellStyle name="20% - Ênfase6 9 2 3 4" xfId="6719"/>
    <cellStyle name="20% - Ênfase6 9 2 3 4 2" xfId="18839"/>
    <cellStyle name="20% - Ênfase6 9 2 3 4 2 2" xfId="47271"/>
    <cellStyle name="20% - Ênfase6 9 2 3 4 3" xfId="30928"/>
    <cellStyle name="20% - Ênfase6 9 2 3 4 4" xfId="38994"/>
    <cellStyle name="20% - Ênfase6 9 2 3 5" xfId="12779"/>
    <cellStyle name="20% - Ênfase6 9 2 3 5 2" xfId="45223"/>
    <cellStyle name="20% - Ênfase6 9 2 3 6" xfId="24894"/>
    <cellStyle name="20% - Ênfase6 9 2 3 7" xfId="36984"/>
    <cellStyle name="20% - Ênfase6 9 2 4" xfId="1686"/>
    <cellStyle name="20% - Ênfase6 9 2 4 2" xfId="3723"/>
    <cellStyle name="20% - Ênfase6 9 2 4 2 2" xfId="9782"/>
    <cellStyle name="20% - Ênfase6 9 2 4 2 2 2" xfId="21902"/>
    <cellStyle name="20% - Ênfase6 9 2 4 2 2 3" xfId="33991"/>
    <cellStyle name="20% - Ênfase6 9 2 4 2 2 4" xfId="50349"/>
    <cellStyle name="20% - Ênfase6 9 2 4 2 3" xfId="15842"/>
    <cellStyle name="20% - Ênfase6 9 2 4 2 4" xfId="27932"/>
    <cellStyle name="20% - Ênfase6 9 2 4 2 5" xfId="42072"/>
    <cellStyle name="20% - Ênfase6 9 2 4 3" xfId="5723"/>
    <cellStyle name="20% - Ênfase6 9 2 4 3 2" xfId="11782"/>
    <cellStyle name="20% - Ênfase6 9 2 4 3 2 2" xfId="23902"/>
    <cellStyle name="20% - Ênfase6 9 2 4 3 2 3" xfId="35991"/>
    <cellStyle name="20% - Ênfase6 9 2 4 3 2 4" xfId="52349"/>
    <cellStyle name="20% - Ênfase6 9 2 4 3 3" xfId="17842"/>
    <cellStyle name="20% - Ênfase6 9 2 4 3 4" xfId="29932"/>
    <cellStyle name="20% - Ênfase6 9 2 4 3 5" xfId="44072"/>
    <cellStyle name="20% - Ênfase6 9 2 4 4" xfId="7752"/>
    <cellStyle name="20% - Ênfase6 9 2 4 4 2" xfId="19872"/>
    <cellStyle name="20% - Ênfase6 9 2 4 4 2 2" xfId="48315"/>
    <cellStyle name="20% - Ênfase6 9 2 4 4 3" xfId="31961"/>
    <cellStyle name="20% - Ênfase6 9 2 4 4 4" xfId="40038"/>
    <cellStyle name="20% - Ênfase6 9 2 4 5" xfId="13812"/>
    <cellStyle name="20% - Ênfase6 9 2 4 5 2" xfId="46266"/>
    <cellStyle name="20% - Ênfase6 9 2 4 6" xfId="25902"/>
    <cellStyle name="20% - Ênfase6 9 2 4 7" xfId="37992"/>
    <cellStyle name="20% - Ênfase6 9 2 5" xfId="2186"/>
    <cellStyle name="20% - Ênfase6 9 2 5 2" xfId="8246"/>
    <cellStyle name="20% - Ênfase6 9 2 5 2 2" xfId="20366"/>
    <cellStyle name="20% - Ênfase6 9 2 5 2 3" xfId="32455"/>
    <cellStyle name="20% - Ênfase6 9 2 5 2 4" xfId="48812"/>
    <cellStyle name="20% - Ênfase6 9 2 5 3" xfId="14306"/>
    <cellStyle name="20% - Ênfase6 9 2 5 4" xfId="26396"/>
    <cellStyle name="20% - Ênfase6 9 2 5 5" xfId="40535"/>
    <cellStyle name="20% - Ênfase6 9 2 6" xfId="4217"/>
    <cellStyle name="20% - Ênfase6 9 2 6 2" xfId="10276"/>
    <cellStyle name="20% - Ênfase6 9 2 6 2 2" xfId="22396"/>
    <cellStyle name="20% - Ênfase6 9 2 6 2 3" xfId="34485"/>
    <cellStyle name="20% - Ênfase6 9 2 6 2 4" xfId="50843"/>
    <cellStyle name="20% - Ênfase6 9 2 6 3" xfId="16336"/>
    <cellStyle name="20% - Ênfase6 9 2 6 4" xfId="28426"/>
    <cellStyle name="20% - Ênfase6 9 2 6 5" xfId="42566"/>
    <cellStyle name="20% - Ênfase6 9 2 7" xfId="6216"/>
    <cellStyle name="20% - Ênfase6 9 2 7 2" xfId="18336"/>
    <cellStyle name="20% - Ênfase6 9 2 7 2 2" xfId="46762"/>
    <cellStyle name="20% - Ênfase6 9 2 7 3" xfId="30425"/>
    <cellStyle name="20% - Ênfase6 9 2 7 4" xfId="38485"/>
    <cellStyle name="20% - Ênfase6 9 2 8" xfId="12276"/>
    <cellStyle name="20% - Ênfase6 9 2 8 2" xfId="44717"/>
    <cellStyle name="20% - Ênfase6 9 2 9" xfId="24396"/>
    <cellStyle name="20% - Ênfase6 9 3" xfId="1409"/>
    <cellStyle name="20% - Ênfase6 9 3 2" xfId="3451"/>
    <cellStyle name="20% - Ênfase6 9 3 2 2" xfId="9510"/>
    <cellStyle name="20% - Ênfase6 9 3 2 2 2" xfId="21630"/>
    <cellStyle name="20% - Ênfase6 9 3 2 2 3" xfId="33719"/>
    <cellStyle name="20% - Ênfase6 9 3 2 2 4" xfId="50077"/>
    <cellStyle name="20% - Ênfase6 9 3 2 3" xfId="15570"/>
    <cellStyle name="20% - Ênfase6 9 3 2 4" xfId="27660"/>
    <cellStyle name="20% - Ênfase6 9 3 2 5" xfId="41800"/>
    <cellStyle name="20% - Ênfase6 9 3 3" xfId="5476"/>
    <cellStyle name="20% - Ênfase6 9 3 3 2" xfId="11535"/>
    <cellStyle name="20% - Ênfase6 9 3 3 2 2" xfId="23655"/>
    <cellStyle name="20% - Ênfase6 9 3 3 2 3" xfId="35744"/>
    <cellStyle name="20% - Ênfase6 9 3 3 2 4" xfId="52102"/>
    <cellStyle name="20% - Ênfase6 9 3 3 3" xfId="17595"/>
    <cellStyle name="20% - Ênfase6 9 3 3 4" xfId="29685"/>
    <cellStyle name="20% - Ênfase6 9 3 3 5" xfId="43825"/>
    <cellStyle name="20% - Ênfase6 9 3 4" xfId="7480"/>
    <cellStyle name="20% - Ênfase6 9 3 4 2" xfId="19600"/>
    <cellStyle name="20% - Ênfase6 9 3 4 2 2" xfId="48043"/>
    <cellStyle name="20% - Ênfase6 9 3 4 3" xfId="31689"/>
    <cellStyle name="20% - Ênfase6 9 3 4 4" xfId="39766"/>
    <cellStyle name="20% - Ênfase6 9 3 5" xfId="13540"/>
    <cellStyle name="20% - Ênfase6 9 3 5 2" xfId="45994"/>
    <cellStyle name="20% - Ênfase6 9 3 6" xfId="25655"/>
    <cellStyle name="20% - Ênfase6 9 3 7" xfId="37745"/>
    <cellStyle name="20% - Ênfase6 9 4" xfId="900"/>
    <cellStyle name="20% - Ênfase6 9 4 2" xfId="2955"/>
    <cellStyle name="20% - Ênfase6 9 4 2 2" xfId="9014"/>
    <cellStyle name="20% - Ênfase6 9 4 2 2 2" xfId="21134"/>
    <cellStyle name="20% - Ênfase6 9 4 2 2 3" xfId="33223"/>
    <cellStyle name="20% - Ênfase6 9 4 2 2 4" xfId="49581"/>
    <cellStyle name="20% - Ênfase6 9 4 2 3" xfId="15074"/>
    <cellStyle name="20% - Ênfase6 9 4 2 4" xfId="27164"/>
    <cellStyle name="20% - Ênfase6 9 4 2 5" xfId="41304"/>
    <cellStyle name="20% - Ênfase6 9 4 3" xfId="4980"/>
    <cellStyle name="20% - Ênfase6 9 4 3 2" xfId="11039"/>
    <cellStyle name="20% - Ênfase6 9 4 3 2 2" xfId="23159"/>
    <cellStyle name="20% - Ênfase6 9 4 3 2 3" xfId="35248"/>
    <cellStyle name="20% - Ênfase6 9 4 3 2 4" xfId="51606"/>
    <cellStyle name="20% - Ênfase6 9 4 3 3" xfId="17099"/>
    <cellStyle name="20% - Ênfase6 9 4 3 4" xfId="29189"/>
    <cellStyle name="20% - Ênfase6 9 4 3 5" xfId="43329"/>
    <cellStyle name="20% - Ênfase6 9 4 4" xfId="6984"/>
    <cellStyle name="20% - Ênfase6 9 4 4 2" xfId="19104"/>
    <cellStyle name="20% - Ênfase6 9 4 4 2 2" xfId="47538"/>
    <cellStyle name="20% - Ênfase6 9 4 4 3" xfId="31193"/>
    <cellStyle name="20% - Ênfase6 9 4 4 4" xfId="39261"/>
    <cellStyle name="20% - Ênfase6 9 4 5" xfId="13044"/>
    <cellStyle name="20% - Ênfase6 9 4 5 2" xfId="45490"/>
    <cellStyle name="20% - Ênfase6 9 4 6" xfId="25159"/>
    <cellStyle name="20% - Ênfase6 9 4 7" xfId="37249"/>
    <cellStyle name="20% - Ênfase6 9 5" xfId="1952"/>
    <cellStyle name="20% - Ênfase6 9 5 2" xfId="3988"/>
    <cellStyle name="20% - Ênfase6 9 5 2 2" xfId="10047"/>
    <cellStyle name="20% - Ênfase6 9 5 2 2 2" xfId="22167"/>
    <cellStyle name="20% - Ênfase6 9 5 2 2 3" xfId="34256"/>
    <cellStyle name="20% - Ênfase6 9 5 2 2 4" xfId="50614"/>
    <cellStyle name="20% - Ênfase6 9 5 2 3" xfId="16107"/>
    <cellStyle name="20% - Ênfase6 9 5 2 4" xfId="28197"/>
    <cellStyle name="20% - Ênfase6 9 5 2 5" xfId="42337"/>
    <cellStyle name="20% - Ênfase6 9 5 3" xfId="5988"/>
    <cellStyle name="20% - Ênfase6 9 5 3 2" xfId="12047"/>
    <cellStyle name="20% - Ênfase6 9 5 3 2 2" xfId="24167"/>
    <cellStyle name="20% - Ênfase6 9 5 3 2 3" xfId="36256"/>
    <cellStyle name="20% - Ênfase6 9 5 3 2 4" xfId="52614"/>
    <cellStyle name="20% - Ênfase6 9 5 3 3" xfId="18107"/>
    <cellStyle name="20% - Ênfase6 9 5 3 4" xfId="30197"/>
    <cellStyle name="20% - Ênfase6 9 5 3 5" xfId="44337"/>
    <cellStyle name="20% - Ênfase6 9 5 4" xfId="8017"/>
    <cellStyle name="20% - Ênfase6 9 5 4 2" xfId="20137"/>
    <cellStyle name="20% - Ênfase6 9 5 4 2 2" xfId="48581"/>
    <cellStyle name="20% - Ênfase6 9 5 4 3" xfId="32226"/>
    <cellStyle name="20% - Ênfase6 9 5 4 4" xfId="40304"/>
    <cellStyle name="20% - Ênfase6 9 5 5" xfId="14077"/>
    <cellStyle name="20% - Ênfase6 9 5 5 2" xfId="46532"/>
    <cellStyle name="20% - Ênfase6 9 5 6" xfId="26167"/>
    <cellStyle name="20% - Ênfase6 9 5 7" xfId="38257"/>
    <cellStyle name="20% - Ênfase6 9 6" xfId="2451"/>
    <cellStyle name="20% - Ênfase6 9 6 2" xfId="8511"/>
    <cellStyle name="20% - Ênfase6 9 6 2 2" xfId="20631"/>
    <cellStyle name="20% - Ênfase6 9 6 2 3" xfId="32720"/>
    <cellStyle name="20% - Ênfase6 9 6 2 4" xfId="49077"/>
    <cellStyle name="20% - Ênfase6 9 6 3" xfId="14571"/>
    <cellStyle name="20% - Ênfase6 9 6 4" xfId="26661"/>
    <cellStyle name="20% - Ênfase6 9 6 5" xfId="40800"/>
    <cellStyle name="20% - Ênfase6 9 7" xfId="4482"/>
    <cellStyle name="20% - Ênfase6 9 7 2" xfId="10541"/>
    <cellStyle name="20% - Ênfase6 9 7 2 2" xfId="22661"/>
    <cellStyle name="20% - Ênfase6 9 7 2 3" xfId="34750"/>
    <cellStyle name="20% - Ênfase6 9 7 2 4" xfId="51108"/>
    <cellStyle name="20% - Ênfase6 9 7 3" xfId="16601"/>
    <cellStyle name="20% - Ênfase6 9 7 4" xfId="28691"/>
    <cellStyle name="20% - Ênfase6 9 7 5" xfId="42831"/>
    <cellStyle name="20% - Ênfase6 9 8" xfId="6481"/>
    <cellStyle name="20% - Ênfase6 9 8 2" xfId="18601"/>
    <cellStyle name="20% - Ênfase6 9 8 2 2" xfId="47029"/>
    <cellStyle name="20% - Ênfase6 9 8 3" xfId="30690"/>
    <cellStyle name="20% - Ênfase6 9 8 4" xfId="38752"/>
    <cellStyle name="20% - Ênfase6 9 9" xfId="12541"/>
    <cellStyle name="20% - Ênfase6 9 9 2" xfId="44983"/>
    <cellStyle name="40% - Ênfase1 10" xfId="324"/>
    <cellStyle name="40% - Ênfase1 10 10" xfId="24663"/>
    <cellStyle name="40% - Ênfase1 10 11" xfId="36753"/>
    <cellStyle name="40% - Ênfase1 10 2" xfId="325"/>
    <cellStyle name="40% - Ênfase1 10 2 10" xfId="36754"/>
    <cellStyle name="40% - Ênfase1 10 2 2" xfId="1412"/>
    <cellStyle name="40% - Ênfase1 10 2 2 2" xfId="3454"/>
    <cellStyle name="40% - Ênfase1 10 2 2 2 2" xfId="9513"/>
    <cellStyle name="40% - Ênfase1 10 2 2 2 2 2" xfId="21633"/>
    <cellStyle name="40% - Ênfase1 10 2 2 2 2 3" xfId="33722"/>
    <cellStyle name="40% - Ênfase1 10 2 2 2 2 4" xfId="50080"/>
    <cellStyle name="40% - Ênfase1 10 2 2 2 3" xfId="15573"/>
    <cellStyle name="40% - Ênfase1 10 2 2 2 4" xfId="27663"/>
    <cellStyle name="40% - Ênfase1 10 2 2 2 5" xfId="41803"/>
    <cellStyle name="40% - Ênfase1 10 2 2 3" xfId="5479"/>
    <cellStyle name="40% - Ênfase1 10 2 2 3 2" xfId="11538"/>
    <cellStyle name="40% - Ênfase1 10 2 2 3 2 2" xfId="23658"/>
    <cellStyle name="40% - Ênfase1 10 2 2 3 2 3" xfId="35747"/>
    <cellStyle name="40% - Ênfase1 10 2 2 3 2 4" xfId="52105"/>
    <cellStyle name="40% - Ênfase1 10 2 2 3 3" xfId="17598"/>
    <cellStyle name="40% - Ênfase1 10 2 2 3 4" xfId="29688"/>
    <cellStyle name="40% - Ênfase1 10 2 2 3 5" xfId="43828"/>
    <cellStyle name="40% - Ênfase1 10 2 2 4" xfId="7483"/>
    <cellStyle name="40% - Ênfase1 10 2 2 4 2" xfId="19603"/>
    <cellStyle name="40% - Ênfase1 10 2 2 4 2 2" xfId="48046"/>
    <cellStyle name="40% - Ênfase1 10 2 2 4 3" xfId="31692"/>
    <cellStyle name="40% - Ênfase1 10 2 2 4 4" xfId="39769"/>
    <cellStyle name="40% - Ênfase1 10 2 2 5" xfId="13543"/>
    <cellStyle name="40% - Ênfase1 10 2 2 5 2" xfId="45997"/>
    <cellStyle name="40% - Ênfase1 10 2 2 6" xfId="25658"/>
    <cellStyle name="40% - Ênfase1 10 2 2 7" xfId="37748"/>
    <cellStyle name="40% - Ênfase1 10 2 3" xfId="903"/>
    <cellStyle name="40% - Ênfase1 10 2 3 2" xfId="2958"/>
    <cellStyle name="40% - Ênfase1 10 2 3 2 2" xfId="9017"/>
    <cellStyle name="40% - Ênfase1 10 2 3 2 2 2" xfId="21137"/>
    <cellStyle name="40% - Ênfase1 10 2 3 2 2 3" xfId="33226"/>
    <cellStyle name="40% - Ênfase1 10 2 3 2 2 4" xfId="49584"/>
    <cellStyle name="40% - Ênfase1 10 2 3 2 3" xfId="15077"/>
    <cellStyle name="40% - Ênfase1 10 2 3 2 4" xfId="27167"/>
    <cellStyle name="40% - Ênfase1 10 2 3 2 5" xfId="41307"/>
    <cellStyle name="40% - Ênfase1 10 2 3 3" xfId="4983"/>
    <cellStyle name="40% - Ênfase1 10 2 3 3 2" xfId="11042"/>
    <cellStyle name="40% - Ênfase1 10 2 3 3 2 2" xfId="23162"/>
    <cellStyle name="40% - Ênfase1 10 2 3 3 2 3" xfId="35251"/>
    <cellStyle name="40% - Ênfase1 10 2 3 3 2 4" xfId="51609"/>
    <cellStyle name="40% - Ênfase1 10 2 3 3 3" xfId="17102"/>
    <cellStyle name="40% - Ênfase1 10 2 3 3 4" xfId="29192"/>
    <cellStyle name="40% - Ênfase1 10 2 3 3 5" xfId="43332"/>
    <cellStyle name="40% - Ênfase1 10 2 3 4" xfId="6987"/>
    <cellStyle name="40% - Ênfase1 10 2 3 4 2" xfId="19107"/>
    <cellStyle name="40% - Ênfase1 10 2 3 4 2 2" xfId="47541"/>
    <cellStyle name="40% - Ênfase1 10 2 3 4 3" xfId="31196"/>
    <cellStyle name="40% - Ênfase1 10 2 3 4 4" xfId="39264"/>
    <cellStyle name="40% - Ênfase1 10 2 3 5" xfId="13047"/>
    <cellStyle name="40% - Ênfase1 10 2 3 5 2" xfId="45493"/>
    <cellStyle name="40% - Ênfase1 10 2 3 6" xfId="25162"/>
    <cellStyle name="40% - Ênfase1 10 2 3 7" xfId="37252"/>
    <cellStyle name="40% - Ênfase1 10 2 4" xfId="1955"/>
    <cellStyle name="40% - Ênfase1 10 2 4 2" xfId="3991"/>
    <cellStyle name="40% - Ênfase1 10 2 4 2 2" xfId="10050"/>
    <cellStyle name="40% - Ênfase1 10 2 4 2 2 2" xfId="22170"/>
    <cellStyle name="40% - Ênfase1 10 2 4 2 2 3" xfId="34259"/>
    <cellStyle name="40% - Ênfase1 10 2 4 2 2 4" xfId="50617"/>
    <cellStyle name="40% - Ênfase1 10 2 4 2 3" xfId="16110"/>
    <cellStyle name="40% - Ênfase1 10 2 4 2 4" xfId="28200"/>
    <cellStyle name="40% - Ênfase1 10 2 4 2 5" xfId="42340"/>
    <cellStyle name="40% - Ênfase1 10 2 4 3" xfId="5991"/>
    <cellStyle name="40% - Ênfase1 10 2 4 3 2" xfId="12050"/>
    <cellStyle name="40% - Ênfase1 10 2 4 3 2 2" xfId="24170"/>
    <cellStyle name="40% - Ênfase1 10 2 4 3 2 3" xfId="36259"/>
    <cellStyle name="40% - Ênfase1 10 2 4 3 2 4" xfId="52617"/>
    <cellStyle name="40% - Ênfase1 10 2 4 3 3" xfId="18110"/>
    <cellStyle name="40% - Ênfase1 10 2 4 3 4" xfId="30200"/>
    <cellStyle name="40% - Ênfase1 10 2 4 3 5" xfId="44340"/>
    <cellStyle name="40% - Ênfase1 10 2 4 4" xfId="8020"/>
    <cellStyle name="40% - Ênfase1 10 2 4 4 2" xfId="20140"/>
    <cellStyle name="40% - Ênfase1 10 2 4 4 2 2" xfId="48584"/>
    <cellStyle name="40% - Ênfase1 10 2 4 4 3" xfId="32229"/>
    <cellStyle name="40% - Ênfase1 10 2 4 4 4" xfId="40307"/>
    <cellStyle name="40% - Ênfase1 10 2 4 5" xfId="14080"/>
    <cellStyle name="40% - Ênfase1 10 2 4 5 2" xfId="46535"/>
    <cellStyle name="40% - Ênfase1 10 2 4 6" xfId="26170"/>
    <cellStyle name="40% - Ênfase1 10 2 4 7" xfId="38260"/>
    <cellStyle name="40% - Ênfase1 10 2 5" xfId="2454"/>
    <cellStyle name="40% - Ênfase1 10 2 5 2" xfId="8514"/>
    <cellStyle name="40% - Ênfase1 10 2 5 2 2" xfId="20634"/>
    <cellStyle name="40% - Ênfase1 10 2 5 2 3" xfId="32723"/>
    <cellStyle name="40% - Ênfase1 10 2 5 2 4" xfId="49080"/>
    <cellStyle name="40% - Ênfase1 10 2 5 3" xfId="14574"/>
    <cellStyle name="40% - Ênfase1 10 2 5 4" xfId="26664"/>
    <cellStyle name="40% - Ênfase1 10 2 5 5" xfId="40803"/>
    <cellStyle name="40% - Ênfase1 10 2 6" xfId="4485"/>
    <cellStyle name="40% - Ênfase1 10 2 6 2" xfId="10544"/>
    <cellStyle name="40% - Ênfase1 10 2 6 2 2" xfId="22664"/>
    <cellStyle name="40% - Ênfase1 10 2 6 2 3" xfId="34753"/>
    <cellStyle name="40% - Ênfase1 10 2 6 2 4" xfId="51111"/>
    <cellStyle name="40% - Ênfase1 10 2 6 3" xfId="16604"/>
    <cellStyle name="40% - Ênfase1 10 2 6 4" xfId="28694"/>
    <cellStyle name="40% - Ênfase1 10 2 6 5" xfId="42834"/>
    <cellStyle name="40% - Ênfase1 10 2 7" xfId="6484"/>
    <cellStyle name="40% - Ênfase1 10 2 7 2" xfId="18604"/>
    <cellStyle name="40% - Ênfase1 10 2 7 2 2" xfId="47032"/>
    <cellStyle name="40% - Ênfase1 10 2 7 3" xfId="30693"/>
    <cellStyle name="40% - Ênfase1 10 2 7 4" xfId="38755"/>
    <cellStyle name="40% - Ênfase1 10 2 8" xfId="12544"/>
    <cellStyle name="40% - Ênfase1 10 2 8 2" xfId="44986"/>
    <cellStyle name="40% - Ênfase1 10 2 9" xfId="24664"/>
    <cellStyle name="40% - Ênfase1 10 3" xfId="1411"/>
    <cellStyle name="40% - Ênfase1 10 3 2" xfId="3453"/>
    <cellStyle name="40% - Ênfase1 10 3 2 2" xfId="9512"/>
    <cellStyle name="40% - Ênfase1 10 3 2 2 2" xfId="21632"/>
    <cellStyle name="40% - Ênfase1 10 3 2 2 3" xfId="33721"/>
    <cellStyle name="40% - Ênfase1 10 3 2 2 4" xfId="50079"/>
    <cellStyle name="40% - Ênfase1 10 3 2 3" xfId="15572"/>
    <cellStyle name="40% - Ênfase1 10 3 2 4" xfId="27662"/>
    <cellStyle name="40% - Ênfase1 10 3 2 5" xfId="41802"/>
    <cellStyle name="40% - Ênfase1 10 3 3" xfId="5478"/>
    <cellStyle name="40% - Ênfase1 10 3 3 2" xfId="11537"/>
    <cellStyle name="40% - Ênfase1 10 3 3 2 2" xfId="23657"/>
    <cellStyle name="40% - Ênfase1 10 3 3 2 3" xfId="35746"/>
    <cellStyle name="40% - Ênfase1 10 3 3 2 4" xfId="52104"/>
    <cellStyle name="40% - Ênfase1 10 3 3 3" xfId="17597"/>
    <cellStyle name="40% - Ênfase1 10 3 3 4" xfId="29687"/>
    <cellStyle name="40% - Ênfase1 10 3 3 5" xfId="43827"/>
    <cellStyle name="40% - Ênfase1 10 3 4" xfId="7482"/>
    <cellStyle name="40% - Ênfase1 10 3 4 2" xfId="19602"/>
    <cellStyle name="40% - Ênfase1 10 3 4 2 2" xfId="48045"/>
    <cellStyle name="40% - Ênfase1 10 3 4 3" xfId="31691"/>
    <cellStyle name="40% - Ênfase1 10 3 4 4" xfId="39768"/>
    <cellStyle name="40% - Ênfase1 10 3 5" xfId="13542"/>
    <cellStyle name="40% - Ênfase1 10 3 5 2" xfId="45996"/>
    <cellStyle name="40% - Ênfase1 10 3 6" xfId="25657"/>
    <cellStyle name="40% - Ênfase1 10 3 7" xfId="37747"/>
    <cellStyle name="40% - Ênfase1 10 4" xfId="902"/>
    <cellStyle name="40% - Ênfase1 10 4 2" xfId="2957"/>
    <cellStyle name="40% - Ênfase1 10 4 2 2" xfId="9016"/>
    <cellStyle name="40% - Ênfase1 10 4 2 2 2" xfId="21136"/>
    <cellStyle name="40% - Ênfase1 10 4 2 2 3" xfId="33225"/>
    <cellStyle name="40% - Ênfase1 10 4 2 2 4" xfId="49583"/>
    <cellStyle name="40% - Ênfase1 10 4 2 3" xfId="15076"/>
    <cellStyle name="40% - Ênfase1 10 4 2 4" xfId="27166"/>
    <cellStyle name="40% - Ênfase1 10 4 2 5" xfId="41306"/>
    <cellStyle name="40% - Ênfase1 10 4 3" xfId="4982"/>
    <cellStyle name="40% - Ênfase1 10 4 3 2" xfId="11041"/>
    <cellStyle name="40% - Ênfase1 10 4 3 2 2" xfId="23161"/>
    <cellStyle name="40% - Ênfase1 10 4 3 2 3" xfId="35250"/>
    <cellStyle name="40% - Ênfase1 10 4 3 2 4" xfId="51608"/>
    <cellStyle name="40% - Ênfase1 10 4 3 3" xfId="17101"/>
    <cellStyle name="40% - Ênfase1 10 4 3 4" xfId="29191"/>
    <cellStyle name="40% - Ênfase1 10 4 3 5" xfId="43331"/>
    <cellStyle name="40% - Ênfase1 10 4 4" xfId="6986"/>
    <cellStyle name="40% - Ênfase1 10 4 4 2" xfId="19106"/>
    <cellStyle name="40% - Ênfase1 10 4 4 2 2" xfId="47540"/>
    <cellStyle name="40% - Ênfase1 10 4 4 3" xfId="31195"/>
    <cellStyle name="40% - Ênfase1 10 4 4 4" xfId="39263"/>
    <cellStyle name="40% - Ênfase1 10 4 5" xfId="13046"/>
    <cellStyle name="40% - Ênfase1 10 4 5 2" xfId="45492"/>
    <cellStyle name="40% - Ênfase1 10 4 6" xfId="25161"/>
    <cellStyle name="40% - Ênfase1 10 4 7" xfId="37251"/>
    <cellStyle name="40% - Ênfase1 10 5" xfId="1954"/>
    <cellStyle name="40% - Ênfase1 10 5 2" xfId="3990"/>
    <cellStyle name="40% - Ênfase1 10 5 2 2" xfId="10049"/>
    <cellStyle name="40% - Ênfase1 10 5 2 2 2" xfId="22169"/>
    <cellStyle name="40% - Ênfase1 10 5 2 2 3" xfId="34258"/>
    <cellStyle name="40% - Ênfase1 10 5 2 2 4" xfId="50616"/>
    <cellStyle name="40% - Ênfase1 10 5 2 3" xfId="16109"/>
    <cellStyle name="40% - Ênfase1 10 5 2 4" xfId="28199"/>
    <cellStyle name="40% - Ênfase1 10 5 2 5" xfId="42339"/>
    <cellStyle name="40% - Ênfase1 10 5 3" xfId="5990"/>
    <cellStyle name="40% - Ênfase1 10 5 3 2" xfId="12049"/>
    <cellStyle name="40% - Ênfase1 10 5 3 2 2" xfId="24169"/>
    <cellStyle name="40% - Ênfase1 10 5 3 2 3" xfId="36258"/>
    <cellStyle name="40% - Ênfase1 10 5 3 2 4" xfId="52616"/>
    <cellStyle name="40% - Ênfase1 10 5 3 3" xfId="18109"/>
    <cellStyle name="40% - Ênfase1 10 5 3 4" xfId="30199"/>
    <cellStyle name="40% - Ênfase1 10 5 3 5" xfId="44339"/>
    <cellStyle name="40% - Ênfase1 10 5 4" xfId="8019"/>
    <cellStyle name="40% - Ênfase1 10 5 4 2" xfId="20139"/>
    <cellStyle name="40% - Ênfase1 10 5 4 2 2" xfId="48583"/>
    <cellStyle name="40% - Ênfase1 10 5 4 3" xfId="32228"/>
    <cellStyle name="40% - Ênfase1 10 5 4 4" xfId="40306"/>
    <cellStyle name="40% - Ênfase1 10 5 5" xfId="14079"/>
    <cellStyle name="40% - Ênfase1 10 5 5 2" xfId="46534"/>
    <cellStyle name="40% - Ênfase1 10 5 6" xfId="26169"/>
    <cellStyle name="40% - Ênfase1 10 5 7" xfId="38259"/>
    <cellStyle name="40% - Ênfase1 10 6" xfId="2453"/>
    <cellStyle name="40% - Ênfase1 10 6 2" xfId="8513"/>
    <cellStyle name="40% - Ênfase1 10 6 2 2" xfId="20633"/>
    <cellStyle name="40% - Ênfase1 10 6 2 3" xfId="32722"/>
    <cellStyle name="40% - Ênfase1 10 6 2 4" xfId="49079"/>
    <cellStyle name="40% - Ênfase1 10 6 3" xfId="14573"/>
    <cellStyle name="40% - Ênfase1 10 6 4" xfId="26663"/>
    <cellStyle name="40% - Ênfase1 10 6 5" xfId="40802"/>
    <cellStyle name="40% - Ênfase1 10 7" xfId="4484"/>
    <cellStyle name="40% - Ênfase1 10 7 2" xfId="10543"/>
    <cellStyle name="40% - Ênfase1 10 7 2 2" xfId="22663"/>
    <cellStyle name="40% - Ênfase1 10 7 2 3" xfId="34752"/>
    <cellStyle name="40% - Ênfase1 10 7 2 4" xfId="51110"/>
    <cellStyle name="40% - Ênfase1 10 7 3" xfId="16603"/>
    <cellStyle name="40% - Ênfase1 10 7 4" xfId="28693"/>
    <cellStyle name="40% - Ênfase1 10 7 5" xfId="42833"/>
    <cellStyle name="40% - Ênfase1 10 8" xfId="6483"/>
    <cellStyle name="40% - Ênfase1 10 8 2" xfId="18603"/>
    <cellStyle name="40% - Ênfase1 10 8 2 2" xfId="47031"/>
    <cellStyle name="40% - Ênfase1 10 8 3" xfId="30692"/>
    <cellStyle name="40% - Ênfase1 10 8 4" xfId="38754"/>
    <cellStyle name="40% - Ênfase1 10 9" xfId="12543"/>
    <cellStyle name="40% - Ênfase1 10 9 2" xfId="44985"/>
    <cellStyle name="40% - Ênfase1 11" xfId="326"/>
    <cellStyle name="40% - Ênfase1 11 10" xfId="24665"/>
    <cellStyle name="40% - Ênfase1 11 11" xfId="36755"/>
    <cellStyle name="40% - Ênfase1 11 2" xfId="327"/>
    <cellStyle name="40% - Ênfase1 11 2 10" xfId="36756"/>
    <cellStyle name="40% - Ênfase1 11 2 2" xfId="1414"/>
    <cellStyle name="40% - Ênfase1 11 2 2 2" xfId="3456"/>
    <cellStyle name="40% - Ênfase1 11 2 2 2 2" xfId="9515"/>
    <cellStyle name="40% - Ênfase1 11 2 2 2 2 2" xfId="21635"/>
    <cellStyle name="40% - Ênfase1 11 2 2 2 2 3" xfId="33724"/>
    <cellStyle name="40% - Ênfase1 11 2 2 2 2 4" xfId="50082"/>
    <cellStyle name="40% - Ênfase1 11 2 2 2 3" xfId="15575"/>
    <cellStyle name="40% - Ênfase1 11 2 2 2 4" xfId="27665"/>
    <cellStyle name="40% - Ênfase1 11 2 2 2 5" xfId="41805"/>
    <cellStyle name="40% - Ênfase1 11 2 2 3" xfId="5481"/>
    <cellStyle name="40% - Ênfase1 11 2 2 3 2" xfId="11540"/>
    <cellStyle name="40% - Ênfase1 11 2 2 3 2 2" xfId="23660"/>
    <cellStyle name="40% - Ênfase1 11 2 2 3 2 3" xfId="35749"/>
    <cellStyle name="40% - Ênfase1 11 2 2 3 2 4" xfId="52107"/>
    <cellStyle name="40% - Ênfase1 11 2 2 3 3" xfId="17600"/>
    <cellStyle name="40% - Ênfase1 11 2 2 3 4" xfId="29690"/>
    <cellStyle name="40% - Ênfase1 11 2 2 3 5" xfId="43830"/>
    <cellStyle name="40% - Ênfase1 11 2 2 4" xfId="7485"/>
    <cellStyle name="40% - Ênfase1 11 2 2 4 2" xfId="19605"/>
    <cellStyle name="40% - Ênfase1 11 2 2 4 2 2" xfId="48048"/>
    <cellStyle name="40% - Ênfase1 11 2 2 4 3" xfId="31694"/>
    <cellStyle name="40% - Ênfase1 11 2 2 4 4" xfId="39771"/>
    <cellStyle name="40% - Ênfase1 11 2 2 5" xfId="13545"/>
    <cellStyle name="40% - Ênfase1 11 2 2 5 2" xfId="45999"/>
    <cellStyle name="40% - Ênfase1 11 2 2 6" xfId="25660"/>
    <cellStyle name="40% - Ênfase1 11 2 2 7" xfId="37750"/>
    <cellStyle name="40% - Ênfase1 11 2 3" xfId="905"/>
    <cellStyle name="40% - Ênfase1 11 2 3 2" xfId="2960"/>
    <cellStyle name="40% - Ênfase1 11 2 3 2 2" xfId="9019"/>
    <cellStyle name="40% - Ênfase1 11 2 3 2 2 2" xfId="21139"/>
    <cellStyle name="40% - Ênfase1 11 2 3 2 2 3" xfId="33228"/>
    <cellStyle name="40% - Ênfase1 11 2 3 2 2 4" xfId="49586"/>
    <cellStyle name="40% - Ênfase1 11 2 3 2 3" xfId="15079"/>
    <cellStyle name="40% - Ênfase1 11 2 3 2 4" xfId="27169"/>
    <cellStyle name="40% - Ênfase1 11 2 3 2 5" xfId="41309"/>
    <cellStyle name="40% - Ênfase1 11 2 3 3" xfId="4985"/>
    <cellStyle name="40% - Ênfase1 11 2 3 3 2" xfId="11044"/>
    <cellStyle name="40% - Ênfase1 11 2 3 3 2 2" xfId="23164"/>
    <cellStyle name="40% - Ênfase1 11 2 3 3 2 3" xfId="35253"/>
    <cellStyle name="40% - Ênfase1 11 2 3 3 2 4" xfId="51611"/>
    <cellStyle name="40% - Ênfase1 11 2 3 3 3" xfId="17104"/>
    <cellStyle name="40% - Ênfase1 11 2 3 3 4" xfId="29194"/>
    <cellStyle name="40% - Ênfase1 11 2 3 3 5" xfId="43334"/>
    <cellStyle name="40% - Ênfase1 11 2 3 4" xfId="6989"/>
    <cellStyle name="40% - Ênfase1 11 2 3 4 2" xfId="19109"/>
    <cellStyle name="40% - Ênfase1 11 2 3 4 2 2" xfId="47543"/>
    <cellStyle name="40% - Ênfase1 11 2 3 4 3" xfId="31198"/>
    <cellStyle name="40% - Ênfase1 11 2 3 4 4" xfId="39266"/>
    <cellStyle name="40% - Ênfase1 11 2 3 5" xfId="13049"/>
    <cellStyle name="40% - Ênfase1 11 2 3 5 2" xfId="45495"/>
    <cellStyle name="40% - Ênfase1 11 2 3 6" xfId="25164"/>
    <cellStyle name="40% - Ênfase1 11 2 3 7" xfId="37254"/>
    <cellStyle name="40% - Ênfase1 11 2 4" xfId="1957"/>
    <cellStyle name="40% - Ênfase1 11 2 4 2" xfId="3993"/>
    <cellStyle name="40% - Ênfase1 11 2 4 2 2" xfId="10052"/>
    <cellStyle name="40% - Ênfase1 11 2 4 2 2 2" xfId="22172"/>
    <cellStyle name="40% - Ênfase1 11 2 4 2 2 3" xfId="34261"/>
    <cellStyle name="40% - Ênfase1 11 2 4 2 2 4" xfId="50619"/>
    <cellStyle name="40% - Ênfase1 11 2 4 2 3" xfId="16112"/>
    <cellStyle name="40% - Ênfase1 11 2 4 2 4" xfId="28202"/>
    <cellStyle name="40% - Ênfase1 11 2 4 2 5" xfId="42342"/>
    <cellStyle name="40% - Ênfase1 11 2 4 3" xfId="5993"/>
    <cellStyle name="40% - Ênfase1 11 2 4 3 2" xfId="12052"/>
    <cellStyle name="40% - Ênfase1 11 2 4 3 2 2" xfId="24172"/>
    <cellStyle name="40% - Ênfase1 11 2 4 3 2 3" xfId="36261"/>
    <cellStyle name="40% - Ênfase1 11 2 4 3 2 4" xfId="52619"/>
    <cellStyle name="40% - Ênfase1 11 2 4 3 3" xfId="18112"/>
    <cellStyle name="40% - Ênfase1 11 2 4 3 4" xfId="30202"/>
    <cellStyle name="40% - Ênfase1 11 2 4 3 5" xfId="44342"/>
    <cellStyle name="40% - Ênfase1 11 2 4 4" xfId="8022"/>
    <cellStyle name="40% - Ênfase1 11 2 4 4 2" xfId="20142"/>
    <cellStyle name="40% - Ênfase1 11 2 4 4 2 2" xfId="48586"/>
    <cellStyle name="40% - Ênfase1 11 2 4 4 3" xfId="32231"/>
    <cellStyle name="40% - Ênfase1 11 2 4 4 4" xfId="40309"/>
    <cellStyle name="40% - Ênfase1 11 2 4 5" xfId="14082"/>
    <cellStyle name="40% - Ênfase1 11 2 4 5 2" xfId="46537"/>
    <cellStyle name="40% - Ênfase1 11 2 4 6" xfId="26172"/>
    <cellStyle name="40% - Ênfase1 11 2 4 7" xfId="38262"/>
    <cellStyle name="40% - Ênfase1 11 2 5" xfId="2456"/>
    <cellStyle name="40% - Ênfase1 11 2 5 2" xfId="8516"/>
    <cellStyle name="40% - Ênfase1 11 2 5 2 2" xfId="20636"/>
    <cellStyle name="40% - Ênfase1 11 2 5 2 3" xfId="32725"/>
    <cellStyle name="40% - Ênfase1 11 2 5 2 4" xfId="49082"/>
    <cellStyle name="40% - Ênfase1 11 2 5 3" xfId="14576"/>
    <cellStyle name="40% - Ênfase1 11 2 5 4" xfId="26666"/>
    <cellStyle name="40% - Ênfase1 11 2 5 5" xfId="40805"/>
    <cellStyle name="40% - Ênfase1 11 2 6" xfId="4487"/>
    <cellStyle name="40% - Ênfase1 11 2 6 2" xfId="10546"/>
    <cellStyle name="40% - Ênfase1 11 2 6 2 2" xfId="22666"/>
    <cellStyle name="40% - Ênfase1 11 2 6 2 3" xfId="34755"/>
    <cellStyle name="40% - Ênfase1 11 2 6 2 4" xfId="51113"/>
    <cellStyle name="40% - Ênfase1 11 2 6 3" xfId="16606"/>
    <cellStyle name="40% - Ênfase1 11 2 6 4" xfId="28696"/>
    <cellStyle name="40% - Ênfase1 11 2 6 5" xfId="42836"/>
    <cellStyle name="40% - Ênfase1 11 2 7" xfId="6486"/>
    <cellStyle name="40% - Ênfase1 11 2 7 2" xfId="18606"/>
    <cellStyle name="40% - Ênfase1 11 2 7 2 2" xfId="47034"/>
    <cellStyle name="40% - Ênfase1 11 2 7 3" xfId="30695"/>
    <cellStyle name="40% - Ênfase1 11 2 7 4" xfId="38757"/>
    <cellStyle name="40% - Ênfase1 11 2 8" xfId="12546"/>
    <cellStyle name="40% - Ênfase1 11 2 8 2" xfId="44988"/>
    <cellStyle name="40% - Ênfase1 11 2 9" xfId="24666"/>
    <cellStyle name="40% - Ênfase1 11 3" xfId="1413"/>
    <cellStyle name="40% - Ênfase1 11 3 2" xfId="3455"/>
    <cellStyle name="40% - Ênfase1 11 3 2 2" xfId="9514"/>
    <cellStyle name="40% - Ênfase1 11 3 2 2 2" xfId="21634"/>
    <cellStyle name="40% - Ênfase1 11 3 2 2 3" xfId="33723"/>
    <cellStyle name="40% - Ênfase1 11 3 2 2 4" xfId="50081"/>
    <cellStyle name="40% - Ênfase1 11 3 2 3" xfId="15574"/>
    <cellStyle name="40% - Ênfase1 11 3 2 4" xfId="27664"/>
    <cellStyle name="40% - Ênfase1 11 3 2 5" xfId="41804"/>
    <cellStyle name="40% - Ênfase1 11 3 3" xfId="5480"/>
    <cellStyle name="40% - Ênfase1 11 3 3 2" xfId="11539"/>
    <cellStyle name="40% - Ênfase1 11 3 3 2 2" xfId="23659"/>
    <cellStyle name="40% - Ênfase1 11 3 3 2 3" xfId="35748"/>
    <cellStyle name="40% - Ênfase1 11 3 3 2 4" xfId="52106"/>
    <cellStyle name="40% - Ênfase1 11 3 3 3" xfId="17599"/>
    <cellStyle name="40% - Ênfase1 11 3 3 4" xfId="29689"/>
    <cellStyle name="40% - Ênfase1 11 3 3 5" xfId="43829"/>
    <cellStyle name="40% - Ênfase1 11 3 4" xfId="7484"/>
    <cellStyle name="40% - Ênfase1 11 3 4 2" xfId="19604"/>
    <cellStyle name="40% - Ênfase1 11 3 4 2 2" xfId="48047"/>
    <cellStyle name="40% - Ênfase1 11 3 4 3" xfId="31693"/>
    <cellStyle name="40% - Ênfase1 11 3 4 4" xfId="39770"/>
    <cellStyle name="40% - Ênfase1 11 3 5" xfId="13544"/>
    <cellStyle name="40% - Ênfase1 11 3 5 2" xfId="45998"/>
    <cellStyle name="40% - Ênfase1 11 3 6" xfId="25659"/>
    <cellStyle name="40% - Ênfase1 11 3 7" xfId="37749"/>
    <cellStyle name="40% - Ênfase1 11 4" xfId="904"/>
    <cellStyle name="40% - Ênfase1 11 4 2" xfId="2959"/>
    <cellStyle name="40% - Ênfase1 11 4 2 2" xfId="9018"/>
    <cellStyle name="40% - Ênfase1 11 4 2 2 2" xfId="21138"/>
    <cellStyle name="40% - Ênfase1 11 4 2 2 3" xfId="33227"/>
    <cellStyle name="40% - Ênfase1 11 4 2 2 4" xfId="49585"/>
    <cellStyle name="40% - Ênfase1 11 4 2 3" xfId="15078"/>
    <cellStyle name="40% - Ênfase1 11 4 2 4" xfId="27168"/>
    <cellStyle name="40% - Ênfase1 11 4 2 5" xfId="41308"/>
    <cellStyle name="40% - Ênfase1 11 4 3" xfId="4984"/>
    <cellStyle name="40% - Ênfase1 11 4 3 2" xfId="11043"/>
    <cellStyle name="40% - Ênfase1 11 4 3 2 2" xfId="23163"/>
    <cellStyle name="40% - Ênfase1 11 4 3 2 3" xfId="35252"/>
    <cellStyle name="40% - Ênfase1 11 4 3 2 4" xfId="51610"/>
    <cellStyle name="40% - Ênfase1 11 4 3 3" xfId="17103"/>
    <cellStyle name="40% - Ênfase1 11 4 3 4" xfId="29193"/>
    <cellStyle name="40% - Ênfase1 11 4 3 5" xfId="43333"/>
    <cellStyle name="40% - Ênfase1 11 4 4" xfId="6988"/>
    <cellStyle name="40% - Ênfase1 11 4 4 2" xfId="19108"/>
    <cellStyle name="40% - Ênfase1 11 4 4 2 2" xfId="47542"/>
    <cellStyle name="40% - Ênfase1 11 4 4 3" xfId="31197"/>
    <cellStyle name="40% - Ênfase1 11 4 4 4" xfId="39265"/>
    <cellStyle name="40% - Ênfase1 11 4 5" xfId="13048"/>
    <cellStyle name="40% - Ênfase1 11 4 5 2" xfId="45494"/>
    <cellStyle name="40% - Ênfase1 11 4 6" xfId="25163"/>
    <cellStyle name="40% - Ênfase1 11 4 7" xfId="37253"/>
    <cellStyle name="40% - Ênfase1 11 5" xfId="1956"/>
    <cellStyle name="40% - Ênfase1 11 5 2" xfId="3992"/>
    <cellStyle name="40% - Ênfase1 11 5 2 2" xfId="10051"/>
    <cellStyle name="40% - Ênfase1 11 5 2 2 2" xfId="22171"/>
    <cellStyle name="40% - Ênfase1 11 5 2 2 3" xfId="34260"/>
    <cellStyle name="40% - Ênfase1 11 5 2 2 4" xfId="50618"/>
    <cellStyle name="40% - Ênfase1 11 5 2 3" xfId="16111"/>
    <cellStyle name="40% - Ênfase1 11 5 2 4" xfId="28201"/>
    <cellStyle name="40% - Ênfase1 11 5 2 5" xfId="42341"/>
    <cellStyle name="40% - Ênfase1 11 5 3" xfId="5992"/>
    <cellStyle name="40% - Ênfase1 11 5 3 2" xfId="12051"/>
    <cellStyle name="40% - Ênfase1 11 5 3 2 2" xfId="24171"/>
    <cellStyle name="40% - Ênfase1 11 5 3 2 3" xfId="36260"/>
    <cellStyle name="40% - Ênfase1 11 5 3 2 4" xfId="52618"/>
    <cellStyle name="40% - Ênfase1 11 5 3 3" xfId="18111"/>
    <cellStyle name="40% - Ênfase1 11 5 3 4" xfId="30201"/>
    <cellStyle name="40% - Ênfase1 11 5 3 5" xfId="44341"/>
    <cellStyle name="40% - Ênfase1 11 5 4" xfId="8021"/>
    <cellStyle name="40% - Ênfase1 11 5 4 2" xfId="20141"/>
    <cellStyle name="40% - Ênfase1 11 5 4 2 2" xfId="48585"/>
    <cellStyle name="40% - Ênfase1 11 5 4 3" xfId="32230"/>
    <cellStyle name="40% - Ênfase1 11 5 4 4" xfId="40308"/>
    <cellStyle name="40% - Ênfase1 11 5 5" xfId="14081"/>
    <cellStyle name="40% - Ênfase1 11 5 5 2" xfId="46536"/>
    <cellStyle name="40% - Ênfase1 11 5 6" xfId="26171"/>
    <cellStyle name="40% - Ênfase1 11 5 7" xfId="38261"/>
    <cellStyle name="40% - Ênfase1 11 6" xfId="2455"/>
    <cellStyle name="40% - Ênfase1 11 6 2" xfId="8515"/>
    <cellStyle name="40% - Ênfase1 11 6 2 2" xfId="20635"/>
    <cellStyle name="40% - Ênfase1 11 6 2 3" xfId="32724"/>
    <cellStyle name="40% - Ênfase1 11 6 2 4" xfId="49081"/>
    <cellStyle name="40% - Ênfase1 11 6 3" xfId="14575"/>
    <cellStyle name="40% - Ênfase1 11 6 4" xfId="26665"/>
    <cellStyle name="40% - Ênfase1 11 6 5" xfId="40804"/>
    <cellStyle name="40% - Ênfase1 11 7" xfId="4486"/>
    <cellStyle name="40% - Ênfase1 11 7 2" xfId="10545"/>
    <cellStyle name="40% - Ênfase1 11 7 2 2" xfId="22665"/>
    <cellStyle name="40% - Ênfase1 11 7 2 3" xfId="34754"/>
    <cellStyle name="40% - Ênfase1 11 7 2 4" xfId="51112"/>
    <cellStyle name="40% - Ênfase1 11 7 3" xfId="16605"/>
    <cellStyle name="40% - Ênfase1 11 7 4" xfId="28695"/>
    <cellStyle name="40% - Ênfase1 11 7 5" xfId="42835"/>
    <cellStyle name="40% - Ênfase1 11 8" xfId="6485"/>
    <cellStyle name="40% - Ênfase1 11 8 2" xfId="18605"/>
    <cellStyle name="40% - Ênfase1 11 8 2 2" xfId="47033"/>
    <cellStyle name="40% - Ênfase1 11 8 3" xfId="30694"/>
    <cellStyle name="40% - Ênfase1 11 8 4" xfId="38756"/>
    <cellStyle name="40% - Ênfase1 11 9" xfId="12545"/>
    <cellStyle name="40% - Ênfase1 11 9 2" xfId="44987"/>
    <cellStyle name="40% - Ênfase1 12" xfId="5"/>
    <cellStyle name="40% - Ênfase1 12 10" xfId="36461"/>
    <cellStyle name="40% - Ênfase1 12 2" xfId="1115"/>
    <cellStyle name="40% - Ênfase1 12 2 2" xfId="3159"/>
    <cellStyle name="40% - Ênfase1 12 2 2 2" xfId="9218"/>
    <cellStyle name="40% - Ênfase1 12 2 2 2 2" xfId="21338"/>
    <cellStyle name="40% - Ênfase1 12 2 2 2 3" xfId="33427"/>
    <cellStyle name="40% - Ênfase1 12 2 2 2 4" xfId="49785"/>
    <cellStyle name="40% - Ênfase1 12 2 2 3" xfId="15278"/>
    <cellStyle name="40% - Ênfase1 12 2 2 4" xfId="27368"/>
    <cellStyle name="40% - Ênfase1 12 2 2 5" xfId="41508"/>
    <cellStyle name="40% - Ênfase1 12 2 3" xfId="5184"/>
    <cellStyle name="40% - Ênfase1 12 2 3 2" xfId="11243"/>
    <cellStyle name="40% - Ênfase1 12 2 3 2 2" xfId="23363"/>
    <cellStyle name="40% - Ênfase1 12 2 3 2 3" xfId="35452"/>
    <cellStyle name="40% - Ênfase1 12 2 3 2 4" xfId="51810"/>
    <cellStyle name="40% - Ênfase1 12 2 3 3" xfId="17303"/>
    <cellStyle name="40% - Ênfase1 12 2 3 4" xfId="29393"/>
    <cellStyle name="40% - Ênfase1 12 2 3 5" xfId="43533"/>
    <cellStyle name="40% - Ênfase1 12 2 4" xfId="7188"/>
    <cellStyle name="40% - Ênfase1 12 2 4 2" xfId="19308"/>
    <cellStyle name="40% - Ênfase1 12 2 4 2 2" xfId="47750"/>
    <cellStyle name="40% - Ênfase1 12 2 4 3" xfId="31397"/>
    <cellStyle name="40% - Ênfase1 12 2 4 4" xfId="39473"/>
    <cellStyle name="40% - Ênfase1 12 2 5" xfId="13248"/>
    <cellStyle name="40% - Ênfase1 12 2 5 2" xfId="45701"/>
    <cellStyle name="40% - Ênfase1 12 2 6" xfId="25363"/>
    <cellStyle name="40% - Ênfase1 12 2 7" xfId="37453"/>
    <cellStyle name="40% - Ênfase1 12 3" xfId="607"/>
    <cellStyle name="40% - Ênfase1 12 3 2" xfId="2665"/>
    <cellStyle name="40% - Ênfase1 12 3 2 2" xfId="8724"/>
    <cellStyle name="40% - Ênfase1 12 3 2 2 2" xfId="20844"/>
    <cellStyle name="40% - Ênfase1 12 3 2 2 3" xfId="32933"/>
    <cellStyle name="40% - Ênfase1 12 3 2 2 4" xfId="49291"/>
    <cellStyle name="40% - Ênfase1 12 3 2 3" xfId="14784"/>
    <cellStyle name="40% - Ênfase1 12 3 2 4" xfId="26874"/>
    <cellStyle name="40% - Ênfase1 12 3 2 5" xfId="41014"/>
    <cellStyle name="40% - Ênfase1 12 3 3" xfId="4690"/>
    <cellStyle name="40% - Ênfase1 12 3 3 2" xfId="10749"/>
    <cellStyle name="40% - Ênfase1 12 3 3 2 2" xfId="22869"/>
    <cellStyle name="40% - Ênfase1 12 3 3 2 3" xfId="34958"/>
    <cellStyle name="40% - Ênfase1 12 3 3 2 4" xfId="51316"/>
    <cellStyle name="40% - Ênfase1 12 3 3 3" xfId="16809"/>
    <cellStyle name="40% - Ênfase1 12 3 3 4" xfId="28899"/>
    <cellStyle name="40% - Ênfase1 12 3 3 5" xfId="43039"/>
    <cellStyle name="40% - Ênfase1 12 3 4" xfId="6694"/>
    <cellStyle name="40% - Ênfase1 12 3 4 2" xfId="18814"/>
    <cellStyle name="40% - Ênfase1 12 3 4 2 2" xfId="47246"/>
    <cellStyle name="40% - Ênfase1 12 3 4 3" xfId="30903"/>
    <cellStyle name="40% - Ênfase1 12 3 4 4" xfId="38969"/>
    <cellStyle name="40% - Ênfase1 12 3 5" xfId="12754"/>
    <cellStyle name="40% - Ênfase1 12 3 5 2" xfId="45198"/>
    <cellStyle name="40% - Ênfase1 12 3 6" xfId="24869"/>
    <cellStyle name="40% - Ênfase1 12 3 7" xfId="36959"/>
    <cellStyle name="40% - Ênfase1 12 4" xfId="1661"/>
    <cellStyle name="40% - Ênfase1 12 4 2" xfId="3698"/>
    <cellStyle name="40% - Ênfase1 12 4 2 2" xfId="9757"/>
    <cellStyle name="40% - Ênfase1 12 4 2 2 2" xfId="21877"/>
    <cellStyle name="40% - Ênfase1 12 4 2 2 3" xfId="33966"/>
    <cellStyle name="40% - Ênfase1 12 4 2 2 4" xfId="50324"/>
    <cellStyle name="40% - Ênfase1 12 4 2 3" xfId="15817"/>
    <cellStyle name="40% - Ênfase1 12 4 2 4" xfId="27907"/>
    <cellStyle name="40% - Ênfase1 12 4 2 5" xfId="42047"/>
    <cellStyle name="40% - Ênfase1 12 4 3" xfId="5698"/>
    <cellStyle name="40% - Ênfase1 12 4 3 2" xfId="11757"/>
    <cellStyle name="40% - Ênfase1 12 4 3 2 2" xfId="23877"/>
    <cellStyle name="40% - Ênfase1 12 4 3 2 3" xfId="35966"/>
    <cellStyle name="40% - Ênfase1 12 4 3 2 4" xfId="52324"/>
    <cellStyle name="40% - Ênfase1 12 4 3 3" xfId="17817"/>
    <cellStyle name="40% - Ênfase1 12 4 3 4" xfId="29907"/>
    <cellStyle name="40% - Ênfase1 12 4 3 5" xfId="44047"/>
    <cellStyle name="40% - Ênfase1 12 4 4" xfId="7727"/>
    <cellStyle name="40% - Ênfase1 12 4 4 2" xfId="19847"/>
    <cellStyle name="40% - Ênfase1 12 4 4 2 2" xfId="48290"/>
    <cellStyle name="40% - Ênfase1 12 4 4 3" xfId="31936"/>
    <cellStyle name="40% - Ênfase1 12 4 4 4" xfId="40013"/>
    <cellStyle name="40% - Ênfase1 12 4 5" xfId="13787"/>
    <cellStyle name="40% - Ênfase1 12 4 5 2" xfId="46241"/>
    <cellStyle name="40% - Ênfase1 12 4 6" xfId="25877"/>
    <cellStyle name="40% - Ênfase1 12 4 7" xfId="37967"/>
    <cellStyle name="40% - Ênfase1 12 5" xfId="2161"/>
    <cellStyle name="40% - Ênfase1 12 5 2" xfId="8221"/>
    <cellStyle name="40% - Ênfase1 12 5 2 2" xfId="20341"/>
    <cellStyle name="40% - Ênfase1 12 5 2 3" xfId="32430"/>
    <cellStyle name="40% - Ênfase1 12 5 2 4" xfId="48787"/>
    <cellStyle name="40% - Ênfase1 12 5 3" xfId="14281"/>
    <cellStyle name="40% - Ênfase1 12 5 4" xfId="26371"/>
    <cellStyle name="40% - Ênfase1 12 5 5" xfId="40510"/>
    <cellStyle name="40% - Ênfase1 12 6" xfId="4192"/>
    <cellStyle name="40% - Ênfase1 12 6 2" xfId="10251"/>
    <cellStyle name="40% - Ênfase1 12 6 2 2" xfId="22371"/>
    <cellStyle name="40% - Ênfase1 12 6 2 3" xfId="34460"/>
    <cellStyle name="40% - Ênfase1 12 6 2 4" xfId="50818"/>
    <cellStyle name="40% - Ênfase1 12 6 3" xfId="16311"/>
    <cellStyle name="40% - Ênfase1 12 6 4" xfId="28401"/>
    <cellStyle name="40% - Ênfase1 12 6 5" xfId="42541"/>
    <cellStyle name="40% - Ênfase1 12 7" xfId="6191"/>
    <cellStyle name="40% - Ênfase1 12 7 2" xfId="18311"/>
    <cellStyle name="40% - Ênfase1 12 7 2 2" xfId="46737"/>
    <cellStyle name="40% - Ênfase1 12 7 3" xfId="30400"/>
    <cellStyle name="40% - Ênfase1 12 7 4" xfId="38460"/>
    <cellStyle name="40% - Ênfase1 12 8" xfId="12251"/>
    <cellStyle name="40% - Ênfase1 12 8 2" xfId="44692"/>
    <cellStyle name="40% - Ênfase1 12 9" xfId="24371"/>
    <cellStyle name="40% - Ênfase1 13" xfId="328"/>
    <cellStyle name="40% - Ênfase1 13 10" xfId="36757"/>
    <cellStyle name="40% - Ênfase1 13 2" xfId="1415"/>
    <cellStyle name="40% - Ênfase1 13 2 2" xfId="3457"/>
    <cellStyle name="40% - Ênfase1 13 2 2 2" xfId="9516"/>
    <cellStyle name="40% - Ênfase1 13 2 2 2 2" xfId="21636"/>
    <cellStyle name="40% - Ênfase1 13 2 2 2 3" xfId="33725"/>
    <cellStyle name="40% - Ênfase1 13 2 2 2 4" xfId="50083"/>
    <cellStyle name="40% - Ênfase1 13 2 2 3" xfId="15576"/>
    <cellStyle name="40% - Ênfase1 13 2 2 4" xfId="27666"/>
    <cellStyle name="40% - Ênfase1 13 2 2 5" xfId="41806"/>
    <cellStyle name="40% - Ênfase1 13 2 3" xfId="5482"/>
    <cellStyle name="40% - Ênfase1 13 2 3 2" xfId="11541"/>
    <cellStyle name="40% - Ênfase1 13 2 3 2 2" xfId="23661"/>
    <cellStyle name="40% - Ênfase1 13 2 3 2 3" xfId="35750"/>
    <cellStyle name="40% - Ênfase1 13 2 3 2 4" xfId="52108"/>
    <cellStyle name="40% - Ênfase1 13 2 3 3" xfId="17601"/>
    <cellStyle name="40% - Ênfase1 13 2 3 4" xfId="29691"/>
    <cellStyle name="40% - Ênfase1 13 2 3 5" xfId="43831"/>
    <cellStyle name="40% - Ênfase1 13 2 4" xfId="7486"/>
    <cellStyle name="40% - Ênfase1 13 2 4 2" xfId="19606"/>
    <cellStyle name="40% - Ênfase1 13 2 4 2 2" xfId="48049"/>
    <cellStyle name="40% - Ênfase1 13 2 4 3" xfId="31695"/>
    <cellStyle name="40% - Ênfase1 13 2 4 4" xfId="39772"/>
    <cellStyle name="40% - Ênfase1 13 2 5" xfId="13546"/>
    <cellStyle name="40% - Ênfase1 13 2 5 2" xfId="46000"/>
    <cellStyle name="40% - Ênfase1 13 2 6" xfId="25661"/>
    <cellStyle name="40% - Ênfase1 13 2 7" xfId="37751"/>
    <cellStyle name="40% - Ênfase1 13 3" xfId="906"/>
    <cellStyle name="40% - Ênfase1 13 3 2" xfId="2961"/>
    <cellStyle name="40% - Ênfase1 13 3 2 2" xfId="9020"/>
    <cellStyle name="40% - Ênfase1 13 3 2 2 2" xfId="21140"/>
    <cellStyle name="40% - Ênfase1 13 3 2 2 3" xfId="33229"/>
    <cellStyle name="40% - Ênfase1 13 3 2 2 4" xfId="49587"/>
    <cellStyle name="40% - Ênfase1 13 3 2 3" xfId="15080"/>
    <cellStyle name="40% - Ênfase1 13 3 2 4" xfId="27170"/>
    <cellStyle name="40% - Ênfase1 13 3 2 5" xfId="41310"/>
    <cellStyle name="40% - Ênfase1 13 3 3" xfId="4986"/>
    <cellStyle name="40% - Ênfase1 13 3 3 2" xfId="11045"/>
    <cellStyle name="40% - Ênfase1 13 3 3 2 2" xfId="23165"/>
    <cellStyle name="40% - Ênfase1 13 3 3 2 3" xfId="35254"/>
    <cellStyle name="40% - Ênfase1 13 3 3 2 4" xfId="51612"/>
    <cellStyle name="40% - Ênfase1 13 3 3 3" xfId="17105"/>
    <cellStyle name="40% - Ênfase1 13 3 3 4" xfId="29195"/>
    <cellStyle name="40% - Ênfase1 13 3 3 5" xfId="43335"/>
    <cellStyle name="40% - Ênfase1 13 3 4" xfId="6990"/>
    <cellStyle name="40% - Ênfase1 13 3 4 2" xfId="19110"/>
    <cellStyle name="40% - Ênfase1 13 3 4 2 2" xfId="47544"/>
    <cellStyle name="40% - Ênfase1 13 3 4 3" xfId="31199"/>
    <cellStyle name="40% - Ênfase1 13 3 4 4" xfId="39267"/>
    <cellStyle name="40% - Ênfase1 13 3 5" xfId="13050"/>
    <cellStyle name="40% - Ênfase1 13 3 5 2" xfId="45496"/>
    <cellStyle name="40% - Ênfase1 13 3 6" xfId="25165"/>
    <cellStyle name="40% - Ênfase1 13 3 7" xfId="37255"/>
    <cellStyle name="40% - Ênfase1 13 4" xfId="1958"/>
    <cellStyle name="40% - Ênfase1 13 4 2" xfId="3994"/>
    <cellStyle name="40% - Ênfase1 13 4 2 2" xfId="10053"/>
    <cellStyle name="40% - Ênfase1 13 4 2 2 2" xfId="22173"/>
    <cellStyle name="40% - Ênfase1 13 4 2 2 3" xfId="34262"/>
    <cellStyle name="40% - Ênfase1 13 4 2 2 4" xfId="50620"/>
    <cellStyle name="40% - Ênfase1 13 4 2 3" xfId="16113"/>
    <cellStyle name="40% - Ênfase1 13 4 2 4" xfId="28203"/>
    <cellStyle name="40% - Ênfase1 13 4 2 5" xfId="42343"/>
    <cellStyle name="40% - Ênfase1 13 4 3" xfId="5994"/>
    <cellStyle name="40% - Ênfase1 13 4 3 2" xfId="12053"/>
    <cellStyle name="40% - Ênfase1 13 4 3 2 2" xfId="24173"/>
    <cellStyle name="40% - Ênfase1 13 4 3 2 3" xfId="36262"/>
    <cellStyle name="40% - Ênfase1 13 4 3 2 4" xfId="52620"/>
    <cellStyle name="40% - Ênfase1 13 4 3 3" xfId="18113"/>
    <cellStyle name="40% - Ênfase1 13 4 3 4" xfId="30203"/>
    <cellStyle name="40% - Ênfase1 13 4 3 5" xfId="44343"/>
    <cellStyle name="40% - Ênfase1 13 4 4" xfId="8023"/>
    <cellStyle name="40% - Ênfase1 13 4 4 2" xfId="20143"/>
    <cellStyle name="40% - Ênfase1 13 4 4 2 2" xfId="48587"/>
    <cellStyle name="40% - Ênfase1 13 4 4 3" xfId="32232"/>
    <cellStyle name="40% - Ênfase1 13 4 4 4" xfId="40310"/>
    <cellStyle name="40% - Ênfase1 13 4 5" xfId="14083"/>
    <cellStyle name="40% - Ênfase1 13 4 5 2" xfId="46538"/>
    <cellStyle name="40% - Ênfase1 13 4 6" xfId="26173"/>
    <cellStyle name="40% - Ênfase1 13 4 7" xfId="38263"/>
    <cellStyle name="40% - Ênfase1 13 5" xfId="2457"/>
    <cellStyle name="40% - Ênfase1 13 5 2" xfId="8517"/>
    <cellStyle name="40% - Ênfase1 13 5 2 2" xfId="20637"/>
    <cellStyle name="40% - Ênfase1 13 5 2 3" xfId="32726"/>
    <cellStyle name="40% - Ênfase1 13 5 2 4" xfId="49083"/>
    <cellStyle name="40% - Ênfase1 13 5 3" xfId="14577"/>
    <cellStyle name="40% - Ênfase1 13 5 4" xfId="26667"/>
    <cellStyle name="40% - Ênfase1 13 5 5" xfId="40806"/>
    <cellStyle name="40% - Ênfase1 13 6" xfId="4488"/>
    <cellStyle name="40% - Ênfase1 13 6 2" xfId="10547"/>
    <cellStyle name="40% - Ênfase1 13 6 2 2" xfId="22667"/>
    <cellStyle name="40% - Ênfase1 13 6 2 3" xfId="34756"/>
    <cellStyle name="40% - Ênfase1 13 6 2 4" xfId="51114"/>
    <cellStyle name="40% - Ênfase1 13 6 3" xfId="16607"/>
    <cellStyle name="40% - Ênfase1 13 6 4" xfId="28697"/>
    <cellStyle name="40% - Ênfase1 13 6 5" xfId="42837"/>
    <cellStyle name="40% - Ênfase1 13 7" xfId="6487"/>
    <cellStyle name="40% - Ênfase1 13 7 2" xfId="18607"/>
    <cellStyle name="40% - Ênfase1 13 7 2 2" xfId="47035"/>
    <cellStyle name="40% - Ênfase1 13 7 3" xfId="30696"/>
    <cellStyle name="40% - Ênfase1 13 7 4" xfId="38758"/>
    <cellStyle name="40% - Ênfase1 13 8" xfId="12547"/>
    <cellStyle name="40% - Ênfase1 13 8 2" xfId="44989"/>
    <cellStyle name="40% - Ênfase1 13 9" xfId="24667"/>
    <cellStyle name="40% - Ênfase1 14" xfId="331"/>
    <cellStyle name="40% - Ênfase1 14 10" xfId="36759"/>
    <cellStyle name="40% - Ênfase1 14 2" xfId="1418"/>
    <cellStyle name="40% - Ênfase1 14 2 2" xfId="3460"/>
    <cellStyle name="40% - Ênfase1 14 2 2 2" xfId="9519"/>
    <cellStyle name="40% - Ênfase1 14 2 2 2 2" xfId="21639"/>
    <cellStyle name="40% - Ênfase1 14 2 2 2 3" xfId="33728"/>
    <cellStyle name="40% - Ênfase1 14 2 2 2 4" xfId="50086"/>
    <cellStyle name="40% - Ênfase1 14 2 2 3" xfId="15579"/>
    <cellStyle name="40% - Ênfase1 14 2 2 4" xfId="27669"/>
    <cellStyle name="40% - Ênfase1 14 2 2 5" xfId="41809"/>
    <cellStyle name="40% - Ênfase1 14 2 3" xfId="5484"/>
    <cellStyle name="40% - Ênfase1 14 2 3 2" xfId="11543"/>
    <cellStyle name="40% - Ênfase1 14 2 3 2 2" xfId="23663"/>
    <cellStyle name="40% - Ênfase1 14 2 3 2 3" xfId="35752"/>
    <cellStyle name="40% - Ênfase1 14 2 3 2 4" xfId="52110"/>
    <cellStyle name="40% - Ênfase1 14 2 3 3" xfId="17603"/>
    <cellStyle name="40% - Ênfase1 14 2 3 4" xfId="29693"/>
    <cellStyle name="40% - Ênfase1 14 2 3 5" xfId="43833"/>
    <cellStyle name="40% - Ênfase1 14 2 4" xfId="7489"/>
    <cellStyle name="40% - Ênfase1 14 2 4 2" xfId="19609"/>
    <cellStyle name="40% - Ênfase1 14 2 4 2 2" xfId="48052"/>
    <cellStyle name="40% - Ênfase1 14 2 4 3" xfId="31698"/>
    <cellStyle name="40% - Ênfase1 14 2 4 4" xfId="39775"/>
    <cellStyle name="40% - Ênfase1 14 2 5" xfId="13549"/>
    <cellStyle name="40% - Ênfase1 14 2 5 2" xfId="46003"/>
    <cellStyle name="40% - Ênfase1 14 2 6" xfId="25663"/>
    <cellStyle name="40% - Ênfase1 14 2 7" xfId="37753"/>
    <cellStyle name="40% - Ênfase1 14 3" xfId="908"/>
    <cellStyle name="40% - Ênfase1 14 3 2" xfId="2963"/>
    <cellStyle name="40% - Ênfase1 14 3 2 2" xfId="9022"/>
    <cellStyle name="40% - Ênfase1 14 3 2 2 2" xfId="21142"/>
    <cellStyle name="40% - Ênfase1 14 3 2 2 3" xfId="33231"/>
    <cellStyle name="40% - Ênfase1 14 3 2 2 4" xfId="49589"/>
    <cellStyle name="40% - Ênfase1 14 3 2 3" xfId="15082"/>
    <cellStyle name="40% - Ênfase1 14 3 2 4" xfId="27172"/>
    <cellStyle name="40% - Ênfase1 14 3 2 5" xfId="41312"/>
    <cellStyle name="40% - Ênfase1 14 3 3" xfId="4988"/>
    <cellStyle name="40% - Ênfase1 14 3 3 2" xfId="11047"/>
    <cellStyle name="40% - Ênfase1 14 3 3 2 2" xfId="23167"/>
    <cellStyle name="40% - Ênfase1 14 3 3 2 3" xfId="35256"/>
    <cellStyle name="40% - Ênfase1 14 3 3 2 4" xfId="51614"/>
    <cellStyle name="40% - Ênfase1 14 3 3 3" xfId="17107"/>
    <cellStyle name="40% - Ênfase1 14 3 3 4" xfId="29197"/>
    <cellStyle name="40% - Ênfase1 14 3 3 5" xfId="43337"/>
    <cellStyle name="40% - Ênfase1 14 3 4" xfId="6992"/>
    <cellStyle name="40% - Ênfase1 14 3 4 2" xfId="19112"/>
    <cellStyle name="40% - Ênfase1 14 3 4 2 2" xfId="47546"/>
    <cellStyle name="40% - Ênfase1 14 3 4 3" xfId="31201"/>
    <cellStyle name="40% - Ênfase1 14 3 4 4" xfId="39269"/>
    <cellStyle name="40% - Ênfase1 14 3 5" xfId="13052"/>
    <cellStyle name="40% - Ênfase1 14 3 5 2" xfId="45498"/>
    <cellStyle name="40% - Ênfase1 14 3 6" xfId="25167"/>
    <cellStyle name="40% - Ênfase1 14 3 7" xfId="37257"/>
    <cellStyle name="40% - Ênfase1 14 4" xfId="1960"/>
    <cellStyle name="40% - Ênfase1 14 4 2" xfId="3996"/>
    <cellStyle name="40% - Ênfase1 14 4 2 2" xfId="10055"/>
    <cellStyle name="40% - Ênfase1 14 4 2 2 2" xfId="22175"/>
    <cellStyle name="40% - Ênfase1 14 4 2 2 3" xfId="34264"/>
    <cellStyle name="40% - Ênfase1 14 4 2 2 4" xfId="50622"/>
    <cellStyle name="40% - Ênfase1 14 4 2 3" xfId="16115"/>
    <cellStyle name="40% - Ênfase1 14 4 2 4" xfId="28205"/>
    <cellStyle name="40% - Ênfase1 14 4 2 5" xfId="42345"/>
    <cellStyle name="40% - Ênfase1 14 4 3" xfId="5996"/>
    <cellStyle name="40% - Ênfase1 14 4 3 2" xfId="12055"/>
    <cellStyle name="40% - Ênfase1 14 4 3 2 2" xfId="24175"/>
    <cellStyle name="40% - Ênfase1 14 4 3 2 3" xfId="36264"/>
    <cellStyle name="40% - Ênfase1 14 4 3 2 4" xfId="52622"/>
    <cellStyle name="40% - Ênfase1 14 4 3 3" xfId="18115"/>
    <cellStyle name="40% - Ênfase1 14 4 3 4" xfId="30205"/>
    <cellStyle name="40% - Ênfase1 14 4 3 5" xfId="44345"/>
    <cellStyle name="40% - Ênfase1 14 4 4" xfId="8025"/>
    <cellStyle name="40% - Ênfase1 14 4 4 2" xfId="20145"/>
    <cellStyle name="40% - Ênfase1 14 4 4 2 2" xfId="48589"/>
    <cellStyle name="40% - Ênfase1 14 4 4 3" xfId="32234"/>
    <cellStyle name="40% - Ênfase1 14 4 4 4" xfId="40312"/>
    <cellStyle name="40% - Ênfase1 14 4 5" xfId="14085"/>
    <cellStyle name="40% - Ênfase1 14 4 5 2" xfId="46540"/>
    <cellStyle name="40% - Ênfase1 14 4 6" xfId="26175"/>
    <cellStyle name="40% - Ênfase1 14 4 7" xfId="38265"/>
    <cellStyle name="40% - Ênfase1 14 5" xfId="2460"/>
    <cellStyle name="40% - Ênfase1 14 5 2" xfId="8520"/>
    <cellStyle name="40% - Ênfase1 14 5 2 2" xfId="20640"/>
    <cellStyle name="40% - Ênfase1 14 5 2 3" xfId="32729"/>
    <cellStyle name="40% - Ênfase1 14 5 2 4" xfId="49086"/>
    <cellStyle name="40% - Ênfase1 14 5 3" xfId="14580"/>
    <cellStyle name="40% - Ênfase1 14 5 4" xfId="26670"/>
    <cellStyle name="40% - Ênfase1 14 5 5" xfId="40809"/>
    <cellStyle name="40% - Ênfase1 14 6" xfId="4490"/>
    <cellStyle name="40% - Ênfase1 14 6 2" xfId="10549"/>
    <cellStyle name="40% - Ênfase1 14 6 2 2" xfId="22669"/>
    <cellStyle name="40% - Ênfase1 14 6 2 3" xfId="34758"/>
    <cellStyle name="40% - Ênfase1 14 6 2 4" xfId="51116"/>
    <cellStyle name="40% - Ênfase1 14 6 3" xfId="16609"/>
    <cellStyle name="40% - Ênfase1 14 6 4" xfId="28699"/>
    <cellStyle name="40% - Ênfase1 14 6 5" xfId="42839"/>
    <cellStyle name="40% - Ênfase1 14 7" xfId="6490"/>
    <cellStyle name="40% - Ênfase1 14 7 2" xfId="18610"/>
    <cellStyle name="40% - Ênfase1 14 7 2 2" xfId="47038"/>
    <cellStyle name="40% - Ênfase1 14 7 3" xfId="30699"/>
    <cellStyle name="40% - Ênfase1 14 7 4" xfId="38761"/>
    <cellStyle name="40% - Ênfase1 14 8" xfId="12550"/>
    <cellStyle name="40% - Ênfase1 14 8 2" xfId="44992"/>
    <cellStyle name="40% - Ênfase1 14 9" xfId="24669"/>
    <cellStyle name="40% - Ênfase1 15" xfId="63"/>
    <cellStyle name="40% - Ênfase1 15 10" xfId="36506"/>
    <cellStyle name="40% - Ênfase1 15 2" xfId="1162"/>
    <cellStyle name="40% - Ênfase1 15 2 2" xfId="3206"/>
    <cellStyle name="40% - Ênfase1 15 2 2 2" xfId="9265"/>
    <cellStyle name="40% - Ênfase1 15 2 2 2 2" xfId="21385"/>
    <cellStyle name="40% - Ênfase1 15 2 2 2 3" xfId="33474"/>
    <cellStyle name="40% - Ênfase1 15 2 2 2 4" xfId="49832"/>
    <cellStyle name="40% - Ênfase1 15 2 2 3" xfId="15325"/>
    <cellStyle name="40% - Ênfase1 15 2 2 4" xfId="27415"/>
    <cellStyle name="40% - Ênfase1 15 2 2 5" xfId="41555"/>
    <cellStyle name="40% - Ênfase1 15 2 3" xfId="5231"/>
    <cellStyle name="40% - Ênfase1 15 2 3 2" xfId="11290"/>
    <cellStyle name="40% - Ênfase1 15 2 3 2 2" xfId="23410"/>
    <cellStyle name="40% - Ênfase1 15 2 3 2 3" xfId="35499"/>
    <cellStyle name="40% - Ênfase1 15 2 3 2 4" xfId="51857"/>
    <cellStyle name="40% - Ênfase1 15 2 3 3" xfId="17350"/>
    <cellStyle name="40% - Ênfase1 15 2 3 4" xfId="29440"/>
    <cellStyle name="40% - Ênfase1 15 2 3 5" xfId="43580"/>
    <cellStyle name="40% - Ênfase1 15 2 4" xfId="7235"/>
    <cellStyle name="40% - Ênfase1 15 2 4 2" xfId="19355"/>
    <cellStyle name="40% - Ênfase1 15 2 4 2 2" xfId="47797"/>
    <cellStyle name="40% - Ênfase1 15 2 4 3" xfId="31444"/>
    <cellStyle name="40% - Ênfase1 15 2 4 4" xfId="39520"/>
    <cellStyle name="40% - Ênfase1 15 2 5" xfId="13295"/>
    <cellStyle name="40% - Ênfase1 15 2 5 2" xfId="45748"/>
    <cellStyle name="40% - Ênfase1 15 2 6" xfId="25410"/>
    <cellStyle name="40% - Ênfase1 15 2 7" xfId="37500"/>
    <cellStyle name="40% - Ênfase1 15 3" xfId="652"/>
    <cellStyle name="40% - Ênfase1 15 3 2" xfId="2710"/>
    <cellStyle name="40% - Ênfase1 15 3 2 2" xfId="8769"/>
    <cellStyle name="40% - Ênfase1 15 3 2 2 2" xfId="20889"/>
    <cellStyle name="40% - Ênfase1 15 3 2 2 3" xfId="32978"/>
    <cellStyle name="40% - Ênfase1 15 3 2 2 4" xfId="49336"/>
    <cellStyle name="40% - Ênfase1 15 3 2 3" xfId="14829"/>
    <cellStyle name="40% - Ênfase1 15 3 2 4" xfId="26919"/>
    <cellStyle name="40% - Ênfase1 15 3 2 5" xfId="41059"/>
    <cellStyle name="40% - Ênfase1 15 3 3" xfId="4735"/>
    <cellStyle name="40% - Ênfase1 15 3 3 2" xfId="10794"/>
    <cellStyle name="40% - Ênfase1 15 3 3 2 2" xfId="22914"/>
    <cellStyle name="40% - Ênfase1 15 3 3 2 3" xfId="35003"/>
    <cellStyle name="40% - Ênfase1 15 3 3 2 4" xfId="51361"/>
    <cellStyle name="40% - Ênfase1 15 3 3 3" xfId="16854"/>
    <cellStyle name="40% - Ênfase1 15 3 3 4" xfId="28944"/>
    <cellStyle name="40% - Ênfase1 15 3 3 5" xfId="43084"/>
    <cellStyle name="40% - Ênfase1 15 3 4" xfId="6739"/>
    <cellStyle name="40% - Ênfase1 15 3 4 2" xfId="18859"/>
    <cellStyle name="40% - Ênfase1 15 3 4 2 2" xfId="47291"/>
    <cellStyle name="40% - Ênfase1 15 3 4 3" xfId="30948"/>
    <cellStyle name="40% - Ênfase1 15 3 4 4" xfId="39014"/>
    <cellStyle name="40% - Ênfase1 15 3 5" xfId="12799"/>
    <cellStyle name="40% - Ênfase1 15 3 5 2" xfId="45243"/>
    <cellStyle name="40% - Ênfase1 15 3 6" xfId="24914"/>
    <cellStyle name="40% - Ênfase1 15 3 7" xfId="37004"/>
    <cellStyle name="40% - Ênfase1 15 4" xfId="1706"/>
    <cellStyle name="40% - Ênfase1 15 4 2" xfId="3743"/>
    <cellStyle name="40% - Ênfase1 15 4 2 2" xfId="9802"/>
    <cellStyle name="40% - Ênfase1 15 4 2 2 2" xfId="21922"/>
    <cellStyle name="40% - Ênfase1 15 4 2 2 3" xfId="34011"/>
    <cellStyle name="40% - Ênfase1 15 4 2 2 4" xfId="50369"/>
    <cellStyle name="40% - Ênfase1 15 4 2 3" xfId="15862"/>
    <cellStyle name="40% - Ênfase1 15 4 2 4" xfId="27952"/>
    <cellStyle name="40% - Ênfase1 15 4 2 5" xfId="42092"/>
    <cellStyle name="40% - Ênfase1 15 4 3" xfId="5743"/>
    <cellStyle name="40% - Ênfase1 15 4 3 2" xfId="11802"/>
    <cellStyle name="40% - Ênfase1 15 4 3 2 2" xfId="23922"/>
    <cellStyle name="40% - Ênfase1 15 4 3 2 3" xfId="36011"/>
    <cellStyle name="40% - Ênfase1 15 4 3 2 4" xfId="52369"/>
    <cellStyle name="40% - Ênfase1 15 4 3 3" xfId="17862"/>
    <cellStyle name="40% - Ênfase1 15 4 3 4" xfId="29952"/>
    <cellStyle name="40% - Ênfase1 15 4 3 5" xfId="44092"/>
    <cellStyle name="40% - Ênfase1 15 4 4" xfId="7772"/>
    <cellStyle name="40% - Ênfase1 15 4 4 2" xfId="19892"/>
    <cellStyle name="40% - Ênfase1 15 4 4 2 2" xfId="48335"/>
    <cellStyle name="40% - Ênfase1 15 4 4 3" xfId="31981"/>
    <cellStyle name="40% - Ênfase1 15 4 4 4" xfId="40058"/>
    <cellStyle name="40% - Ênfase1 15 4 5" xfId="13832"/>
    <cellStyle name="40% - Ênfase1 15 4 5 2" xfId="46286"/>
    <cellStyle name="40% - Ênfase1 15 4 6" xfId="25922"/>
    <cellStyle name="40% - Ênfase1 15 4 7" xfId="38012"/>
    <cellStyle name="40% - Ênfase1 15 5" xfId="2206"/>
    <cellStyle name="40% - Ênfase1 15 5 2" xfId="8266"/>
    <cellStyle name="40% - Ênfase1 15 5 2 2" xfId="20386"/>
    <cellStyle name="40% - Ênfase1 15 5 2 3" xfId="32475"/>
    <cellStyle name="40% - Ênfase1 15 5 2 4" xfId="48832"/>
    <cellStyle name="40% - Ênfase1 15 5 3" xfId="14326"/>
    <cellStyle name="40% - Ênfase1 15 5 4" xfId="26416"/>
    <cellStyle name="40% - Ênfase1 15 5 5" xfId="40555"/>
    <cellStyle name="40% - Ênfase1 15 6" xfId="4237"/>
    <cellStyle name="40% - Ênfase1 15 6 2" xfId="10296"/>
    <cellStyle name="40% - Ênfase1 15 6 2 2" xfId="22416"/>
    <cellStyle name="40% - Ênfase1 15 6 2 3" xfId="34505"/>
    <cellStyle name="40% - Ênfase1 15 6 2 4" xfId="50863"/>
    <cellStyle name="40% - Ênfase1 15 6 3" xfId="16356"/>
    <cellStyle name="40% - Ênfase1 15 6 4" xfId="28446"/>
    <cellStyle name="40% - Ênfase1 15 6 5" xfId="42586"/>
    <cellStyle name="40% - Ênfase1 15 7" xfId="6236"/>
    <cellStyle name="40% - Ênfase1 15 7 2" xfId="18356"/>
    <cellStyle name="40% - Ênfase1 15 7 2 2" xfId="46783"/>
    <cellStyle name="40% - Ênfase1 15 7 3" xfId="30445"/>
    <cellStyle name="40% - Ênfase1 15 7 4" xfId="38506"/>
    <cellStyle name="40% - Ênfase1 15 8" xfId="12296"/>
    <cellStyle name="40% - Ênfase1 15 8 2" xfId="44737"/>
    <cellStyle name="40% - Ênfase1 15 9" xfId="24416"/>
    <cellStyle name="40% - Ênfase1 16" xfId="332"/>
    <cellStyle name="40% - Ênfase1 16 10" xfId="36760"/>
    <cellStyle name="40% - Ênfase1 16 2" xfId="1419"/>
    <cellStyle name="40% - Ênfase1 16 2 2" xfId="3461"/>
    <cellStyle name="40% - Ênfase1 16 2 2 2" xfId="9520"/>
    <cellStyle name="40% - Ênfase1 16 2 2 2 2" xfId="21640"/>
    <cellStyle name="40% - Ênfase1 16 2 2 2 3" xfId="33729"/>
    <cellStyle name="40% - Ênfase1 16 2 2 2 4" xfId="50087"/>
    <cellStyle name="40% - Ênfase1 16 2 2 3" xfId="15580"/>
    <cellStyle name="40% - Ênfase1 16 2 2 4" xfId="27670"/>
    <cellStyle name="40% - Ênfase1 16 2 2 5" xfId="41810"/>
    <cellStyle name="40% - Ênfase1 16 2 3" xfId="5485"/>
    <cellStyle name="40% - Ênfase1 16 2 3 2" xfId="11544"/>
    <cellStyle name="40% - Ênfase1 16 2 3 2 2" xfId="23664"/>
    <cellStyle name="40% - Ênfase1 16 2 3 2 3" xfId="35753"/>
    <cellStyle name="40% - Ênfase1 16 2 3 2 4" xfId="52111"/>
    <cellStyle name="40% - Ênfase1 16 2 3 3" xfId="17604"/>
    <cellStyle name="40% - Ênfase1 16 2 3 4" xfId="29694"/>
    <cellStyle name="40% - Ênfase1 16 2 3 5" xfId="43834"/>
    <cellStyle name="40% - Ênfase1 16 2 4" xfId="7490"/>
    <cellStyle name="40% - Ênfase1 16 2 4 2" xfId="19610"/>
    <cellStyle name="40% - Ênfase1 16 2 4 2 2" xfId="48053"/>
    <cellStyle name="40% - Ênfase1 16 2 4 3" xfId="31699"/>
    <cellStyle name="40% - Ênfase1 16 2 4 4" xfId="39776"/>
    <cellStyle name="40% - Ênfase1 16 2 5" xfId="13550"/>
    <cellStyle name="40% - Ênfase1 16 2 5 2" xfId="46004"/>
    <cellStyle name="40% - Ênfase1 16 2 6" xfId="25664"/>
    <cellStyle name="40% - Ênfase1 16 2 7" xfId="37754"/>
    <cellStyle name="40% - Ênfase1 16 3" xfId="909"/>
    <cellStyle name="40% - Ênfase1 16 3 2" xfId="2964"/>
    <cellStyle name="40% - Ênfase1 16 3 2 2" xfId="9023"/>
    <cellStyle name="40% - Ênfase1 16 3 2 2 2" xfId="21143"/>
    <cellStyle name="40% - Ênfase1 16 3 2 2 3" xfId="33232"/>
    <cellStyle name="40% - Ênfase1 16 3 2 2 4" xfId="49590"/>
    <cellStyle name="40% - Ênfase1 16 3 2 3" xfId="15083"/>
    <cellStyle name="40% - Ênfase1 16 3 2 4" xfId="27173"/>
    <cellStyle name="40% - Ênfase1 16 3 2 5" xfId="41313"/>
    <cellStyle name="40% - Ênfase1 16 3 3" xfId="4989"/>
    <cellStyle name="40% - Ênfase1 16 3 3 2" xfId="11048"/>
    <cellStyle name="40% - Ênfase1 16 3 3 2 2" xfId="23168"/>
    <cellStyle name="40% - Ênfase1 16 3 3 2 3" xfId="35257"/>
    <cellStyle name="40% - Ênfase1 16 3 3 2 4" xfId="51615"/>
    <cellStyle name="40% - Ênfase1 16 3 3 3" xfId="17108"/>
    <cellStyle name="40% - Ênfase1 16 3 3 4" xfId="29198"/>
    <cellStyle name="40% - Ênfase1 16 3 3 5" xfId="43338"/>
    <cellStyle name="40% - Ênfase1 16 3 4" xfId="6993"/>
    <cellStyle name="40% - Ênfase1 16 3 4 2" xfId="19113"/>
    <cellStyle name="40% - Ênfase1 16 3 4 2 2" xfId="47547"/>
    <cellStyle name="40% - Ênfase1 16 3 4 3" xfId="31202"/>
    <cellStyle name="40% - Ênfase1 16 3 4 4" xfId="39270"/>
    <cellStyle name="40% - Ênfase1 16 3 5" xfId="13053"/>
    <cellStyle name="40% - Ênfase1 16 3 5 2" xfId="45499"/>
    <cellStyle name="40% - Ênfase1 16 3 6" xfId="25168"/>
    <cellStyle name="40% - Ênfase1 16 3 7" xfId="37258"/>
    <cellStyle name="40% - Ênfase1 16 4" xfId="1961"/>
    <cellStyle name="40% - Ênfase1 16 4 2" xfId="3997"/>
    <cellStyle name="40% - Ênfase1 16 4 2 2" xfId="10056"/>
    <cellStyle name="40% - Ênfase1 16 4 2 2 2" xfId="22176"/>
    <cellStyle name="40% - Ênfase1 16 4 2 2 3" xfId="34265"/>
    <cellStyle name="40% - Ênfase1 16 4 2 2 4" xfId="50623"/>
    <cellStyle name="40% - Ênfase1 16 4 2 3" xfId="16116"/>
    <cellStyle name="40% - Ênfase1 16 4 2 4" xfId="28206"/>
    <cellStyle name="40% - Ênfase1 16 4 2 5" xfId="42346"/>
    <cellStyle name="40% - Ênfase1 16 4 3" xfId="5997"/>
    <cellStyle name="40% - Ênfase1 16 4 3 2" xfId="12056"/>
    <cellStyle name="40% - Ênfase1 16 4 3 2 2" xfId="24176"/>
    <cellStyle name="40% - Ênfase1 16 4 3 2 3" xfId="36265"/>
    <cellStyle name="40% - Ênfase1 16 4 3 2 4" xfId="52623"/>
    <cellStyle name="40% - Ênfase1 16 4 3 3" xfId="18116"/>
    <cellStyle name="40% - Ênfase1 16 4 3 4" xfId="30206"/>
    <cellStyle name="40% - Ênfase1 16 4 3 5" xfId="44346"/>
    <cellStyle name="40% - Ênfase1 16 4 4" xfId="8026"/>
    <cellStyle name="40% - Ênfase1 16 4 4 2" xfId="20146"/>
    <cellStyle name="40% - Ênfase1 16 4 4 2 2" xfId="48590"/>
    <cellStyle name="40% - Ênfase1 16 4 4 3" xfId="32235"/>
    <cellStyle name="40% - Ênfase1 16 4 4 4" xfId="40313"/>
    <cellStyle name="40% - Ênfase1 16 4 5" xfId="14086"/>
    <cellStyle name="40% - Ênfase1 16 4 5 2" xfId="46541"/>
    <cellStyle name="40% - Ênfase1 16 4 6" xfId="26176"/>
    <cellStyle name="40% - Ênfase1 16 4 7" xfId="38266"/>
    <cellStyle name="40% - Ênfase1 16 5" xfId="2461"/>
    <cellStyle name="40% - Ênfase1 16 5 2" xfId="8521"/>
    <cellStyle name="40% - Ênfase1 16 5 2 2" xfId="20641"/>
    <cellStyle name="40% - Ênfase1 16 5 2 3" xfId="32730"/>
    <cellStyle name="40% - Ênfase1 16 5 2 4" xfId="49087"/>
    <cellStyle name="40% - Ênfase1 16 5 3" xfId="14581"/>
    <cellStyle name="40% - Ênfase1 16 5 4" xfId="26671"/>
    <cellStyle name="40% - Ênfase1 16 5 5" xfId="40810"/>
    <cellStyle name="40% - Ênfase1 16 6" xfId="4491"/>
    <cellStyle name="40% - Ênfase1 16 6 2" xfId="10550"/>
    <cellStyle name="40% - Ênfase1 16 6 2 2" xfId="22670"/>
    <cellStyle name="40% - Ênfase1 16 6 2 3" xfId="34759"/>
    <cellStyle name="40% - Ênfase1 16 6 2 4" xfId="51117"/>
    <cellStyle name="40% - Ênfase1 16 6 3" xfId="16610"/>
    <cellStyle name="40% - Ênfase1 16 6 4" xfId="28700"/>
    <cellStyle name="40% - Ênfase1 16 6 5" xfId="42840"/>
    <cellStyle name="40% - Ênfase1 16 7" xfId="6491"/>
    <cellStyle name="40% - Ênfase1 16 7 2" xfId="18611"/>
    <cellStyle name="40% - Ênfase1 16 7 2 2" xfId="47039"/>
    <cellStyle name="40% - Ênfase1 16 7 3" xfId="30700"/>
    <cellStyle name="40% - Ênfase1 16 7 4" xfId="38762"/>
    <cellStyle name="40% - Ênfase1 16 8" xfId="12551"/>
    <cellStyle name="40% - Ênfase1 16 8 2" xfId="44993"/>
    <cellStyle name="40% - Ênfase1 16 9" xfId="24670"/>
    <cellStyle name="40% - Ênfase1 17" xfId="254"/>
    <cellStyle name="40% - Ênfase1 17 10" xfId="36686"/>
    <cellStyle name="40% - Ênfase1 17 2" xfId="1344"/>
    <cellStyle name="40% - Ênfase1 17 2 2" xfId="3386"/>
    <cellStyle name="40% - Ênfase1 17 2 2 2" xfId="9445"/>
    <cellStyle name="40% - Ênfase1 17 2 2 2 2" xfId="21565"/>
    <cellStyle name="40% - Ênfase1 17 2 2 2 3" xfId="33654"/>
    <cellStyle name="40% - Ênfase1 17 2 2 2 4" xfId="50012"/>
    <cellStyle name="40% - Ênfase1 17 2 2 3" xfId="15505"/>
    <cellStyle name="40% - Ênfase1 17 2 2 4" xfId="27595"/>
    <cellStyle name="40% - Ênfase1 17 2 2 5" xfId="41735"/>
    <cellStyle name="40% - Ênfase1 17 2 3" xfId="5411"/>
    <cellStyle name="40% - Ênfase1 17 2 3 2" xfId="11470"/>
    <cellStyle name="40% - Ênfase1 17 2 3 2 2" xfId="23590"/>
    <cellStyle name="40% - Ênfase1 17 2 3 2 3" xfId="35679"/>
    <cellStyle name="40% - Ênfase1 17 2 3 2 4" xfId="52037"/>
    <cellStyle name="40% - Ênfase1 17 2 3 3" xfId="17530"/>
    <cellStyle name="40% - Ênfase1 17 2 3 4" xfId="29620"/>
    <cellStyle name="40% - Ênfase1 17 2 3 5" xfId="43760"/>
    <cellStyle name="40% - Ênfase1 17 2 4" xfId="7415"/>
    <cellStyle name="40% - Ênfase1 17 2 4 2" xfId="19535"/>
    <cellStyle name="40% - Ênfase1 17 2 4 2 2" xfId="47978"/>
    <cellStyle name="40% - Ênfase1 17 2 4 3" xfId="31624"/>
    <cellStyle name="40% - Ênfase1 17 2 4 4" xfId="39701"/>
    <cellStyle name="40% - Ênfase1 17 2 5" xfId="13475"/>
    <cellStyle name="40% - Ênfase1 17 2 5 2" xfId="45929"/>
    <cellStyle name="40% - Ênfase1 17 2 6" xfId="25590"/>
    <cellStyle name="40% - Ênfase1 17 2 7" xfId="37680"/>
    <cellStyle name="40% - Ênfase1 17 3" xfId="835"/>
    <cellStyle name="40% - Ênfase1 17 3 2" xfId="2890"/>
    <cellStyle name="40% - Ênfase1 17 3 2 2" xfId="8949"/>
    <cellStyle name="40% - Ênfase1 17 3 2 2 2" xfId="21069"/>
    <cellStyle name="40% - Ênfase1 17 3 2 2 3" xfId="33158"/>
    <cellStyle name="40% - Ênfase1 17 3 2 2 4" xfId="49516"/>
    <cellStyle name="40% - Ênfase1 17 3 2 3" xfId="15009"/>
    <cellStyle name="40% - Ênfase1 17 3 2 4" xfId="27099"/>
    <cellStyle name="40% - Ênfase1 17 3 2 5" xfId="41239"/>
    <cellStyle name="40% - Ênfase1 17 3 3" xfId="4915"/>
    <cellStyle name="40% - Ênfase1 17 3 3 2" xfId="10974"/>
    <cellStyle name="40% - Ênfase1 17 3 3 2 2" xfId="23094"/>
    <cellStyle name="40% - Ênfase1 17 3 3 2 3" xfId="35183"/>
    <cellStyle name="40% - Ênfase1 17 3 3 2 4" xfId="51541"/>
    <cellStyle name="40% - Ênfase1 17 3 3 3" xfId="17034"/>
    <cellStyle name="40% - Ênfase1 17 3 3 4" xfId="29124"/>
    <cellStyle name="40% - Ênfase1 17 3 3 5" xfId="43264"/>
    <cellStyle name="40% - Ênfase1 17 3 4" xfId="6919"/>
    <cellStyle name="40% - Ênfase1 17 3 4 2" xfId="19039"/>
    <cellStyle name="40% - Ênfase1 17 3 4 2 2" xfId="47473"/>
    <cellStyle name="40% - Ênfase1 17 3 4 3" xfId="31128"/>
    <cellStyle name="40% - Ênfase1 17 3 4 4" xfId="39196"/>
    <cellStyle name="40% - Ênfase1 17 3 5" xfId="12979"/>
    <cellStyle name="40% - Ênfase1 17 3 5 2" xfId="45425"/>
    <cellStyle name="40% - Ênfase1 17 3 6" xfId="25094"/>
    <cellStyle name="40% - Ênfase1 17 3 7" xfId="37184"/>
    <cellStyle name="40% - Ênfase1 17 4" xfId="1887"/>
    <cellStyle name="40% - Ênfase1 17 4 2" xfId="3923"/>
    <cellStyle name="40% - Ênfase1 17 4 2 2" xfId="9982"/>
    <cellStyle name="40% - Ênfase1 17 4 2 2 2" xfId="22102"/>
    <cellStyle name="40% - Ênfase1 17 4 2 2 3" xfId="34191"/>
    <cellStyle name="40% - Ênfase1 17 4 2 2 4" xfId="50549"/>
    <cellStyle name="40% - Ênfase1 17 4 2 3" xfId="16042"/>
    <cellStyle name="40% - Ênfase1 17 4 2 4" xfId="28132"/>
    <cellStyle name="40% - Ênfase1 17 4 2 5" xfId="42272"/>
    <cellStyle name="40% - Ênfase1 17 4 3" xfId="5923"/>
    <cellStyle name="40% - Ênfase1 17 4 3 2" xfId="11982"/>
    <cellStyle name="40% - Ênfase1 17 4 3 2 2" xfId="24102"/>
    <cellStyle name="40% - Ênfase1 17 4 3 2 3" xfId="36191"/>
    <cellStyle name="40% - Ênfase1 17 4 3 2 4" xfId="52549"/>
    <cellStyle name="40% - Ênfase1 17 4 3 3" xfId="18042"/>
    <cellStyle name="40% - Ênfase1 17 4 3 4" xfId="30132"/>
    <cellStyle name="40% - Ênfase1 17 4 3 5" xfId="44272"/>
    <cellStyle name="40% - Ênfase1 17 4 4" xfId="7952"/>
    <cellStyle name="40% - Ênfase1 17 4 4 2" xfId="20072"/>
    <cellStyle name="40% - Ênfase1 17 4 4 2 2" xfId="48516"/>
    <cellStyle name="40% - Ênfase1 17 4 4 3" xfId="32161"/>
    <cellStyle name="40% - Ênfase1 17 4 4 4" xfId="40239"/>
    <cellStyle name="40% - Ênfase1 17 4 5" xfId="14012"/>
    <cellStyle name="40% - Ênfase1 17 4 5 2" xfId="46467"/>
    <cellStyle name="40% - Ênfase1 17 4 6" xfId="26102"/>
    <cellStyle name="40% - Ênfase1 17 4 7" xfId="38192"/>
    <cellStyle name="40% - Ênfase1 17 5" xfId="2386"/>
    <cellStyle name="40% - Ênfase1 17 5 2" xfId="8446"/>
    <cellStyle name="40% - Ênfase1 17 5 2 2" xfId="20566"/>
    <cellStyle name="40% - Ênfase1 17 5 2 3" xfId="32655"/>
    <cellStyle name="40% - Ênfase1 17 5 2 4" xfId="49012"/>
    <cellStyle name="40% - Ênfase1 17 5 3" xfId="14506"/>
    <cellStyle name="40% - Ênfase1 17 5 4" xfId="26596"/>
    <cellStyle name="40% - Ênfase1 17 5 5" xfId="40735"/>
    <cellStyle name="40% - Ênfase1 17 6" xfId="4417"/>
    <cellStyle name="40% - Ênfase1 17 6 2" xfId="10476"/>
    <cellStyle name="40% - Ênfase1 17 6 2 2" xfId="22596"/>
    <cellStyle name="40% - Ênfase1 17 6 2 3" xfId="34685"/>
    <cellStyle name="40% - Ênfase1 17 6 2 4" xfId="51043"/>
    <cellStyle name="40% - Ênfase1 17 6 3" xfId="16536"/>
    <cellStyle name="40% - Ênfase1 17 6 4" xfId="28626"/>
    <cellStyle name="40% - Ênfase1 17 6 5" xfId="42766"/>
    <cellStyle name="40% - Ênfase1 17 7" xfId="6416"/>
    <cellStyle name="40% - Ênfase1 17 7 2" xfId="18536"/>
    <cellStyle name="40% - Ênfase1 17 7 2 2" xfId="46964"/>
    <cellStyle name="40% - Ênfase1 17 7 3" xfId="30625"/>
    <cellStyle name="40% - Ênfase1 17 7 4" xfId="38687"/>
    <cellStyle name="40% - Ênfase1 17 8" xfId="12476"/>
    <cellStyle name="40% - Ênfase1 17 8 2" xfId="44918"/>
    <cellStyle name="40% - Ênfase1 17 9" xfId="24596"/>
    <cellStyle name="40% - Ênfase1 18" xfId="334"/>
    <cellStyle name="40% - Ênfase1 18 10" xfId="36762"/>
    <cellStyle name="40% - Ênfase1 18 2" xfId="1421"/>
    <cellStyle name="40% - Ênfase1 18 2 2" xfId="3463"/>
    <cellStyle name="40% - Ênfase1 18 2 2 2" xfId="9522"/>
    <cellStyle name="40% - Ênfase1 18 2 2 2 2" xfId="21642"/>
    <cellStyle name="40% - Ênfase1 18 2 2 2 3" xfId="33731"/>
    <cellStyle name="40% - Ênfase1 18 2 2 2 4" xfId="50089"/>
    <cellStyle name="40% - Ênfase1 18 2 2 3" xfId="15582"/>
    <cellStyle name="40% - Ênfase1 18 2 2 4" xfId="27672"/>
    <cellStyle name="40% - Ênfase1 18 2 2 5" xfId="41812"/>
    <cellStyle name="40% - Ênfase1 18 2 3" xfId="5487"/>
    <cellStyle name="40% - Ênfase1 18 2 3 2" xfId="11546"/>
    <cellStyle name="40% - Ênfase1 18 2 3 2 2" xfId="23666"/>
    <cellStyle name="40% - Ênfase1 18 2 3 2 3" xfId="35755"/>
    <cellStyle name="40% - Ênfase1 18 2 3 2 4" xfId="52113"/>
    <cellStyle name="40% - Ênfase1 18 2 3 3" xfId="17606"/>
    <cellStyle name="40% - Ênfase1 18 2 3 4" xfId="29696"/>
    <cellStyle name="40% - Ênfase1 18 2 3 5" xfId="43836"/>
    <cellStyle name="40% - Ênfase1 18 2 4" xfId="7492"/>
    <cellStyle name="40% - Ênfase1 18 2 4 2" xfId="19612"/>
    <cellStyle name="40% - Ênfase1 18 2 4 2 2" xfId="48055"/>
    <cellStyle name="40% - Ênfase1 18 2 4 3" xfId="31701"/>
    <cellStyle name="40% - Ênfase1 18 2 4 4" xfId="39778"/>
    <cellStyle name="40% - Ênfase1 18 2 5" xfId="13552"/>
    <cellStyle name="40% - Ênfase1 18 2 5 2" xfId="46006"/>
    <cellStyle name="40% - Ênfase1 18 2 6" xfId="25666"/>
    <cellStyle name="40% - Ênfase1 18 2 7" xfId="37756"/>
    <cellStyle name="40% - Ênfase1 18 3" xfId="911"/>
    <cellStyle name="40% - Ênfase1 18 3 2" xfId="2966"/>
    <cellStyle name="40% - Ênfase1 18 3 2 2" xfId="9025"/>
    <cellStyle name="40% - Ênfase1 18 3 2 2 2" xfId="21145"/>
    <cellStyle name="40% - Ênfase1 18 3 2 2 3" xfId="33234"/>
    <cellStyle name="40% - Ênfase1 18 3 2 2 4" xfId="49592"/>
    <cellStyle name="40% - Ênfase1 18 3 2 3" xfId="15085"/>
    <cellStyle name="40% - Ênfase1 18 3 2 4" xfId="27175"/>
    <cellStyle name="40% - Ênfase1 18 3 2 5" xfId="41315"/>
    <cellStyle name="40% - Ênfase1 18 3 3" xfId="4991"/>
    <cellStyle name="40% - Ênfase1 18 3 3 2" xfId="11050"/>
    <cellStyle name="40% - Ênfase1 18 3 3 2 2" xfId="23170"/>
    <cellStyle name="40% - Ênfase1 18 3 3 2 3" xfId="35259"/>
    <cellStyle name="40% - Ênfase1 18 3 3 2 4" xfId="51617"/>
    <cellStyle name="40% - Ênfase1 18 3 3 3" xfId="17110"/>
    <cellStyle name="40% - Ênfase1 18 3 3 4" xfId="29200"/>
    <cellStyle name="40% - Ênfase1 18 3 3 5" xfId="43340"/>
    <cellStyle name="40% - Ênfase1 18 3 4" xfId="6995"/>
    <cellStyle name="40% - Ênfase1 18 3 4 2" xfId="19115"/>
    <cellStyle name="40% - Ênfase1 18 3 4 2 2" xfId="47549"/>
    <cellStyle name="40% - Ênfase1 18 3 4 3" xfId="31204"/>
    <cellStyle name="40% - Ênfase1 18 3 4 4" xfId="39272"/>
    <cellStyle name="40% - Ênfase1 18 3 5" xfId="13055"/>
    <cellStyle name="40% - Ênfase1 18 3 5 2" xfId="45501"/>
    <cellStyle name="40% - Ênfase1 18 3 6" xfId="25170"/>
    <cellStyle name="40% - Ênfase1 18 3 7" xfId="37260"/>
    <cellStyle name="40% - Ênfase1 18 4" xfId="1963"/>
    <cellStyle name="40% - Ênfase1 18 4 2" xfId="3999"/>
    <cellStyle name="40% - Ênfase1 18 4 2 2" xfId="10058"/>
    <cellStyle name="40% - Ênfase1 18 4 2 2 2" xfId="22178"/>
    <cellStyle name="40% - Ênfase1 18 4 2 2 3" xfId="34267"/>
    <cellStyle name="40% - Ênfase1 18 4 2 2 4" xfId="50625"/>
    <cellStyle name="40% - Ênfase1 18 4 2 3" xfId="16118"/>
    <cellStyle name="40% - Ênfase1 18 4 2 4" xfId="28208"/>
    <cellStyle name="40% - Ênfase1 18 4 2 5" xfId="42348"/>
    <cellStyle name="40% - Ênfase1 18 4 3" xfId="5999"/>
    <cellStyle name="40% - Ênfase1 18 4 3 2" xfId="12058"/>
    <cellStyle name="40% - Ênfase1 18 4 3 2 2" xfId="24178"/>
    <cellStyle name="40% - Ênfase1 18 4 3 2 3" xfId="36267"/>
    <cellStyle name="40% - Ênfase1 18 4 3 2 4" xfId="52625"/>
    <cellStyle name="40% - Ênfase1 18 4 3 3" xfId="18118"/>
    <cellStyle name="40% - Ênfase1 18 4 3 4" xfId="30208"/>
    <cellStyle name="40% - Ênfase1 18 4 3 5" xfId="44348"/>
    <cellStyle name="40% - Ênfase1 18 4 4" xfId="8028"/>
    <cellStyle name="40% - Ênfase1 18 4 4 2" xfId="20148"/>
    <cellStyle name="40% - Ênfase1 18 4 4 2 2" xfId="48592"/>
    <cellStyle name="40% - Ênfase1 18 4 4 3" xfId="32237"/>
    <cellStyle name="40% - Ênfase1 18 4 4 4" xfId="40315"/>
    <cellStyle name="40% - Ênfase1 18 4 5" xfId="14088"/>
    <cellStyle name="40% - Ênfase1 18 4 5 2" xfId="46543"/>
    <cellStyle name="40% - Ênfase1 18 4 6" xfId="26178"/>
    <cellStyle name="40% - Ênfase1 18 4 7" xfId="38268"/>
    <cellStyle name="40% - Ênfase1 18 5" xfId="2463"/>
    <cellStyle name="40% - Ênfase1 18 5 2" xfId="8523"/>
    <cellStyle name="40% - Ênfase1 18 5 2 2" xfId="20643"/>
    <cellStyle name="40% - Ênfase1 18 5 2 3" xfId="32732"/>
    <cellStyle name="40% - Ênfase1 18 5 2 4" xfId="49089"/>
    <cellStyle name="40% - Ênfase1 18 5 3" xfId="14583"/>
    <cellStyle name="40% - Ênfase1 18 5 4" xfId="26673"/>
    <cellStyle name="40% - Ênfase1 18 5 5" xfId="40812"/>
    <cellStyle name="40% - Ênfase1 18 6" xfId="4493"/>
    <cellStyle name="40% - Ênfase1 18 6 2" xfId="10552"/>
    <cellStyle name="40% - Ênfase1 18 6 2 2" xfId="22672"/>
    <cellStyle name="40% - Ênfase1 18 6 2 3" xfId="34761"/>
    <cellStyle name="40% - Ênfase1 18 6 2 4" xfId="51119"/>
    <cellStyle name="40% - Ênfase1 18 6 3" xfId="16612"/>
    <cellStyle name="40% - Ênfase1 18 6 4" xfId="28702"/>
    <cellStyle name="40% - Ênfase1 18 6 5" xfId="42842"/>
    <cellStyle name="40% - Ênfase1 18 7" xfId="6493"/>
    <cellStyle name="40% - Ênfase1 18 7 2" xfId="18613"/>
    <cellStyle name="40% - Ênfase1 18 7 2 2" xfId="47041"/>
    <cellStyle name="40% - Ênfase1 18 7 3" xfId="30702"/>
    <cellStyle name="40% - Ênfase1 18 7 4" xfId="38764"/>
    <cellStyle name="40% - Ênfase1 18 8" xfId="12553"/>
    <cellStyle name="40% - Ênfase1 18 8 2" xfId="44995"/>
    <cellStyle name="40% - Ênfase1 18 9" xfId="24672"/>
    <cellStyle name="40% - Ênfase1 19" xfId="336"/>
    <cellStyle name="40% - Ênfase1 19 10" xfId="36763"/>
    <cellStyle name="40% - Ênfase1 19 2" xfId="1422"/>
    <cellStyle name="40% - Ênfase1 19 2 2" xfId="3464"/>
    <cellStyle name="40% - Ênfase1 19 2 2 2" xfId="9523"/>
    <cellStyle name="40% - Ênfase1 19 2 2 2 2" xfId="21643"/>
    <cellStyle name="40% - Ênfase1 19 2 2 2 3" xfId="33732"/>
    <cellStyle name="40% - Ênfase1 19 2 2 2 4" xfId="50090"/>
    <cellStyle name="40% - Ênfase1 19 2 2 3" xfId="15583"/>
    <cellStyle name="40% - Ênfase1 19 2 2 4" xfId="27673"/>
    <cellStyle name="40% - Ênfase1 19 2 2 5" xfId="41813"/>
    <cellStyle name="40% - Ênfase1 19 2 3" xfId="5488"/>
    <cellStyle name="40% - Ênfase1 19 2 3 2" xfId="11547"/>
    <cellStyle name="40% - Ênfase1 19 2 3 2 2" xfId="23667"/>
    <cellStyle name="40% - Ênfase1 19 2 3 2 3" xfId="35756"/>
    <cellStyle name="40% - Ênfase1 19 2 3 2 4" xfId="52114"/>
    <cellStyle name="40% - Ênfase1 19 2 3 3" xfId="17607"/>
    <cellStyle name="40% - Ênfase1 19 2 3 4" xfId="29697"/>
    <cellStyle name="40% - Ênfase1 19 2 3 5" xfId="43837"/>
    <cellStyle name="40% - Ênfase1 19 2 4" xfId="7493"/>
    <cellStyle name="40% - Ênfase1 19 2 4 2" xfId="19613"/>
    <cellStyle name="40% - Ênfase1 19 2 4 2 2" xfId="48056"/>
    <cellStyle name="40% - Ênfase1 19 2 4 3" xfId="31702"/>
    <cellStyle name="40% - Ênfase1 19 2 4 4" xfId="39779"/>
    <cellStyle name="40% - Ênfase1 19 2 5" xfId="13553"/>
    <cellStyle name="40% - Ênfase1 19 2 5 2" xfId="46007"/>
    <cellStyle name="40% - Ênfase1 19 2 6" xfId="25667"/>
    <cellStyle name="40% - Ênfase1 19 2 7" xfId="37757"/>
    <cellStyle name="40% - Ênfase1 19 3" xfId="912"/>
    <cellStyle name="40% - Ênfase1 19 3 2" xfId="2967"/>
    <cellStyle name="40% - Ênfase1 19 3 2 2" xfId="9026"/>
    <cellStyle name="40% - Ênfase1 19 3 2 2 2" xfId="21146"/>
    <cellStyle name="40% - Ênfase1 19 3 2 2 3" xfId="33235"/>
    <cellStyle name="40% - Ênfase1 19 3 2 2 4" xfId="49593"/>
    <cellStyle name="40% - Ênfase1 19 3 2 3" xfId="15086"/>
    <cellStyle name="40% - Ênfase1 19 3 2 4" xfId="27176"/>
    <cellStyle name="40% - Ênfase1 19 3 2 5" xfId="41316"/>
    <cellStyle name="40% - Ênfase1 19 3 3" xfId="4992"/>
    <cellStyle name="40% - Ênfase1 19 3 3 2" xfId="11051"/>
    <cellStyle name="40% - Ênfase1 19 3 3 2 2" xfId="23171"/>
    <cellStyle name="40% - Ênfase1 19 3 3 2 3" xfId="35260"/>
    <cellStyle name="40% - Ênfase1 19 3 3 2 4" xfId="51618"/>
    <cellStyle name="40% - Ênfase1 19 3 3 3" xfId="17111"/>
    <cellStyle name="40% - Ênfase1 19 3 3 4" xfId="29201"/>
    <cellStyle name="40% - Ênfase1 19 3 3 5" xfId="43341"/>
    <cellStyle name="40% - Ênfase1 19 3 4" xfId="6996"/>
    <cellStyle name="40% - Ênfase1 19 3 4 2" xfId="19116"/>
    <cellStyle name="40% - Ênfase1 19 3 4 2 2" xfId="47550"/>
    <cellStyle name="40% - Ênfase1 19 3 4 3" xfId="31205"/>
    <cellStyle name="40% - Ênfase1 19 3 4 4" xfId="39273"/>
    <cellStyle name="40% - Ênfase1 19 3 5" xfId="13056"/>
    <cellStyle name="40% - Ênfase1 19 3 5 2" xfId="45502"/>
    <cellStyle name="40% - Ênfase1 19 3 6" xfId="25171"/>
    <cellStyle name="40% - Ênfase1 19 3 7" xfId="37261"/>
    <cellStyle name="40% - Ênfase1 19 4" xfId="1964"/>
    <cellStyle name="40% - Ênfase1 19 4 2" xfId="4000"/>
    <cellStyle name="40% - Ênfase1 19 4 2 2" xfId="10059"/>
    <cellStyle name="40% - Ênfase1 19 4 2 2 2" xfId="22179"/>
    <cellStyle name="40% - Ênfase1 19 4 2 2 3" xfId="34268"/>
    <cellStyle name="40% - Ênfase1 19 4 2 2 4" xfId="50626"/>
    <cellStyle name="40% - Ênfase1 19 4 2 3" xfId="16119"/>
    <cellStyle name="40% - Ênfase1 19 4 2 4" xfId="28209"/>
    <cellStyle name="40% - Ênfase1 19 4 2 5" xfId="42349"/>
    <cellStyle name="40% - Ênfase1 19 4 3" xfId="6000"/>
    <cellStyle name="40% - Ênfase1 19 4 3 2" xfId="12059"/>
    <cellStyle name="40% - Ênfase1 19 4 3 2 2" xfId="24179"/>
    <cellStyle name="40% - Ênfase1 19 4 3 2 3" xfId="36268"/>
    <cellStyle name="40% - Ênfase1 19 4 3 2 4" xfId="52626"/>
    <cellStyle name="40% - Ênfase1 19 4 3 3" xfId="18119"/>
    <cellStyle name="40% - Ênfase1 19 4 3 4" xfId="30209"/>
    <cellStyle name="40% - Ênfase1 19 4 3 5" xfId="44349"/>
    <cellStyle name="40% - Ênfase1 19 4 4" xfId="8029"/>
    <cellStyle name="40% - Ênfase1 19 4 4 2" xfId="20149"/>
    <cellStyle name="40% - Ênfase1 19 4 4 2 2" xfId="48593"/>
    <cellStyle name="40% - Ênfase1 19 4 4 3" xfId="32238"/>
    <cellStyle name="40% - Ênfase1 19 4 4 4" xfId="40316"/>
    <cellStyle name="40% - Ênfase1 19 4 5" xfId="14089"/>
    <cellStyle name="40% - Ênfase1 19 4 5 2" xfId="46544"/>
    <cellStyle name="40% - Ênfase1 19 4 6" xfId="26179"/>
    <cellStyle name="40% - Ênfase1 19 4 7" xfId="38269"/>
    <cellStyle name="40% - Ênfase1 19 5" xfId="2464"/>
    <cellStyle name="40% - Ênfase1 19 5 2" xfId="8524"/>
    <cellStyle name="40% - Ênfase1 19 5 2 2" xfId="20644"/>
    <cellStyle name="40% - Ênfase1 19 5 2 3" xfId="32733"/>
    <cellStyle name="40% - Ênfase1 19 5 2 4" xfId="49090"/>
    <cellStyle name="40% - Ênfase1 19 5 3" xfId="14584"/>
    <cellStyle name="40% - Ênfase1 19 5 4" xfId="26674"/>
    <cellStyle name="40% - Ênfase1 19 5 5" xfId="40813"/>
    <cellStyle name="40% - Ênfase1 19 6" xfId="4494"/>
    <cellStyle name="40% - Ênfase1 19 6 2" xfId="10553"/>
    <cellStyle name="40% - Ênfase1 19 6 2 2" xfId="22673"/>
    <cellStyle name="40% - Ênfase1 19 6 2 3" xfId="34762"/>
    <cellStyle name="40% - Ênfase1 19 6 2 4" xfId="51120"/>
    <cellStyle name="40% - Ênfase1 19 6 3" xfId="16613"/>
    <cellStyle name="40% - Ênfase1 19 6 4" xfId="28703"/>
    <cellStyle name="40% - Ênfase1 19 6 5" xfId="42843"/>
    <cellStyle name="40% - Ênfase1 19 7" xfId="6494"/>
    <cellStyle name="40% - Ênfase1 19 7 2" xfId="18614"/>
    <cellStyle name="40% - Ênfase1 19 7 2 2" xfId="47042"/>
    <cellStyle name="40% - Ênfase1 19 7 3" xfId="30703"/>
    <cellStyle name="40% - Ênfase1 19 7 4" xfId="38765"/>
    <cellStyle name="40% - Ênfase1 19 8" xfId="12554"/>
    <cellStyle name="40% - Ênfase1 19 8 2" xfId="44996"/>
    <cellStyle name="40% - Ênfase1 19 9" xfId="24673"/>
    <cellStyle name="40% - Ênfase1 2" xfId="340"/>
    <cellStyle name="40% - Ênfase1 2 10" xfId="24676"/>
    <cellStyle name="40% - Ênfase1 2 11" xfId="36766"/>
    <cellStyle name="40% - Ênfase1 2 2" xfId="341"/>
    <cellStyle name="40% - Ênfase1 2 2 10" xfId="36767"/>
    <cellStyle name="40% - Ênfase1 2 2 2" xfId="1426"/>
    <cellStyle name="40% - Ênfase1 2 2 2 2" xfId="3468"/>
    <cellStyle name="40% - Ênfase1 2 2 2 2 2" xfId="9527"/>
    <cellStyle name="40% - Ênfase1 2 2 2 2 2 2" xfId="21647"/>
    <cellStyle name="40% - Ênfase1 2 2 2 2 2 3" xfId="33736"/>
    <cellStyle name="40% - Ênfase1 2 2 2 2 2 4" xfId="50094"/>
    <cellStyle name="40% - Ênfase1 2 2 2 2 3" xfId="15587"/>
    <cellStyle name="40% - Ênfase1 2 2 2 2 4" xfId="27677"/>
    <cellStyle name="40% - Ênfase1 2 2 2 2 5" xfId="41817"/>
    <cellStyle name="40% - Ênfase1 2 2 2 3" xfId="5492"/>
    <cellStyle name="40% - Ênfase1 2 2 2 3 2" xfId="11551"/>
    <cellStyle name="40% - Ênfase1 2 2 2 3 2 2" xfId="23671"/>
    <cellStyle name="40% - Ênfase1 2 2 2 3 2 3" xfId="35760"/>
    <cellStyle name="40% - Ênfase1 2 2 2 3 2 4" xfId="52118"/>
    <cellStyle name="40% - Ênfase1 2 2 2 3 3" xfId="17611"/>
    <cellStyle name="40% - Ênfase1 2 2 2 3 4" xfId="29701"/>
    <cellStyle name="40% - Ênfase1 2 2 2 3 5" xfId="43841"/>
    <cellStyle name="40% - Ênfase1 2 2 2 4" xfId="7497"/>
    <cellStyle name="40% - Ênfase1 2 2 2 4 2" xfId="19617"/>
    <cellStyle name="40% - Ênfase1 2 2 2 4 2 2" xfId="48060"/>
    <cellStyle name="40% - Ênfase1 2 2 2 4 3" xfId="31706"/>
    <cellStyle name="40% - Ênfase1 2 2 2 4 4" xfId="39783"/>
    <cellStyle name="40% - Ênfase1 2 2 2 5" xfId="13557"/>
    <cellStyle name="40% - Ênfase1 2 2 2 5 2" xfId="46011"/>
    <cellStyle name="40% - Ênfase1 2 2 2 6" xfId="25671"/>
    <cellStyle name="40% - Ênfase1 2 2 2 7" xfId="37761"/>
    <cellStyle name="40% - Ênfase1 2 2 3" xfId="916"/>
    <cellStyle name="40% - Ênfase1 2 2 3 2" xfId="2971"/>
    <cellStyle name="40% - Ênfase1 2 2 3 2 2" xfId="9030"/>
    <cellStyle name="40% - Ênfase1 2 2 3 2 2 2" xfId="21150"/>
    <cellStyle name="40% - Ênfase1 2 2 3 2 2 3" xfId="33239"/>
    <cellStyle name="40% - Ênfase1 2 2 3 2 2 4" xfId="49597"/>
    <cellStyle name="40% - Ênfase1 2 2 3 2 3" xfId="15090"/>
    <cellStyle name="40% - Ênfase1 2 2 3 2 4" xfId="27180"/>
    <cellStyle name="40% - Ênfase1 2 2 3 2 5" xfId="41320"/>
    <cellStyle name="40% - Ênfase1 2 2 3 3" xfId="4996"/>
    <cellStyle name="40% - Ênfase1 2 2 3 3 2" xfId="11055"/>
    <cellStyle name="40% - Ênfase1 2 2 3 3 2 2" xfId="23175"/>
    <cellStyle name="40% - Ênfase1 2 2 3 3 2 3" xfId="35264"/>
    <cellStyle name="40% - Ênfase1 2 2 3 3 2 4" xfId="51622"/>
    <cellStyle name="40% - Ênfase1 2 2 3 3 3" xfId="17115"/>
    <cellStyle name="40% - Ênfase1 2 2 3 3 4" xfId="29205"/>
    <cellStyle name="40% - Ênfase1 2 2 3 3 5" xfId="43345"/>
    <cellStyle name="40% - Ênfase1 2 2 3 4" xfId="7000"/>
    <cellStyle name="40% - Ênfase1 2 2 3 4 2" xfId="19120"/>
    <cellStyle name="40% - Ênfase1 2 2 3 4 2 2" xfId="47554"/>
    <cellStyle name="40% - Ênfase1 2 2 3 4 3" xfId="31209"/>
    <cellStyle name="40% - Ênfase1 2 2 3 4 4" xfId="39277"/>
    <cellStyle name="40% - Ênfase1 2 2 3 5" xfId="13060"/>
    <cellStyle name="40% - Ênfase1 2 2 3 5 2" xfId="45506"/>
    <cellStyle name="40% - Ênfase1 2 2 3 6" xfId="25175"/>
    <cellStyle name="40% - Ênfase1 2 2 3 7" xfId="37265"/>
    <cellStyle name="40% - Ênfase1 2 2 4" xfId="1968"/>
    <cellStyle name="40% - Ênfase1 2 2 4 2" xfId="4004"/>
    <cellStyle name="40% - Ênfase1 2 2 4 2 2" xfId="10063"/>
    <cellStyle name="40% - Ênfase1 2 2 4 2 2 2" xfId="22183"/>
    <cellStyle name="40% - Ênfase1 2 2 4 2 2 3" xfId="34272"/>
    <cellStyle name="40% - Ênfase1 2 2 4 2 2 4" xfId="50630"/>
    <cellStyle name="40% - Ênfase1 2 2 4 2 3" xfId="16123"/>
    <cellStyle name="40% - Ênfase1 2 2 4 2 4" xfId="28213"/>
    <cellStyle name="40% - Ênfase1 2 2 4 2 5" xfId="42353"/>
    <cellStyle name="40% - Ênfase1 2 2 4 3" xfId="6004"/>
    <cellStyle name="40% - Ênfase1 2 2 4 3 2" xfId="12063"/>
    <cellStyle name="40% - Ênfase1 2 2 4 3 2 2" xfId="24183"/>
    <cellStyle name="40% - Ênfase1 2 2 4 3 2 3" xfId="36272"/>
    <cellStyle name="40% - Ênfase1 2 2 4 3 2 4" xfId="52630"/>
    <cellStyle name="40% - Ênfase1 2 2 4 3 3" xfId="18123"/>
    <cellStyle name="40% - Ênfase1 2 2 4 3 4" xfId="30213"/>
    <cellStyle name="40% - Ênfase1 2 2 4 3 5" xfId="44353"/>
    <cellStyle name="40% - Ênfase1 2 2 4 4" xfId="8033"/>
    <cellStyle name="40% - Ênfase1 2 2 4 4 2" xfId="20153"/>
    <cellStyle name="40% - Ênfase1 2 2 4 4 2 2" xfId="48597"/>
    <cellStyle name="40% - Ênfase1 2 2 4 4 3" xfId="32242"/>
    <cellStyle name="40% - Ênfase1 2 2 4 4 4" xfId="40320"/>
    <cellStyle name="40% - Ênfase1 2 2 4 5" xfId="14093"/>
    <cellStyle name="40% - Ênfase1 2 2 4 5 2" xfId="46548"/>
    <cellStyle name="40% - Ênfase1 2 2 4 6" xfId="26183"/>
    <cellStyle name="40% - Ênfase1 2 2 4 7" xfId="38273"/>
    <cellStyle name="40% - Ênfase1 2 2 5" xfId="2468"/>
    <cellStyle name="40% - Ênfase1 2 2 5 2" xfId="8528"/>
    <cellStyle name="40% - Ênfase1 2 2 5 2 2" xfId="20648"/>
    <cellStyle name="40% - Ênfase1 2 2 5 2 3" xfId="32737"/>
    <cellStyle name="40% - Ênfase1 2 2 5 2 4" xfId="49094"/>
    <cellStyle name="40% - Ênfase1 2 2 5 3" xfId="14588"/>
    <cellStyle name="40% - Ênfase1 2 2 5 4" xfId="26678"/>
    <cellStyle name="40% - Ênfase1 2 2 5 5" xfId="40817"/>
    <cellStyle name="40% - Ênfase1 2 2 6" xfId="4498"/>
    <cellStyle name="40% - Ênfase1 2 2 6 2" xfId="10557"/>
    <cellStyle name="40% - Ênfase1 2 2 6 2 2" xfId="22677"/>
    <cellStyle name="40% - Ênfase1 2 2 6 2 3" xfId="34766"/>
    <cellStyle name="40% - Ênfase1 2 2 6 2 4" xfId="51124"/>
    <cellStyle name="40% - Ênfase1 2 2 6 3" xfId="16617"/>
    <cellStyle name="40% - Ênfase1 2 2 6 4" xfId="28707"/>
    <cellStyle name="40% - Ênfase1 2 2 6 5" xfId="42847"/>
    <cellStyle name="40% - Ênfase1 2 2 7" xfId="6498"/>
    <cellStyle name="40% - Ênfase1 2 2 7 2" xfId="18618"/>
    <cellStyle name="40% - Ênfase1 2 2 7 2 2" xfId="47047"/>
    <cellStyle name="40% - Ênfase1 2 2 7 3" xfId="30707"/>
    <cellStyle name="40% - Ênfase1 2 2 7 4" xfId="38770"/>
    <cellStyle name="40% - Ênfase1 2 2 8" xfId="12558"/>
    <cellStyle name="40% - Ênfase1 2 2 8 2" xfId="45000"/>
    <cellStyle name="40% - Ênfase1 2 2 9" xfId="24677"/>
    <cellStyle name="40% - Ênfase1 2 3" xfId="1425"/>
    <cellStyle name="40% - Ênfase1 2 3 2" xfId="3467"/>
    <cellStyle name="40% - Ênfase1 2 3 2 2" xfId="9526"/>
    <cellStyle name="40% - Ênfase1 2 3 2 2 2" xfId="21646"/>
    <cellStyle name="40% - Ênfase1 2 3 2 2 3" xfId="33735"/>
    <cellStyle name="40% - Ênfase1 2 3 2 2 4" xfId="50093"/>
    <cellStyle name="40% - Ênfase1 2 3 2 3" xfId="15586"/>
    <cellStyle name="40% - Ênfase1 2 3 2 4" xfId="27676"/>
    <cellStyle name="40% - Ênfase1 2 3 2 5" xfId="41816"/>
    <cellStyle name="40% - Ênfase1 2 3 3" xfId="5491"/>
    <cellStyle name="40% - Ênfase1 2 3 3 2" xfId="11550"/>
    <cellStyle name="40% - Ênfase1 2 3 3 2 2" xfId="23670"/>
    <cellStyle name="40% - Ênfase1 2 3 3 2 3" xfId="35759"/>
    <cellStyle name="40% - Ênfase1 2 3 3 2 4" xfId="52117"/>
    <cellStyle name="40% - Ênfase1 2 3 3 3" xfId="17610"/>
    <cellStyle name="40% - Ênfase1 2 3 3 4" xfId="29700"/>
    <cellStyle name="40% - Ênfase1 2 3 3 5" xfId="43840"/>
    <cellStyle name="40% - Ênfase1 2 3 4" xfId="7496"/>
    <cellStyle name="40% - Ênfase1 2 3 4 2" xfId="19616"/>
    <cellStyle name="40% - Ênfase1 2 3 4 2 2" xfId="48059"/>
    <cellStyle name="40% - Ênfase1 2 3 4 3" xfId="31705"/>
    <cellStyle name="40% - Ênfase1 2 3 4 4" xfId="39782"/>
    <cellStyle name="40% - Ênfase1 2 3 5" xfId="13556"/>
    <cellStyle name="40% - Ênfase1 2 3 5 2" xfId="46010"/>
    <cellStyle name="40% - Ênfase1 2 3 6" xfId="25670"/>
    <cellStyle name="40% - Ênfase1 2 3 7" xfId="37760"/>
    <cellStyle name="40% - Ênfase1 2 4" xfId="915"/>
    <cellStyle name="40% - Ênfase1 2 4 2" xfId="2970"/>
    <cellStyle name="40% - Ênfase1 2 4 2 2" xfId="9029"/>
    <cellStyle name="40% - Ênfase1 2 4 2 2 2" xfId="21149"/>
    <cellStyle name="40% - Ênfase1 2 4 2 2 3" xfId="33238"/>
    <cellStyle name="40% - Ênfase1 2 4 2 2 4" xfId="49596"/>
    <cellStyle name="40% - Ênfase1 2 4 2 3" xfId="15089"/>
    <cellStyle name="40% - Ênfase1 2 4 2 4" xfId="27179"/>
    <cellStyle name="40% - Ênfase1 2 4 2 5" xfId="41319"/>
    <cellStyle name="40% - Ênfase1 2 4 3" xfId="4995"/>
    <cellStyle name="40% - Ênfase1 2 4 3 2" xfId="11054"/>
    <cellStyle name="40% - Ênfase1 2 4 3 2 2" xfId="23174"/>
    <cellStyle name="40% - Ênfase1 2 4 3 2 3" xfId="35263"/>
    <cellStyle name="40% - Ênfase1 2 4 3 2 4" xfId="51621"/>
    <cellStyle name="40% - Ênfase1 2 4 3 3" xfId="17114"/>
    <cellStyle name="40% - Ênfase1 2 4 3 4" xfId="29204"/>
    <cellStyle name="40% - Ênfase1 2 4 3 5" xfId="43344"/>
    <cellStyle name="40% - Ênfase1 2 4 4" xfId="6999"/>
    <cellStyle name="40% - Ênfase1 2 4 4 2" xfId="19119"/>
    <cellStyle name="40% - Ênfase1 2 4 4 2 2" xfId="47553"/>
    <cellStyle name="40% - Ênfase1 2 4 4 3" xfId="31208"/>
    <cellStyle name="40% - Ênfase1 2 4 4 4" xfId="39276"/>
    <cellStyle name="40% - Ênfase1 2 4 5" xfId="13059"/>
    <cellStyle name="40% - Ênfase1 2 4 5 2" xfId="45505"/>
    <cellStyle name="40% - Ênfase1 2 4 6" xfId="25174"/>
    <cellStyle name="40% - Ênfase1 2 4 7" xfId="37264"/>
    <cellStyle name="40% - Ênfase1 2 5" xfId="1967"/>
    <cellStyle name="40% - Ênfase1 2 5 2" xfId="4003"/>
    <cellStyle name="40% - Ênfase1 2 5 2 2" xfId="10062"/>
    <cellStyle name="40% - Ênfase1 2 5 2 2 2" xfId="22182"/>
    <cellStyle name="40% - Ênfase1 2 5 2 2 3" xfId="34271"/>
    <cellStyle name="40% - Ênfase1 2 5 2 2 4" xfId="50629"/>
    <cellStyle name="40% - Ênfase1 2 5 2 3" xfId="16122"/>
    <cellStyle name="40% - Ênfase1 2 5 2 4" xfId="28212"/>
    <cellStyle name="40% - Ênfase1 2 5 2 5" xfId="42352"/>
    <cellStyle name="40% - Ênfase1 2 5 3" xfId="6003"/>
    <cellStyle name="40% - Ênfase1 2 5 3 2" xfId="12062"/>
    <cellStyle name="40% - Ênfase1 2 5 3 2 2" xfId="24182"/>
    <cellStyle name="40% - Ênfase1 2 5 3 2 3" xfId="36271"/>
    <cellStyle name="40% - Ênfase1 2 5 3 2 4" xfId="52629"/>
    <cellStyle name="40% - Ênfase1 2 5 3 3" xfId="18122"/>
    <cellStyle name="40% - Ênfase1 2 5 3 4" xfId="30212"/>
    <cellStyle name="40% - Ênfase1 2 5 3 5" xfId="44352"/>
    <cellStyle name="40% - Ênfase1 2 5 4" xfId="8032"/>
    <cellStyle name="40% - Ênfase1 2 5 4 2" xfId="20152"/>
    <cellStyle name="40% - Ênfase1 2 5 4 2 2" xfId="48596"/>
    <cellStyle name="40% - Ênfase1 2 5 4 3" xfId="32241"/>
    <cellStyle name="40% - Ênfase1 2 5 4 4" xfId="40319"/>
    <cellStyle name="40% - Ênfase1 2 5 5" xfId="14092"/>
    <cellStyle name="40% - Ênfase1 2 5 5 2" xfId="46547"/>
    <cellStyle name="40% - Ênfase1 2 5 6" xfId="26182"/>
    <cellStyle name="40% - Ênfase1 2 5 7" xfId="38272"/>
    <cellStyle name="40% - Ênfase1 2 6" xfId="2467"/>
    <cellStyle name="40% - Ênfase1 2 6 2" xfId="8527"/>
    <cellStyle name="40% - Ênfase1 2 6 2 2" xfId="20647"/>
    <cellStyle name="40% - Ênfase1 2 6 2 3" xfId="32736"/>
    <cellStyle name="40% - Ênfase1 2 6 2 4" xfId="49093"/>
    <cellStyle name="40% - Ênfase1 2 6 3" xfId="14587"/>
    <cellStyle name="40% - Ênfase1 2 6 4" xfId="26677"/>
    <cellStyle name="40% - Ênfase1 2 6 5" xfId="40816"/>
    <cellStyle name="40% - Ênfase1 2 7" xfId="4497"/>
    <cellStyle name="40% - Ênfase1 2 7 2" xfId="10556"/>
    <cellStyle name="40% - Ênfase1 2 7 2 2" xfId="22676"/>
    <cellStyle name="40% - Ênfase1 2 7 2 3" xfId="34765"/>
    <cellStyle name="40% - Ênfase1 2 7 2 4" xfId="51123"/>
    <cellStyle name="40% - Ênfase1 2 7 3" xfId="16616"/>
    <cellStyle name="40% - Ênfase1 2 7 4" xfId="28706"/>
    <cellStyle name="40% - Ênfase1 2 7 5" xfId="42846"/>
    <cellStyle name="40% - Ênfase1 2 8" xfId="6497"/>
    <cellStyle name="40% - Ênfase1 2 8 2" xfId="18617"/>
    <cellStyle name="40% - Ênfase1 2 8 2 2" xfId="47046"/>
    <cellStyle name="40% - Ênfase1 2 8 3" xfId="30706"/>
    <cellStyle name="40% - Ênfase1 2 8 4" xfId="38769"/>
    <cellStyle name="40% - Ênfase1 2 9" xfId="12557"/>
    <cellStyle name="40% - Ênfase1 2 9 2" xfId="44999"/>
    <cellStyle name="40% - Ênfase1 20" xfId="64"/>
    <cellStyle name="40% - Ênfase1 20 10" xfId="36507"/>
    <cellStyle name="40% - Ênfase1 20 2" xfId="1163"/>
    <cellStyle name="40% - Ênfase1 20 2 2" xfId="3207"/>
    <cellStyle name="40% - Ênfase1 20 2 2 2" xfId="9266"/>
    <cellStyle name="40% - Ênfase1 20 2 2 2 2" xfId="21386"/>
    <cellStyle name="40% - Ênfase1 20 2 2 2 3" xfId="33475"/>
    <cellStyle name="40% - Ênfase1 20 2 2 2 4" xfId="49833"/>
    <cellStyle name="40% - Ênfase1 20 2 2 3" xfId="15326"/>
    <cellStyle name="40% - Ênfase1 20 2 2 4" xfId="27416"/>
    <cellStyle name="40% - Ênfase1 20 2 2 5" xfId="41556"/>
    <cellStyle name="40% - Ênfase1 20 2 3" xfId="5232"/>
    <cellStyle name="40% - Ênfase1 20 2 3 2" xfId="11291"/>
    <cellStyle name="40% - Ênfase1 20 2 3 2 2" xfId="23411"/>
    <cellStyle name="40% - Ênfase1 20 2 3 2 3" xfId="35500"/>
    <cellStyle name="40% - Ênfase1 20 2 3 2 4" xfId="51858"/>
    <cellStyle name="40% - Ênfase1 20 2 3 3" xfId="17351"/>
    <cellStyle name="40% - Ênfase1 20 2 3 4" xfId="29441"/>
    <cellStyle name="40% - Ênfase1 20 2 3 5" xfId="43581"/>
    <cellStyle name="40% - Ênfase1 20 2 4" xfId="7236"/>
    <cellStyle name="40% - Ênfase1 20 2 4 2" xfId="19356"/>
    <cellStyle name="40% - Ênfase1 20 2 4 2 2" xfId="47798"/>
    <cellStyle name="40% - Ênfase1 20 2 4 3" xfId="31445"/>
    <cellStyle name="40% - Ênfase1 20 2 4 4" xfId="39521"/>
    <cellStyle name="40% - Ênfase1 20 2 5" xfId="13296"/>
    <cellStyle name="40% - Ênfase1 20 2 5 2" xfId="45749"/>
    <cellStyle name="40% - Ênfase1 20 2 6" xfId="25411"/>
    <cellStyle name="40% - Ênfase1 20 2 7" xfId="37501"/>
    <cellStyle name="40% - Ênfase1 20 3" xfId="653"/>
    <cellStyle name="40% - Ênfase1 20 3 2" xfId="2711"/>
    <cellStyle name="40% - Ênfase1 20 3 2 2" xfId="8770"/>
    <cellStyle name="40% - Ênfase1 20 3 2 2 2" xfId="20890"/>
    <cellStyle name="40% - Ênfase1 20 3 2 2 3" xfId="32979"/>
    <cellStyle name="40% - Ênfase1 20 3 2 2 4" xfId="49337"/>
    <cellStyle name="40% - Ênfase1 20 3 2 3" xfId="14830"/>
    <cellStyle name="40% - Ênfase1 20 3 2 4" xfId="26920"/>
    <cellStyle name="40% - Ênfase1 20 3 2 5" xfId="41060"/>
    <cellStyle name="40% - Ênfase1 20 3 3" xfId="4736"/>
    <cellStyle name="40% - Ênfase1 20 3 3 2" xfId="10795"/>
    <cellStyle name="40% - Ênfase1 20 3 3 2 2" xfId="22915"/>
    <cellStyle name="40% - Ênfase1 20 3 3 2 3" xfId="35004"/>
    <cellStyle name="40% - Ênfase1 20 3 3 2 4" xfId="51362"/>
    <cellStyle name="40% - Ênfase1 20 3 3 3" xfId="16855"/>
    <cellStyle name="40% - Ênfase1 20 3 3 4" xfId="28945"/>
    <cellStyle name="40% - Ênfase1 20 3 3 5" xfId="43085"/>
    <cellStyle name="40% - Ênfase1 20 3 4" xfId="6740"/>
    <cellStyle name="40% - Ênfase1 20 3 4 2" xfId="18860"/>
    <cellStyle name="40% - Ênfase1 20 3 4 2 2" xfId="47292"/>
    <cellStyle name="40% - Ênfase1 20 3 4 3" xfId="30949"/>
    <cellStyle name="40% - Ênfase1 20 3 4 4" xfId="39015"/>
    <cellStyle name="40% - Ênfase1 20 3 5" xfId="12800"/>
    <cellStyle name="40% - Ênfase1 20 3 5 2" xfId="45244"/>
    <cellStyle name="40% - Ênfase1 20 3 6" xfId="24915"/>
    <cellStyle name="40% - Ênfase1 20 3 7" xfId="37005"/>
    <cellStyle name="40% - Ênfase1 20 4" xfId="1707"/>
    <cellStyle name="40% - Ênfase1 20 4 2" xfId="3744"/>
    <cellStyle name="40% - Ênfase1 20 4 2 2" xfId="9803"/>
    <cellStyle name="40% - Ênfase1 20 4 2 2 2" xfId="21923"/>
    <cellStyle name="40% - Ênfase1 20 4 2 2 3" xfId="34012"/>
    <cellStyle name="40% - Ênfase1 20 4 2 2 4" xfId="50370"/>
    <cellStyle name="40% - Ênfase1 20 4 2 3" xfId="15863"/>
    <cellStyle name="40% - Ênfase1 20 4 2 4" xfId="27953"/>
    <cellStyle name="40% - Ênfase1 20 4 2 5" xfId="42093"/>
    <cellStyle name="40% - Ênfase1 20 4 3" xfId="5744"/>
    <cellStyle name="40% - Ênfase1 20 4 3 2" xfId="11803"/>
    <cellStyle name="40% - Ênfase1 20 4 3 2 2" xfId="23923"/>
    <cellStyle name="40% - Ênfase1 20 4 3 2 3" xfId="36012"/>
    <cellStyle name="40% - Ênfase1 20 4 3 2 4" xfId="52370"/>
    <cellStyle name="40% - Ênfase1 20 4 3 3" xfId="17863"/>
    <cellStyle name="40% - Ênfase1 20 4 3 4" xfId="29953"/>
    <cellStyle name="40% - Ênfase1 20 4 3 5" xfId="44093"/>
    <cellStyle name="40% - Ênfase1 20 4 4" xfId="7773"/>
    <cellStyle name="40% - Ênfase1 20 4 4 2" xfId="19893"/>
    <cellStyle name="40% - Ênfase1 20 4 4 2 2" xfId="48336"/>
    <cellStyle name="40% - Ênfase1 20 4 4 3" xfId="31982"/>
    <cellStyle name="40% - Ênfase1 20 4 4 4" xfId="40059"/>
    <cellStyle name="40% - Ênfase1 20 4 5" xfId="13833"/>
    <cellStyle name="40% - Ênfase1 20 4 5 2" xfId="46287"/>
    <cellStyle name="40% - Ênfase1 20 4 6" xfId="25923"/>
    <cellStyle name="40% - Ênfase1 20 4 7" xfId="38013"/>
    <cellStyle name="40% - Ênfase1 20 5" xfId="2207"/>
    <cellStyle name="40% - Ênfase1 20 5 2" xfId="8267"/>
    <cellStyle name="40% - Ênfase1 20 5 2 2" xfId="20387"/>
    <cellStyle name="40% - Ênfase1 20 5 2 3" xfId="32476"/>
    <cellStyle name="40% - Ênfase1 20 5 2 4" xfId="48833"/>
    <cellStyle name="40% - Ênfase1 20 5 3" xfId="14327"/>
    <cellStyle name="40% - Ênfase1 20 5 4" xfId="26417"/>
    <cellStyle name="40% - Ênfase1 20 5 5" xfId="40556"/>
    <cellStyle name="40% - Ênfase1 20 6" xfId="4238"/>
    <cellStyle name="40% - Ênfase1 20 6 2" xfId="10297"/>
    <cellStyle name="40% - Ênfase1 20 6 2 2" xfId="22417"/>
    <cellStyle name="40% - Ênfase1 20 6 2 3" xfId="34506"/>
    <cellStyle name="40% - Ênfase1 20 6 2 4" xfId="50864"/>
    <cellStyle name="40% - Ênfase1 20 6 3" xfId="16357"/>
    <cellStyle name="40% - Ênfase1 20 6 4" xfId="28447"/>
    <cellStyle name="40% - Ênfase1 20 6 5" xfId="42587"/>
    <cellStyle name="40% - Ênfase1 20 7" xfId="6237"/>
    <cellStyle name="40% - Ênfase1 20 7 2" xfId="18357"/>
    <cellStyle name="40% - Ênfase1 20 7 2 2" xfId="46784"/>
    <cellStyle name="40% - Ênfase1 20 7 3" xfId="30446"/>
    <cellStyle name="40% - Ênfase1 20 7 4" xfId="38507"/>
    <cellStyle name="40% - Ênfase1 20 8" xfId="12297"/>
    <cellStyle name="40% - Ênfase1 20 8 2" xfId="44738"/>
    <cellStyle name="40% - Ênfase1 20 9" xfId="24417"/>
    <cellStyle name="40% - Ênfase1 21" xfId="333"/>
    <cellStyle name="40% - Ênfase1 21 10" xfId="36761"/>
    <cellStyle name="40% - Ênfase1 21 2" xfId="1420"/>
    <cellStyle name="40% - Ênfase1 21 2 2" xfId="3462"/>
    <cellStyle name="40% - Ênfase1 21 2 2 2" xfId="9521"/>
    <cellStyle name="40% - Ênfase1 21 2 2 2 2" xfId="21641"/>
    <cellStyle name="40% - Ênfase1 21 2 2 2 3" xfId="33730"/>
    <cellStyle name="40% - Ênfase1 21 2 2 2 4" xfId="50088"/>
    <cellStyle name="40% - Ênfase1 21 2 2 3" xfId="15581"/>
    <cellStyle name="40% - Ênfase1 21 2 2 4" xfId="27671"/>
    <cellStyle name="40% - Ênfase1 21 2 2 5" xfId="41811"/>
    <cellStyle name="40% - Ênfase1 21 2 3" xfId="5486"/>
    <cellStyle name="40% - Ênfase1 21 2 3 2" xfId="11545"/>
    <cellStyle name="40% - Ênfase1 21 2 3 2 2" xfId="23665"/>
    <cellStyle name="40% - Ênfase1 21 2 3 2 3" xfId="35754"/>
    <cellStyle name="40% - Ênfase1 21 2 3 2 4" xfId="52112"/>
    <cellStyle name="40% - Ênfase1 21 2 3 3" xfId="17605"/>
    <cellStyle name="40% - Ênfase1 21 2 3 4" xfId="29695"/>
    <cellStyle name="40% - Ênfase1 21 2 3 5" xfId="43835"/>
    <cellStyle name="40% - Ênfase1 21 2 4" xfId="7491"/>
    <cellStyle name="40% - Ênfase1 21 2 4 2" xfId="19611"/>
    <cellStyle name="40% - Ênfase1 21 2 4 2 2" xfId="48054"/>
    <cellStyle name="40% - Ênfase1 21 2 4 3" xfId="31700"/>
    <cellStyle name="40% - Ênfase1 21 2 4 4" xfId="39777"/>
    <cellStyle name="40% - Ênfase1 21 2 5" xfId="13551"/>
    <cellStyle name="40% - Ênfase1 21 2 5 2" xfId="46005"/>
    <cellStyle name="40% - Ênfase1 21 2 6" xfId="25665"/>
    <cellStyle name="40% - Ênfase1 21 2 7" xfId="37755"/>
    <cellStyle name="40% - Ênfase1 21 3" xfId="910"/>
    <cellStyle name="40% - Ênfase1 21 3 2" xfId="2965"/>
    <cellStyle name="40% - Ênfase1 21 3 2 2" xfId="9024"/>
    <cellStyle name="40% - Ênfase1 21 3 2 2 2" xfId="21144"/>
    <cellStyle name="40% - Ênfase1 21 3 2 2 3" xfId="33233"/>
    <cellStyle name="40% - Ênfase1 21 3 2 2 4" xfId="49591"/>
    <cellStyle name="40% - Ênfase1 21 3 2 3" xfId="15084"/>
    <cellStyle name="40% - Ênfase1 21 3 2 4" xfId="27174"/>
    <cellStyle name="40% - Ênfase1 21 3 2 5" xfId="41314"/>
    <cellStyle name="40% - Ênfase1 21 3 3" xfId="4990"/>
    <cellStyle name="40% - Ênfase1 21 3 3 2" xfId="11049"/>
    <cellStyle name="40% - Ênfase1 21 3 3 2 2" xfId="23169"/>
    <cellStyle name="40% - Ênfase1 21 3 3 2 3" xfId="35258"/>
    <cellStyle name="40% - Ênfase1 21 3 3 2 4" xfId="51616"/>
    <cellStyle name="40% - Ênfase1 21 3 3 3" xfId="17109"/>
    <cellStyle name="40% - Ênfase1 21 3 3 4" xfId="29199"/>
    <cellStyle name="40% - Ênfase1 21 3 3 5" xfId="43339"/>
    <cellStyle name="40% - Ênfase1 21 3 4" xfId="6994"/>
    <cellStyle name="40% - Ênfase1 21 3 4 2" xfId="19114"/>
    <cellStyle name="40% - Ênfase1 21 3 4 2 2" xfId="47548"/>
    <cellStyle name="40% - Ênfase1 21 3 4 3" xfId="31203"/>
    <cellStyle name="40% - Ênfase1 21 3 4 4" xfId="39271"/>
    <cellStyle name="40% - Ênfase1 21 3 5" xfId="13054"/>
    <cellStyle name="40% - Ênfase1 21 3 5 2" xfId="45500"/>
    <cellStyle name="40% - Ênfase1 21 3 6" xfId="25169"/>
    <cellStyle name="40% - Ênfase1 21 3 7" xfId="37259"/>
    <cellStyle name="40% - Ênfase1 21 4" xfId="1962"/>
    <cellStyle name="40% - Ênfase1 21 4 2" xfId="3998"/>
    <cellStyle name="40% - Ênfase1 21 4 2 2" xfId="10057"/>
    <cellStyle name="40% - Ênfase1 21 4 2 2 2" xfId="22177"/>
    <cellStyle name="40% - Ênfase1 21 4 2 2 3" xfId="34266"/>
    <cellStyle name="40% - Ênfase1 21 4 2 2 4" xfId="50624"/>
    <cellStyle name="40% - Ênfase1 21 4 2 3" xfId="16117"/>
    <cellStyle name="40% - Ênfase1 21 4 2 4" xfId="28207"/>
    <cellStyle name="40% - Ênfase1 21 4 2 5" xfId="42347"/>
    <cellStyle name="40% - Ênfase1 21 4 3" xfId="5998"/>
    <cellStyle name="40% - Ênfase1 21 4 3 2" xfId="12057"/>
    <cellStyle name="40% - Ênfase1 21 4 3 2 2" xfId="24177"/>
    <cellStyle name="40% - Ênfase1 21 4 3 2 3" xfId="36266"/>
    <cellStyle name="40% - Ênfase1 21 4 3 2 4" xfId="52624"/>
    <cellStyle name="40% - Ênfase1 21 4 3 3" xfId="18117"/>
    <cellStyle name="40% - Ênfase1 21 4 3 4" xfId="30207"/>
    <cellStyle name="40% - Ênfase1 21 4 3 5" xfId="44347"/>
    <cellStyle name="40% - Ênfase1 21 4 4" xfId="8027"/>
    <cellStyle name="40% - Ênfase1 21 4 4 2" xfId="20147"/>
    <cellStyle name="40% - Ênfase1 21 4 4 2 2" xfId="48591"/>
    <cellStyle name="40% - Ênfase1 21 4 4 3" xfId="32236"/>
    <cellStyle name="40% - Ênfase1 21 4 4 4" xfId="40314"/>
    <cellStyle name="40% - Ênfase1 21 4 5" xfId="14087"/>
    <cellStyle name="40% - Ênfase1 21 4 5 2" xfId="46542"/>
    <cellStyle name="40% - Ênfase1 21 4 6" xfId="26177"/>
    <cellStyle name="40% - Ênfase1 21 4 7" xfId="38267"/>
    <cellStyle name="40% - Ênfase1 21 5" xfId="2462"/>
    <cellStyle name="40% - Ênfase1 21 5 2" xfId="8522"/>
    <cellStyle name="40% - Ênfase1 21 5 2 2" xfId="20642"/>
    <cellStyle name="40% - Ênfase1 21 5 2 3" xfId="32731"/>
    <cellStyle name="40% - Ênfase1 21 5 2 4" xfId="49088"/>
    <cellStyle name="40% - Ênfase1 21 5 3" xfId="14582"/>
    <cellStyle name="40% - Ênfase1 21 5 4" xfId="26672"/>
    <cellStyle name="40% - Ênfase1 21 5 5" xfId="40811"/>
    <cellStyle name="40% - Ênfase1 21 6" xfId="4492"/>
    <cellStyle name="40% - Ênfase1 21 6 2" xfId="10551"/>
    <cellStyle name="40% - Ênfase1 21 6 2 2" xfId="22671"/>
    <cellStyle name="40% - Ênfase1 21 6 2 3" xfId="34760"/>
    <cellStyle name="40% - Ênfase1 21 6 2 4" xfId="51118"/>
    <cellStyle name="40% - Ênfase1 21 6 3" xfId="16611"/>
    <cellStyle name="40% - Ênfase1 21 6 4" xfId="28701"/>
    <cellStyle name="40% - Ênfase1 21 6 5" xfId="42841"/>
    <cellStyle name="40% - Ênfase1 21 7" xfId="6492"/>
    <cellStyle name="40% - Ênfase1 21 7 2" xfId="18612"/>
    <cellStyle name="40% - Ênfase1 21 7 2 2" xfId="47040"/>
    <cellStyle name="40% - Ênfase1 21 7 3" xfId="30701"/>
    <cellStyle name="40% - Ênfase1 21 7 4" xfId="38763"/>
    <cellStyle name="40% - Ênfase1 21 8" xfId="12552"/>
    <cellStyle name="40% - Ênfase1 21 8 2" xfId="44994"/>
    <cellStyle name="40% - Ênfase1 21 9" xfId="24671"/>
    <cellStyle name="40% - Ênfase1 22" xfId="255"/>
    <cellStyle name="40% - Ênfase1 22 10" xfId="36687"/>
    <cellStyle name="40% - Ênfase1 22 2" xfId="1345"/>
    <cellStyle name="40% - Ênfase1 22 2 2" xfId="3387"/>
    <cellStyle name="40% - Ênfase1 22 2 2 2" xfId="9446"/>
    <cellStyle name="40% - Ênfase1 22 2 2 2 2" xfId="21566"/>
    <cellStyle name="40% - Ênfase1 22 2 2 2 3" xfId="33655"/>
    <cellStyle name="40% - Ênfase1 22 2 2 2 4" xfId="50013"/>
    <cellStyle name="40% - Ênfase1 22 2 2 3" xfId="15506"/>
    <cellStyle name="40% - Ênfase1 22 2 2 4" xfId="27596"/>
    <cellStyle name="40% - Ênfase1 22 2 2 5" xfId="41736"/>
    <cellStyle name="40% - Ênfase1 22 2 3" xfId="5412"/>
    <cellStyle name="40% - Ênfase1 22 2 3 2" xfId="11471"/>
    <cellStyle name="40% - Ênfase1 22 2 3 2 2" xfId="23591"/>
    <cellStyle name="40% - Ênfase1 22 2 3 2 3" xfId="35680"/>
    <cellStyle name="40% - Ênfase1 22 2 3 2 4" xfId="52038"/>
    <cellStyle name="40% - Ênfase1 22 2 3 3" xfId="17531"/>
    <cellStyle name="40% - Ênfase1 22 2 3 4" xfId="29621"/>
    <cellStyle name="40% - Ênfase1 22 2 3 5" xfId="43761"/>
    <cellStyle name="40% - Ênfase1 22 2 4" xfId="7416"/>
    <cellStyle name="40% - Ênfase1 22 2 4 2" xfId="19536"/>
    <cellStyle name="40% - Ênfase1 22 2 4 2 2" xfId="47979"/>
    <cellStyle name="40% - Ênfase1 22 2 4 3" xfId="31625"/>
    <cellStyle name="40% - Ênfase1 22 2 4 4" xfId="39702"/>
    <cellStyle name="40% - Ênfase1 22 2 5" xfId="13476"/>
    <cellStyle name="40% - Ênfase1 22 2 5 2" xfId="45930"/>
    <cellStyle name="40% - Ênfase1 22 2 6" xfId="25591"/>
    <cellStyle name="40% - Ênfase1 22 2 7" xfId="37681"/>
    <cellStyle name="40% - Ênfase1 22 3" xfId="836"/>
    <cellStyle name="40% - Ênfase1 22 3 2" xfId="2891"/>
    <cellStyle name="40% - Ênfase1 22 3 2 2" xfId="8950"/>
    <cellStyle name="40% - Ênfase1 22 3 2 2 2" xfId="21070"/>
    <cellStyle name="40% - Ênfase1 22 3 2 2 3" xfId="33159"/>
    <cellStyle name="40% - Ênfase1 22 3 2 2 4" xfId="49517"/>
    <cellStyle name="40% - Ênfase1 22 3 2 3" xfId="15010"/>
    <cellStyle name="40% - Ênfase1 22 3 2 4" xfId="27100"/>
    <cellStyle name="40% - Ênfase1 22 3 2 5" xfId="41240"/>
    <cellStyle name="40% - Ênfase1 22 3 3" xfId="4916"/>
    <cellStyle name="40% - Ênfase1 22 3 3 2" xfId="10975"/>
    <cellStyle name="40% - Ênfase1 22 3 3 2 2" xfId="23095"/>
    <cellStyle name="40% - Ênfase1 22 3 3 2 3" xfId="35184"/>
    <cellStyle name="40% - Ênfase1 22 3 3 2 4" xfId="51542"/>
    <cellStyle name="40% - Ênfase1 22 3 3 3" xfId="17035"/>
    <cellStyle name="40% - Ênfase1 22 3 3 4" xfId="29125"/>
    <cellStyle name="40% - Ênfase1 22 3 3 5" xfId="43265"/>
    <cellStyle name="40% - Ênfase1 22 3 4" xfId="6920"/>
    <cellStyle name="40% - Ênfase1 22 3 4 2" xfId="19040"/>
    <cellStyle name="40% - Ênfase1 22 3 4 2 2" xfId="47474"/>
    <cellStyle name="40% - Ênfase1 22 3 4 3" xfId="31129"/>
    <cellStyle name="40% - Ênfase1 22 3 4 4" xfId="39197"/>
    <cellStyle name="40% - Ênfase1 22 3 5" xfId="12980"/>
    <cellStyle name="40% - Ênfase1 22 3 5 2" xfId="45426"/>
    <cellStyle name="40% - Ênfase1 22 3 6" xfId="25095"/>
    <cellStyle name="40% - Ênfase1 22 3 7" xfId="37185"/>
    <cellStyle name="40% - Ênfase1 22 4" xfId="1888"/>
    <cellStyle name="40% - Ênfase1 22 4 2" xfId="3924"/>
    <cellStyle name="40% - Ênfase1 22 4 2 2" xfId="9983"/>
    <cellStyle name="40% - Ênfase1 22 4 2 2 2" xfId="22103"/>
    <cellStyle name="40% - Ênfase1 22 4 2 2 3" xfId="34192"/>
    <cellStyle name="40% - Ênfase1 22 4 2 2 4" xfId="50550"/>
    <cellStyle name="40% - Ênfase1 22 4 2 3" xfId="16043"/>
    <cellStyle name="40% - Ênfase1 22 4 2 4" xfId="28133"/>
    <cellStyle name="40% - Ênfase1 22 4 2 5" xfId="42273"/>
    <cellStyle name="40% - Ênfase1 22 4 3" xfId="5924"/>
    <cellStyle name="40% - Ênfase1 22 4 3 2" xfId="11983"/>
    <cellStyle name="40% - Ênfase1 22 4 3 2 2" xfId="24103"/>
    <cellStyle name="40% - Ênfase1 22 4 3 2 3" xfId="36192"/>
    <cellStyle name="40% - Ênfase1 22 4 3 2 4" xfId="52550"/>
    <cellStyle name="40% - Ênfase1 22 4 3 3" xfId="18043"/>
    <cellStyle name="40% - Ênfase1 22 4 3 4" xfId="30133"/>
    <cellStyle name="40% - Ênfase1 22 4 3 5" xfId="44273"/>
    <cellStyle name="40% - Ênfase1 22 4 4" xfId="7953"/>
    <cellStyle name="40% - Ênfase1 22 4 4 2" xfId="20073"/>
    <cellStyle name="40% - Ênfase1 22 4 4 2 2" xfId="48517"/>
    <cellStyle name="40% - Ênfase1 22 4 4 3" xfId="32162"/>
    <cellStyle name="40% - Ênfase1 22 4 4 4" xfId="40240"/>
    <cellStyle name="40% - Ênfase1 22 4 5" xfId="14013"/>
    <cellStyle name="40% - Ênfase1 22 4 5 2" xfId="46468"/>
    <cellStyle name="40% - Ênfase1 22 4 6" xfId="26103"/>
    <cellStyle name="40% - Ênfase1 22 4 7" xfId="38193"/>
    <cellStyle name="40% - Ênfase1 22 5" xfId="2387"/>
    <cellStyle name="40% - Ênfase1 22 5 2" xfId="8447"/>
    <cellStyle name="40% - Ênfase1 22 5 2 2" xfId="20567"/>
    <cellStyle name="40% - Ênfase1 22 5 2 3" xfId="32656"/>
    <cellStyle name="40% - Ênfase1 22 5 2 4" xfId="49013"/>
    <cellStyle name="40% - Ênfase1 22 5 3" xfId="14507"/>
    <cellStyle name="40% - Ênfase1 22 5 4" xfId="26597"/>
    <cellStyle name="40% - Ênfase1 22 5 5" xfId="40736"/>
    <cellStyle name="40% - Ênfase1 22 6" xfId="4418"/>
    <cellStyle name="40% - Ênfase1 22 6 2" xfId="10477"/>
    <cellStyle name="40% - Ênfase1 22 6 2 2" xfId="22597"/>
    <cellStyle name="40% - Ênfase1 22 6 2 3" xfId="34686"/>
    <cellStyle name="40% - Ênfase1 22 6 2 4" xfId="51044"/>
    <cellStyle name="40% - Ênfase1 22 6 3" xfId="16537"/>
    <cellStyle name="40% - Ênfase1 22 6 4" xfId="28627"/>
    <cellStyle name="40% - Ênfase1 22 6 5" xfId="42767"/>
    <cellStyle name="40% - Ênfase1 22 7" xfId="6417"/>
    <cellStyle name="40% - Ênfase1 22 7 2" xfId="18537"/>
    <cellStyle name="40% - Ênfase1 22 7 2 2" xfId="46965"/>
    <cellStyle name="40% - Ênfase1 22 7 3" xfId="30626"/>
    <cellStyle name="40% - Ênfase1 22 7 4" xfId="38688"/>
    <cellStyle name="40% - Ênfase1 22 8" xfId="12477"/>
    <cellStyle name="40% - Ênfase1 22 8 2" xfId="44919"/>
    <cellStyle name="40% - Ênfase1 22 9" xfId="24597"/>
    <cellStyle name="40% - Ênfase1 23" xfId="335"/>
    <cellStyle name="40% - Ênfase1 3" xfId="118"/>
    <cellStyle name="40% - Ênfase1 3 10" xfId="24468"/>
    <cellStyle name="40% - Ênfase1 3 11" xfId="36558"/>
    <cellStyle name="40% - Ênfase1 3 2" xfId="342"/>
    <cellStyle name="40% - Ênfase1 3 2 10" xfId="36768"/>
    <cellStyle name="40% - Ênfase1 3 2 2" xfId="1427"/>
    <cellStyle name="40% - Ênfase1 3 2 2 2" xfId="3469"/>
    <cellStyle name="40% - Ênfase1 3 2 2 2 2" xfId="9528"/>
    <cellStyle name="40% - Ênfase1 3 2 2 2 2 2" xfId="21648"/>
    <cellStyle name="40% - Ênfase1 3 2 2 2 2 3" xfId="33737"/>
    <cellStyle name="40% - Ênfase1 3 2 2 2 2 4" xfId="50095"/>
    <cellStyle name="40% - Ênfase1 3 2 2 2 3" xfId="15588"/>
    <cellStyle name="40% - Ênfase1 3 2 2 2 4" xfId="27678"/>
    <cellStyle name="40% - Ênfase1 3 2 2 2 5" xfId="41818"/>
    <cellStyle name="40% - Ênfase1 3 2 2 3" xfId="5493"/>
    <cellStyle name="40% - Ênfase1 3 2 2 3 2" xfId="11552"/>
    <cellStyle name="40% - Ênfase1 3 2 2 3 2 2" xfId="23672"/>
    <cellStyle name="40% - Ênfase1 3 2 2 3 2 3" xfId="35761"/>
    <cellStyle name="40% - Ênfase1 3 2 2 3 2 4" xfId="52119"/>
    <cellStyle name="40% - Ênfase1 3 2 2 3 3" xfId="17612"/>
    <cellStyle name="40% - Ênfase1 3 2 2 3 4" xfId="29702"/>
    <cellStyle name="40% - Ênfase1 3 2 2 3 5" xfId="43842"/>
    <cellStyle name="40% - Ênfase1 3 2 2 4" xfId="7498"/>
    <cellStyle name="40% - Ênfase1 3 2 2 4 2" xfId="19618"/>
    <cellStyle name="40% - Ênfase1 3 2 2 4 2 2" xfId="48061"/>
    <cellStyle name="40% - Ênfase1 3 2 2 4 3" xfId="31707"/>
    <cellStyle name="40% - Ênfase1 3 2 2 4 4" xfId="39784"/>
    <cellStyle name="40% - Ênfase1 3 2 2 5" xfId="13558"/>
    <cellStyle name="40% - Ênfase1 3 2 2 5 2" xfId="46012"/>
    <cellStyle name="40% - Ênfase1 3 2 2 6" xfId="25672"/>
    <cellStyle name="40% - Ênfase1 3 2 2 7" xfId="37762"/>
    <cellStyle name="40% - Ênfase1 3 2 3" xfId="917"/>
    <cellStyle name="40% - Ênfase1 3 2 3 2" xfId="2972"/>
    <cellStyle name="40% - Ênfase1 3 2 3 2 2" xfId="9031"/>
    <cellStyle name="40% - Ênfase1 3 2 3 2 2 2" xfId="21151"/>
    <cellStyle name="40% - Ênfase1 3 2 3 2 2 3" xfId="33240"/>
    <cellStyle name="40% - Ênfase1 3 2 3 2 2 4" xfId="49598"/>
    <cellStyle name="40% - Ênfase1 3 2 3 2 3" xfId="15091"/>
    <cellStyle name="40% - Ênfase1 3 2 3 2 4" xfId="27181"/>
    <cellStyle name="40% - Ênfase1 3 2 3 2 5" xfId="41321"/>
    <cellStyle name="40% - Ênfase1 3 2 3 3" xfId="4997"/>
    <cellStyle name="40% - Ênfase1 3 2 3 3 2" xfId="11056"/>
    <cellStyle name="40% - Ênfase1 3 2 3 3 2 2" xfId="23176"/>
    <cellStyle name="40% - Ênfase1 3 2 3 3 2 3" xfId="35265"/>
    <cellStyle name="40% - Ênfase1 3 2 3 3 2 4" xfId="51623"/>
    <cellStyle name="40% - Ênfase1 3 2 3 3 3" xfId="17116"/>
    <cellStyle name="40% - Ênfase1 3 2 3 3 4" xfId="29206"/>
    <cellStyle name="40% - Ênfase1 3 2 3 3 5" xfId="43346"/>
    <cellStyle name="40% - Ênfase1 3 2 3 4" xfId="7001"/>
    <cellStyle name="40% - Ênfase1 3 2 3 4 2" xfId="19121"/>
    <cellStyle name="40% - Ênfase1 3 2 3 4 2 2" xfId="47555"/>
    <cellStyle name="40% - Ênfase1 3 2 3 4 3" xfId="31210"/>
    <cellStyle name="40% - Ênfase1 3 2 3 4 4" xfId="39278"/>
    <cellStyle name="40% - Ênfase1 3 2 3 5" xfId="13061"/>
    <cellStyle name="40% - Ênfase1 3 2 3 5 2" xfId="45507"/>
    <cellStyle name="40% - Ênfase1 3 2 3 6" xfId="25176"/>
    <cellStyle name="40% - Ênfase1 3 2 3 7" xfId="37266"/>
    <cellStyle name="40% - Ênfase1 3 2 4" xfId="1969"/>
    <cellStyle name="40% - Ênfase1 3 2 4 2" xfId="4005"/>
    <cellStyle name="40% - Ênfase1 3 2 4 2 2" xfId="10064"/>
    <cellStyle name="40% - Ênfase1 3 2 4 2 2 2" xfId="22184"/>
    <cellStyle name="40% - Ênfase1 3 2 4 2 2 3" xfId="34273"/>
    <cellStyle name="40% - Ênfase1 3 2 4 2 2 4" xfId="50631"/>
    <cellStyle name="40% - Ênfase1 3 2 4 2 3" xfId="16124"/>
    <cellStyle name="40% - Ênfase1 3 2 4 2 4" xfId="28214"/>
    <cellStyle name="40% - Ênfase1 3 2 4 2 5" xfId="42354"/>
    <cellStyle name="40% - Ênfase1 3 2 4 3" xfId="6005"/>
    <cellStyle name="40% - Ênfase1 3 2 4 3 2" xfId="12064"/>
    <cellStyle name="40% - Ênfase1 3 2 4 3 2 2" xfId="24184"/>
    <cellStyle name="40% - Ênfase1 3 2 4 3 2 3" xfId="36273"/>
    <cellStyle name="40% - Ênfase1 3 2 4 3 2 4" xfId="52631"/>
    <cellStyle name="40% - Ênfase1 3 2 4 3 3" xfId="18124"/>
    <cellStyle name="40% - Ênfase1 3 2 4 3 4" xfId="30214"/>
    <cellStyle name="40% - Ênfase1 3 2 4 3 5" xfId="44354"/>
    <cellStyle name="40% - Ênfase1 3 2 4 4" xfId="8034"/>
    <cellStyle name="40% - Ênfase1 3 2 4 4 2" xfId="20154"/>
    <cellStyle name="40% - Ênfase1 3 2 4 4 2 2" xfId="48598"/>
    <cellStyle name="40% - Ênfase1 3 2 4 4 3" xfId="32243"/>
    <cellStyle name="40% - Ênfase1 3 2 4 4 4" xfId="40321"/>
    <cellStyle name="40% - Ênfase1 3 2 4 5" xfId="14094"/>
    <cellStyle name="40% - Ênfase1 3 2 4 5 2" xfId="46549"/>
    <cellStyle name="40% - Ênfase1 3 2 4 6" xfId="26184"/>
    <cellStyle name="40% - Ênfase1 3 2 4 7" xfId="38274"/>
    <cellStyle name="40% - Ênfase1 3 2 5" xfId="2469"/>
    <cellStyle name="40% - Ênfase1 3 2 5 2" xfId="8529"/>
    <cellStyle name="40% - Ênfase1 3 2 5 2 2" xfId="20649"/>
    <cellStyle name="40% - Ênfase1 3 2 5 2 3" xfId="32738"/>
    <cellStyle name="40% - Ênfase1 3 2 5 2 4" xfId="49095"/>
    <cellStyle name="40% - Ênfase1 3 2 5 3" xfId="14589"/>
    <cellStyle name="40% - Ênfase1 3 2 5 4" xfId="26679"/>
    <cellStyle name="40% - Ênfase1 3 2 5 5" xfId="40818"/>
    <cellStyle name="40% - Ênfase1 3 2 6" xfId="4499"/>
    <cellStyle name="40% - Ênfase1 3 2 6 2" xfId="10558"/>
    <cellStyle name="40% - Ênfase1 3 2 6 2 2" xfId="22678"/>
    <cellStyle name="40% - Ênfase1 3 2 6 2 3" xfId="34767"/>
    <cellStyle name="40% - Ênfase1 3 2 6 2 4" xfId="51125"/>
    <cellStyle name="40% - Ênfase1 3 2 6 3" xfId="16618"/>
    <cellStyle name="40% - Ênfase1 3 2 6 4" xfId="28708"/>
    <cellStyle name="40% - Ênfase1 3 2 6 5" xfId="42848"/>
    <cellStyle name="40% - Ênfase1 3 2 7" xfId="6499"/>
    <cellStyle name="40% - Ênfase1 3 2 7 2" xfId="18619"/>
    <cellStyle name="40% - Ênfase1 3 2 7 2 2" xfId="47048"/>
    <cellStyle name="40% - Ênfase1 3 2 7 3" xfId="30708"/>
    <cellStyle name="40% - Ênfase1 3 2 7 4" xfId="38771"/>
    <cellStyle name="40% - Ênfase1 3 2 8" xfId="12559"/>
    <cellStyle name="40% - Ênfase1 3 2 8 2" xfId="45001"/>
    <cellStyle name="40% - Ênfase1 3 2 9" xfId="24678"/>
    <cellStyle name="40% - Ênfase1 3 3" xfId="1215"/>
    <cellStyle name="40% - Ênfase1 3 3 2" xfId="3258"/>
    <cellStyle name="40% - Ênfase1 3 3 2 2" xfId="9317"/>
    <cellStyle name="40% - Ênfase1 3 3 2 2 2" xfId="21437"/>
    <cellStyle name="40% - Ênfase1 3 3 2 2 3" xfId="33526"/>
    <cellStyle name="40% - Ênfase1 3 3 2 2 4" xfId="49884"/>
    <cellStyle name="40% - Ênfase1 3 3 2 3" xfId="15377"/>
    <cellStyle name="40% - Ênfase1 3 3 2 4" xfId="27467"/>
    <cellStyle name="40% - Ênfase1 3 3 2 5" xfId="41607"/>
    <cellStyle name="40% - Ênfase1 3 3 3" xfId="5283"/>
    <cellStyle name="40% - Ênfase1 3 3 3 2" xfId="11342"/>
    <cellStyle name="40% - Ênfase1 3 3 3 2 2" xfId="23462"/>
    <cellStyle name="40% - Ênfase1 3 3 3 2 3" xfId="35551"/>
    <cellStyle name="40% - Ênfase1 3 3 3 2 4" xfId="51909"/>
    <cellStyle name="40% - Ênfase1 3 3 3 3" xfId="17402"/>
    <cellStyle name="40% - Ênfase1 3 3 3 4" xfId="29492"/>
    <cellStyle name="40% - Ênfase1 3 3 3 5" xfId="43632"/>
    <cellStyle name="40% - Ênfase1 3 3 4" xfId="7287"/>
    <cellStyle name="40% - Ênfase1 3 3 4 2" xfId="19407"/>
    <cellStyle name="40% - Ênfase1 3 3 4 2 2" xfId="47849"/>
    <cellStyle name="40% - Ênfase1 3 3 4 3" xfId="31496"/>
    <cellStyle name="40% - Ênfase1 3 3 4 4" xfId="39572"/>
    <cellStyle name="40% - Ênfase1 3 3 5" xfId="13347"/>
    <cellStyle name="40% - Ênfase1 3 3 5 2" xfId="45800"/>
    <cellStyle name="40% - Ênfase1 3 3 6" xfId="25462"/>
    <cellStyle name="40% - Ênfase1 3 3 7" xfId="37552"/>
    <cellStyle name="40% - Ênfase1 3 4" xfId="705"/>
    <cellStyle name="40% - Ênfase1 3 4 2" xfId="2762"/>
    <cellStyle name="40% - Ênfase1 3 4 2 2" xfId="8821"/>
    <cellStyle name="40% - Ênfase1 3 4 2 2 2" xfId="20941"/>
    <cellStyle name="40% - Ênfase1 3 4 2 2 3" xfId="33030"/>
    <cellStyle name="40% - Ênfase1 3 4 2 2 4" xfId="49388"/>
    <cellStyle name="40% - Ênfase1 3 4 2 3" xfId="14881"/>
    <cellStyle name="40% - Ênfase1 3 4 2 4" xfId="26971"/>
    <cellStyle name="40% - Ênfase1 3 4 2 5" xfId="41111"/>
    <cellStyle name="40% - Ênfase1 3 4 3" xfId="4787"/>
    <cellStyle name="40% - Ênfase1 3 4 3 2" xfId="10846"/>
    <cellStyle name="40% - Ênfase1 3 4 3 2 2" xfId="22966"/>
    <cellStyle name="40% - Ênfase1 3 4 3 2 3" xfId="35055"/>
    <cellStyle name="40% - Ênfase1 3 4 3 2 4" xfId="51413"/>
    <cellStyle name="40% - Ênfase1 3 4 3 3" xfId="16906"/>
    <cellStyle name="40% - Ênfase1 3 4 3 4" xfId="28996"/>
    <cellStyle name="40% - Ênfase1 3 4 3 5" xfId="43136"/>
    <cellStyle name="40% - Ênfase1 3 4 4" xfId="6791"/>
    <cellStyle name="40% - Ênfase1 3 4 4 2" xfId="18911"/>
    <cellStyle name="40% - Ênfase1 3 4 4 2 2" xfId="47343"/>
    <cellStyle name="40% - Ênfase1 3 4 4 3" xfId="31000"/>
    <cellStyle name="40% - Ênfase1 3 4 4 4" xfId="39066"/>
    <cellStyle name="40% - Ênfase1 3 4 5" xfId="12851"/>
    <cellStyle name="40% - Ênfase1 3 4 5 2" xfId="45295"/>
    <cellStyle name="40% - Ênfase1 3 4 6" xfId="24966"/>
    <cellStyle name="40% - Ênfase1 3 4 7" xfId="37056"/>
    <cellStyle name="40% - Ênfase1 3 5" xfId="1758"/>
    <cellStyle name="40% - Ênfase1 3 5 2" xfId="3795"/>
    <cellStyle name="40% - Ênfase1 3 5 2 2" xfId="9854"/>
    <cellStyle name="40% - Ênfase1 3 5 2 2 2" xfId="21974"/>
    <cellStyle name="40% - Ênfase1 3 5 2 2 3" xfId="34063"/>
    <cellStyle name="40% - Ênfase1 3 5 2 2 4" xfId="50421"/>
    <cellStyle name="40% - Ênfase1 3 5 2 3" xfId="15914"/>
    <cellStyle name="40% - Ênfase1 3 5 2 4" xfId="28004"/>
    <cellStyle name="40% - Ênfase1 3 5 2 5" xfId="42144"/>
    <cellStyle name="40% - Ênfase1 3 5 3" xfId="5795"/>
    <cellStyle name="40% - Ênfase1 3 5 3 2" xfId="11854"/>
    <cellStyle name="40% - Ênfase1 3 5 3 2 2" xfId="23974"/>
    <cellStyle name="40% - Ênfase1 3 5 3 2 3" xfId="36063"/>
    <cellStyle name="40% - Ênfase1 3 5 3 2 4" xfId="52421"/>
    <cellStyle name="40% - Ênfase1 3 5 3 3" xfId="17914"/>
    <cellStyle name="40% - Ênfase1 3 5 3 4" xfId="30004"/>
    <cellStyle name="40% - Ênfase1 3 5 3 5" xfId="44144"/>
    <cellStyle name="40% - Ênfase1 3 5 4" xfId="7824"/>
    <cellStyle name="40% - Ênfase1 3 5 4 2" xfId="19944"/>
    <cellStyle name="40% - Ênfase1 3 5 4 2 2" xfId="48387"/>
    <cellStyle name="40% - Ênfase1 3 5 4 3" xfId="32033"/>
    <cellStyle name="40% - Ênfase1 3 5 4 4" xfId="40110"/>
    <cellStyle name="40% - Ênfase1 3 5 5" xfId="13884"/>
    <cellStyle name="40% - Ênfase1 3 5 5 2" xfId="46338"/>
    <cellStyle name="40% - Ênfase1 3 5 6" xfId="25974"/>
    <cellStyle name="40% - Ênfase1 3 5 7" xfId="38064"/>
    <cellStyle name="40% - Ênfase1 3 6" xfId="2258"/>
    <cellStyle name="40% - Ênfase1 3 6 2" xfId="8318"/>
    <cellStyle name="40% - Ênfase1 3 6 2 2" xfId="20438"/>
    <cellStyle name="40% - Ênfase1 3 6 2 3" xfId="32527"/>
    <cellStyle name="40% - Ênfase1 3 6 2 4" xfId="48884"/>
    <cellStyle name="40% - Ênfase1 3 6 3" xfId="14378"/>
    <cellStyle name="40% - Ênfase1 3 6 4" xfId="26468"/>
    <cellStyle name="40% - Ênfase1 3 6 5" xfId="40607"/>
    <cellStyle name="40% - Ênfase1 3 7" xfId="4289"/>
    <cellStyle name="40% - Ênfase1 3 7 2" xfId="10348"/>
    <cellStyle name="40% - Ênfase1 3 7 2 2" xfId="22468"/>
    <cellStyle name="40% - Ênfase1 3 7 2 3" xfId="34557"/>
    <cellStyle name="40% - Ênfase1 3 7 2 4" xfId="50915"/>
    <cellStyle name="40% - Ênfase1 3 7 3" xfId="16408"/>
    <cellStyle name="40% - Ênfase1 3 7 4" xfId="28498"/>
    <cellStyle name="40% - Ênfase1 3 7 5" xfId="42638"/>
    <cellStyle name="40% - Ênfase1 3 8" xfId="6288"/>
    <cellStyle name="40% - Ênfase1 3 8 2" xfId="18408"/>
    <cellStyle name="40% - Ênfase1 3 8 2 2" xfId="46835"/>
    <cellStyle name="40% - Ênfase1 3 8 3" xfId="30497"/>
    <cellStyle name="40% - Ênfase1 3 8 4" xfId="38558"/>
    <cellStyle name="40% - Ênfase1 3 9" xfId="12348"/>
    <cellStyle name="40% - Ênfase1 3 9 2" xfId="44789"/>
    <cellStyle name="40% - Ênfase1 4" xfId="345"/>
    <cellStyle name="40% - Ênfase1 4 10" xfId="24681"/>
    <cellStyle name="40% - Ênfase1 4 11" xfId="36771"/>
    <cellStyle name="40% - Ênfase1 4 2" xfId="346"/>
    <cellStyle name="40% - Ênfase1 4 2 10" xfId="36772"/>
    <cellStyle name="40% - Ênfase1 4 2 2" xfId="1431"/>
    <cellStyle name="40% - Ênfase1 4 2 2 2" xfId="3473"/>
    <cellStyle name="40% - Ênfase1 4 2 2 2 2" xfId="9532"/>
    <cellStyle name="40% - Ênfase1 4 2 2 2 2 2" xfId="21652"/>
    <cellStyle name="40% - Ênfase1 4 2 2 2 2 3" xfId="33741"/>
    <cellStyle name="40% - Ênfase1 4 2 2 2 2 4" xfId="50099"/>
    <cellStyle name="40% - Ênfase1 4 2 2 2 3" xfId="15592"/>
    <cellStyle name="40% - Ênfase1 4 2 2 2 4" xfId="27682"/>
    <cellStyle name="40% - Ênfase1 4 2 2 2 5" xfId="41822"/>
    <cellStyle name="40% - Ênfase1 4 2 2 3" xfId="5497"/>
    <cellStyle name="40% - Ênfase1 4 2 2 3 2" xfId="11556"/>
    <cellStyle name="40% - Ênfase1 4 2 2 3 2 2" xfId="23676"/>
    <cellStyle name="40% - Ênfase1 4 2 2 3 2 3" xfId="35765"/>
    <cellStyle name="40% - Ênfase1 4 2 2 3 2 4" xfId="52123"/>
    <cellStyle name="40% - Ênfase1 4 2 2 3 3" xfId="17616"/>
    <cellStyle name="40% - Ênfase1 4 2 2 3 4" xfId="29706"/>
    <cellStyle name="40% - Ênfase1 4 2 2 3 5" xfId="43846"/>
    <cellStyle name="40% - Ênfase1 4 2 2 4" xfId="7502"/>
    <cellStyle name="40% - Ênfase1 4 2 2 4 2" xfId="19622"/>
    <cellStyle name="40% - Ênfase1 4 2 2 4 2 2" xfId="48065"/>
    <cellStyle name="40% - Ênfase1 4 2 2 4 3" xfId="31711"/>
    <cellStyle name="40% - Ênfase1 4 2 2 4 4" xfId="39788"/>
    <cellStyle name="40% - Ênfase1 4 2 2 5" xfId="13562"/>
    <cellStyle name="40% - Ênfase1 4 2 2 5 2" xfId="46016"/>
    <cellStyle name="40% - Ênfase1 4 2 2 6" xfId="25676"/>
    <cellStyle name="40% - Ênfase1 4 2 2 7" xfId="37766"/>
    <cellStyle name="40% - Ênfase1 4 2 3" xfId="921"/>
    <cellStyle name="40% - Ênfase1 4 2 3 2" xfId="2976"/>
    <cellStyle name="40% - Ênfase1 4 2 3 2 2" xfId="9035"/>
    <cellStyle name="40% - Ênfase1 4 2 3 2 2 2" xfId="21155"/>
    <cellStyle name="40% - Ênfase1 4 2 3 2 2 3" xfId="33244"/>
    <cellStyle name="40% - Ênfase1 4 2 3 2 2 4" xfId="49602"/>
    <cellStyle name="40% - Ênfase1 4 2 3 2 3" xfId="15095"/>
    <cellStyle name="40% - Ênfase1 4 2 3 2 4" xfId="27185"/>
    <cellStyle name="40% - Ênfase1 4 2 3 2 5" xfId="41325"/>
    <cellStyle name="40% - Ênfase1 4 2 3 3" xfId="5001"/>
    <cellStyle name="40% - Ênfase1 4 2 3 3 2" xfId="11060"/>
    <cellStyle name="40% - Ênfase1 4 2 3 3 2 2" xfId="23180"/>
    <cellStyle name="40% - Ênfase1 4 2 3 3 2 3" xfId="35269"/>
    <cellStyle name="40% - Ênfase1 4 2 3 3 2 4" xfId="51627"/>
    <cellStyle name="40% - Ênfase1 4 2 3 3 3" xfId="17120"/>
    <cellStyle name="40% - Ênfase1 4 2 3 3 4" xfId="29210"/>
    <cellStyle name="40% - Ênfase1 4 2 3 3 5" xfId="43350"/>
    <cellStyle name="40% - Ênfase1 4 2 3 4" xfId="7005"/>
    <cellStyle name="40% - Ênfase1 4 2 3 4 2" xfId="19125"/>
    <cellStyle name="40% - Ênfase1 4 2 3 4 2 2" xfId="47559"/>
    <cellStyle name="40% - Ênfase1 4 2 3 4 3" xfId="31214"/>
    <cellStyle name="40% - Ênfase1 4 2 3 4 4" xfId="39282"/>
    <cellStyle name="40% - Ênfase1 4 2 3 5" xfId="13065"/>
    <cellStyle name="40% - Ênfase1 4 2 3 5 2" xfId="45511"/>
    <cellStyle name="40% - Ênfase1 4 2 3 6" xfId="25180"/>
    <cellStyle name="40% - Ênfase1 4 2 3 7" xfId="37270"/>
    <cellStyle name="40% - Ênfase1 4 2 4" xfId="1973"/>
    <cellStyle name="40% - Ênfase1 4 2 4 2" xfId="4009"/>
    <cellStyle name="40% - Ênfase1 4 2 4 2 2" xfId="10068"/>
    <cellStyle name="40% - Ênfase1 4 2 4 2 2 2" xfId="22188"/>
    <cellStyle name="40% - Ênfase1 4 2 4 2 2 3" xfId="34277"/>
    <cellStyle name="40% - Ênfase1 4 2 4 2 2 4" xfId="50635"/>
    <cellStyle name="40% - Ênfase1 4 2 4 2 3" xfId="16128"/>
    <cellStyle name="40% - Ênfase1 4 2 4 2 4" xfId="28218"/>
    <cellStyle name="40% - Ênfase1 4 2 4 2 5" xfId="42358"/>
    <cellStyle name="40% - Ênfase1 4 2 4 3" xfId="6009"/>
    <cellStyle name="40% - Ênfase1 4 2 4 3 2" xfId="12068"/>
    <cellStyle name="40% - Ênfase1 4 2 4 3 2 2" xfId="24188"/>
    <cellStyle name="40% - Ênfase1 4 2 4 3 2 3" xfId="36277"/>
    <cellStyle name="40% - Ênfase1 4 2 4 3 2 4" xfId="52635"/>
    <cellStyle name="40% - Ênfase1 4 2 4 3 3" xfId="18128"/>
    <cellStyle name="40% - Ênfase1 4 2 4 3 4" xfId="30218"/>
    <cellStyle name="40% - Ênfase1 4 2 4 3 5" xfId="44358"/>
    <cellStyle name="40% - Ênfase1 4 2 4 4" xfId="8038"/>
    <cellStyle name="40% - Ênfase1 4 2 4 4 2" xfId="20158"/>
    <cellStyle name="40% - Ênfase1 4 2 4 4 2 2" xfId="48602"/>
    <cellStyle name="40% - Ênfase1 4 2 4 4 3" xfId="32247"/>
    <cellStyle name="40% - Ênfase1 4 2 4 4 4" xfId="40325"/>
    <cellStyle name="40% - Ênfase1 4 2 4 5" xfId="14098"/>
    <cellStyle name="40% - Ênfase1 4 2 4 5 2" xfId="46553"/>
    <cellStyle name="40% - Ênfase1 4 2 4 6" xfId="26188"/>
    <cellStyle name="40% - Ênfase1 4 2 4 7" xfId="38278"/>
    <cellStyle name="40% - Ênfase1 4 2 5" xfId="2473"/>
    <cellStyle name="40% - Ênfase1 4 2 5 2" xfId="8533"/>
    <cellStyle name="40% - Ênfase1 4 2 5 2 2" xfId="20653"/>
    <cellStyle name="40% - Ênfase1 4 2 5 2 3" xfId="32742"/>
    <cellStyle name="40% - Ênfase1 4 2 5 2 4" xfId="49099"/>
    <cellStyle name="40% - Ênfase1 4 2 5 3" xfId="14593"/>
    <cellStyle name="40% - Ênfase1 4 2 5 4" xfId="26683"/>
    <cellStyle name="40% - Ênfase1 4 2 5 5" xfId="40822"/>
    <cellStyle name="40% - Ênfase1 4 2 6" xfId="4503"/>
    <cellStyle name="40% - Ênfase1 4 2 6 2" xfId="10562"/>
    <cellStyle name="40% - Ênfase1 4 2 6 2 2" xfId="22682"/>
    <cellStyle name="40% - Ênfase1 4 2 6 2 3" xfId="34771"/>
    <cellStyle name="40% - Ênfase1 4 2 6 2 4" xfId="51129"/>
    <cellStyle name="40% - Ênfase1 4 2 6 3" xfId="16622"/>
    <cellStyle name="40% - Ênfase1 4 2 6 4" xfId="28712"/>
    <cellStyle name="40% - Ênfase1 4 2 6 5" xfId="42852"/>
    <cellStyle name="40% - Ênfase1 4 2 7" xfId="6503"/>
    <cellStyle name="40% - Ênfase1 4 2 7 2" xfId="18623"/>
    <cellStyle name="40% - Ênfase1 4 2 7 2 2" xfId="47052"/>
    <cellStyle name="40% - Ênfase1 4 2 7 3" xfId="30712"/>
    <cellStyle name="40% - Ênfase1 4 2 7 4" xfId="38775"/>
    <cellStyle name="40% - Ênfase1 4 2 8" xfId="12563"/>
    <cellStyle name="40% - Ênfase1 4 2 8 2" xfId="45005"/>
    <cellStyle name="40% - Ênfase1 4 2 9" xfId="24682"/>
    <cellStyle name="40% - Ênfase1 4 3" xfId="1430"/>
    <cellStyle name="40% - Ênfase1 4 3 2" xfId="3472"/>
    <cellStyle name="40% - Ênfase1 4 3 2 2" xfId="9531"/>
    <cellStyle name="40% - Ênfase1 4 3 2 2 2" xfId="21651"/>
    <cellStyle name="40% - Ênfase1 4 3 2 2 3" xfId="33740"/>
    <cellStyle name="40% - Ênfase1 4 3 2 2 4" xfId="50098"/>
    <cellStyle name="40% - Ênfase1 4 3 2 3" xfId="15591"/>
    <cellStyle name="40% - Ênfase1 4 3 2 4" xfId="27681"/>
    <cellStyle name="40% - Ênfase1 4 3 2 5" xfId="41821"/>
    <cellStyle name="40% - Ênfase1 4 3 3" xfId="5496"/>
    <cellStyle name="40% - Ênfase1 4 3 3 2" xfId="11555"/>
    <cellStyle name="40% - Ênfase1 4 3 3 2 2" xfId="23675"/>
    <cellStyle name="40% - Ênfase1 4 3 3 2 3" xfId="35764"/>
    <cellStyle name="40% - Ênfase1 4 3 3 2 4" xfId="52122"/>
    <cellStyle name="40% - Ênfase1 4 3 3 3" xfId="17615"/>
    <cellStyle name="40% - Ênfase1 4 3 3 4" xfId="29705"/>
    <cellStyle name="40% - Ênfase1 4 3 3 5" xfId="43845"/>
    <cellStyle name="40% - Ênfase1 4 3 4" xfId="7501"/>
    <cellStyle name="40% - Ênfase1 4 3 4 2" xfId="19621"/>
    <cellStyle name="40% - Ênfase1 4 3 4 2 2" xfId="48064"/>
    <cellStyle name="40% - Ênfase1 4 3 4 3" xfId="31710"/>
    <cellStyle name="40% - Ênfase1 4 3 4 4" xfId="39787"/>
    <cellStyle name="40% - Ênfase1 4 3 5" xfId="13561"/>
    <cellStyle name="40% - Ênfase1 4 3 5 2" xfId="46015"/>
    <cellStyle name="40% - Ênfase1 4 3 6" xfId="25675"/>
    <cellStyle name="40% - Ênfase1 4 3 7" xfId="37765"/>
    <cellStyle name="40% - Ênfase1 4 4" xfId="920"/>
    <cellStyle name="40% - Ênfase1 4 4 2" xfId="2975"/>
    <cellStyle name="40% - Ênfase1 4 4 2 2" xfId="9034"/>
    <cellStyle name="40% - Ênfase1 4 4 2 2 2" xfId="21154"/>
    <cellStyle name="40% - Ênfase1 4 4 2 2 3" xfId="33243"/>
    <cellStyle name="40% - Ênfase1 4 4 2 2 4" xfId="49601"/>
    <cellStyle name="40% - Ênfase1 4 4 2 3" xfId="15094"/>
    <cellStyle name="40% - Ênfase1 4 4 2 4" xfId="27184"/>
    <cellStyle name="40% - Ênfase1 4 4 2 5" xfId="41324"/>
    <cellStyle name="40% - Ênfase1 4 4 3" xfId="5000"/>
    <cellStyle name="40% - Ênfase1 4 4 3 2" xfId="11059"/>
    <cellStyle name="40% - Ênfase1 4 4 3 2 2" xfId="23179"/>
    <cellStyle name="40% - Ênfase1 4 4 3 2 3" xfId="35268"/>
    <cellStyle name="40% - Ênfase1 4 4 3 2 4" xfId="51626"/>
    <cellStyle name="40% - Ênfase1 4 4 3 3" xfId="17119"/>
    <cellStyle name="40% - Ênfase1 4 4 3 4" xfId="29209"/>
    <cellStyle name="40% - Ênfase1 4 4 3 5" xfId="43349"/>
    <cellStyle name="40% - Ênfase1 4 4 4" xfId="7004"/>
    <cellStyle name="40% - Ênfase1 4 4 4 2" xfId="19124"/>
    <cellStyle name="40% - Ênfase1 4 4 4 2 2" xfId="47558"/>
    <cellStyle name="40% - Ênfase1 4 4 4 3" xfId="31213"/>
    <cellStyle name="40% - Ênfase1 4 4 4 4" xfId="39281"/>
    <cellStyle name="40% - Ênfase1 4 4 5" xfId="13064"/>
    <cellStyle name="40% - Ênfase1 4 4 5 2" xfId="45510"/>
    <cellStyle name="40% - Ênfase1 4 4 6" xfId="25179"/>
    <cellStyle name="40% - Ênfase1 4 4 7" xfId="37269"/>
    <cellStyle name="40% - Ênfase1 4 5" xfId="1972"/>
    <cellStyle name="40% - Ênfase1 4 5 2" xfId="4008"/>
    <cellStyle name="40% - Ênfase1 4 5 2 2" xfId="10067"/>
    <cellStyle name="40% - Ênfase1 4 5 2 2 2" xfId="22187"/>
    <cellStyle name="40% - Ênfase1 4 5 2 2 3" xfId="34276"/>
    <cellStyle name="40% - Ênfase1 4 5 2 2 4" xfId="50634"/>
    <cellStyle name="40% - Ênfase1 4 5 2 3" xfId="16127"/>
    <cellStyle name="40% - Ênfase1 4 5 2 4" xfId="28217"/>
    <cellStyle name="40% - Ênfase1 4 5 2 5" xfId="42357"/>
    <cellStyle name="40% - Ênfase1 4 5 3" xfId="6008"/>
    <cellStyle name="40% - Ênfase1 4 5 3 2" xfId="12067"/>
    <cellStyle name="40% - Ênfase1 4 5 3 2 2" xfId="24187"/>
    <cellStyle name="40% - Ênfase1 4 5 3 2 3" xfId="36276"/>
    <cellStyle name="40% - Ênfase1 4 5 3 2 4" xfId="52634"/>
    <cellStyle name="40% - Ênfase1 4 5 3 3" xfId="18127"/>
    <cellStyle name="40% - Ênfase1 4 5 3 4" xfId="30217"/>
    <cellStyle name="40% - Ênfase1 4 5 3 5" xfId="44357"/>
    <cellStyle name="40% - Ênfase1 4 5 4" xfId="8037"/>
    <cellStyle name="40% - Ênfase1 4 5 4 2" xfId="20157"/>
    <cellStyle name="40% - Ênfase1 4 5 4 2 2" xfId="48601"/>
    <cellStyle name="40% - Ênfase1 4 5 4 3" xfId="32246"/>
    <cellStyle name="40% - Ênfase1 4 5 4 4" xfId="40324"/>
    <cellStyle name="40% - Ênfase1 4 5 5" xfId="14097"/>
    <cellStyle name="40% - Ênfase1 4 5 5 2" xfId="46552"/>
    <cellStyle name="40% - Ênfase1 4 5 6" xfId="26187"/>
    <cellStyle name="40% - Ênfase1 4 5 7" xfId="38277"/>
    <cellStyle name="40% - Ênfase1 4 6" xfId="2472"/>
    <cellStyle name="40% - Ênfase1 4 6 2" xfId="8532"/>
    <cellStyle name="40% - Ênfase1 4 6 2 2" xfId="20652"/>
    <cellStyle name="40% - Ênfase1 4 6 2 3" xfId="32741"/>
    <cellStyle name="40% - Ênfase1 4 6 2 4" xfId="49098"/>
    <cellStyle name="40% - Ênfase1 4 6 3" xfId="14592"/>
    <cellStyle name="40% - Ênfase1 4 6 4" xfId="26682"/>
    <cellStyle name="40% - Ênfase1 4 6 5" xfId="40821"/>
    <cellStyle name="40% - Ênfase1 4 7" xfId="4502"/>
    <cellStyle name="40% - Ênfase1 4 7 2" xfId="10561"/>
    <cellStyle name="40% - Ênfase1 4 7 2 2" xfId="22681"/>
    <cellStyle name="40% - Ênfase1 4 7 2 3" xfId="34770"/>
    <cellStyle name="40% - Ênfase1 4 7 2 4" xfId="51128"/>
    <cellStyle name="40% - Ênfase1 4 7 3" xfId="16621"/>
    <cellStyle name="40% - Ênfase1 4 7 4" xfId="28711"/>
    <cellStyle name="40% - Ênfase1 4 7 5" xfId="42851"/>
    <cellStyle name="40% - Ênfase1 4 8" xfId="6502"/>
    <cellStyle name="40% - Ênfase1 4 8 2" xfId="18622"/>
    <cellStyle name="40% - Ênfase1 4 8 2 2" xfId="47051"/>
    <cellStyle name="40% - Ênfase1 4 8 3" xfId="30711"/>
    <cellStyle name="40% - Ênfase1 4 8 4" xfId="38774"/>
    <cellStyle name="40% - Ênfase1 4 9" xfId="12562"/>
    <cellStyle name="40% - Ênfase1 4 9 2" xfId="45004"/>
    <cellStyle name="40% - Ênfase1 5" xfId="294"/>
    <cellStyle name="40% - Ênfase1 5 10" xfId="24634"/>
    <cellStyle name="40% - Ênfase1 5 11" xfId="36724"/>
    <cellStyle name="40% - Ênfase1 5 2" xfId="347"/>
    <cellStyle name="40% - Ênfase1 5 2 10" xfId="36773"/>
    <cellStyle name="40% - Ênfase1 5 2 2" xfId="1432"/>
    <cellStyle name="40% - Ênfase1 5 2 2 2" xfId="3474"/>
    <cellStyle name="40% - Ênfase1 5 2 2 2 2" xfId="9533"/>
    <cellStyle name="40% - Ênfase1 5 2 2 2 2 2" xfId="21653"/>
    <cellStyle name="40% - Ênfase1 5 2 2 2 2 3" xfId="33742"/>
    <cellStyle name="40% - Ênfase1 5 2 2 2 2 4" xfId="50100"/>
    <cellStyle name="40% - Ênfase1 5 2 2 2 3" xfId="15593"/>
    <cellStyle name="40% - Ênfase1 5 2 2 2 4" xfId="27683"/>
    <cellStyle name="40% - Ênfase1 5 2 2 2 5" xfId="41823"/>
    <cellStyle name="40% - Ênfase1 5 2 2 3" xfId="5498"/>
    <cellStyle name="40% - Ênfase1 5 2 2 3 2" xfId="11557"/>
    <cellStyle name="40% - Ênfase1 5 2 2 3 2 2" xfId="23677"/>
    <cellStyle name="40% - Ênfase1 5 2 2 3 2 3" xfId="35766"/>
    <cellStyle name="40% - Ênfase1 5 2 2 3 2 4" xfId="52124"/>
    <cellStyle name="40% - Ênfase1 5 2 2 3 3" xfId="17617"/>
    <cellStyle name="40% - Ênfase1 5 2 2 3 4" xfId="29707"/>
    <cellStyle name="40% - Ênfase1 5 2 2 3 5" xfId="43847"/>
    <cellStyle name="40% - Ênfase1 5 2 2 4" xfId="7503"/>
    <cellStyle name="40% - Ênfase1 5 2 2 4 2" xfId="19623"/>
    <cellStyle name="40% - Ênfase1 5 2 2 4 2 2" xfId="48066"/>
    <cellStyle name="40% - Ênfase1 5 2 2 4 3" xfId="31712"/>
    <cellStyle name="40% - Ênfase1 5 2 2 4 4" xfId="39789"/>
    <cellStyle name="40% - Ênfase1 5 2 2 5" xfId="13563"/>
    <cellStyle name="40% - Ênfase1 5 2 2 5 2" xfId="46017"/>
    <cellStyle name="40% - Ênfase1 5 2 2 6" xfId="25677"/>
    <cellStyle name="40% - Ênfase1 5 2 2 7" xfId="37767"/>
    <cellStyle name="40% - Ênfase1 5 2 3" xfId="922"/>
    <cellStyle name="40% - Ênfase1 5 2 3 2" xfId="2977"/>
    <cellStyle name="40% - Ênfase1 5 2 3 2 2" xfId="9036"/>
    <cellStyle name="40% - Ênfase1 5 2 3 2 2 2" xfId="21156"/>
    <cellStyle name="40% - Ênfase1 5 2 3 2 2 3" xfId="33245"/>
    <cellStyle name="40% - Ênfase1 5 2 3 2 2 4" xfId="49603"/>
    <cellStyle name="40% - Ênfase1 5 2 3 2 3" xfId="15096"/>
    <cellStyle name="40% - Ênfase1 5 2 3 2 4" xfId="27186"/>
    <cellStyle name="40% - Ênfase1 5 2 3 2 5" xfId="41326"/>
    <cellStyle name="40% - Ênfase1 5 2 3 3" xfId="5002"/>
    <cellStyle name="40% - Ênfase1 5 2 3 3 2" xfId="11061"/>
    <cellStyle name="40% - Ênfase1 5 2 3 3 2 2" xfId="23181"/>
    <cellStyle name="40% - Ênfase1 5 2 3 3 2 3" xfId="35270"/>
    <cellStyle name="40% - Ênfase1 5 2 3 3 2 4" xfId="51628"/>
    <cellStyle name="40% - Ênfase1 5 2 3 3 3" xfId="17121"/>
    <cellStyle name="40% - Ênfase1 5 2 3 3 4" xfId="29211"/>
    <cellStyle name="40% - Ênfase1 5 2 3 3 5" xfId="43351"/>
    <cellStyle name="40% - Ênfase1 5 2 3 4" xfId="7006"/>
    <cellStyle name="40% - Ênfase1 5 2 3 4 2" xfId="19126"/>
    <cellStyle name="40% - Ênfase1 5 2 3 4 2 2" xfId="47560"/>
    <cellStyle name="40% - Ênfase1 5 2 3 4 3" xfId="31215"/>
    <cellStyle name="40% - Ênfase1 5 2 3 4 4" xfId="39283"/>
    <cellStyle name="40% - Ênfase1 5 2 3 5" xfId="13066"/>
    <cellStyle name="40% - Ênfase1 5 2 3 5 2" xfId="45512"/>
    <cellStyle name="40% - Ênfase1 5 2 3 6" xfId="25181"/>
    <cellStyle name="40% - Ênfase1 5 2 3 7" xfId="37271"/>
    <cellStyle name="40% - Ênfase1 5 2 4" xfId="1974"/>
    <cellStyle name="40% - Ênfase1 5 2 4 2" xfId="4010"/>
    <cellStyle name="40% - Ênfase1 5 2 4 2 2" xfId="10069"/>
    <cellStyle name="40% - Ênfase1 5 2 4 2 2 2" xfId="22189"/>
    <cellStyle name="40% - Ênfase1 5 2 4 2 2 3" xfId="34278"/>
    <cellStyle name="40% - Ênfase1 5 2 4 2 2 4" xfId="50636"/>
    <cellStyle name="40% - Ênfase1 5 2 4 2 3" xfId="16129"/>
    <cellStyle name="40% - Ênfase1 5 2 4 2 4" xfId="28219"/>
    <cellStyle name="40% - Ênfase1 5 2 4 2 5" xfId="42359"/>
    <cellStyle name="40% - Ênfase1 5 2 4 3" xfId="6010"/>
    <cellStyle name="40% - Ênfase1 5 2 4 3 2" xfId="12069"/>
    <cellStyle name="40% - Ênfase1 5 2 4 3 2 2" xfId="24189"/>
    <cellStyle name="40% - Ênfase1 5 2 4 3 2 3" xfId="36278"/>
    <cellStyle name="40% - Ênfase1 5 2 4 3 2 4" xfId="52636"/>
    <cellStyle name="40% - Ênfase1 5 2 4 3 3" xfId="18129"/>
    <cellStyle name="40% - Ênfase1 5 2 4 3 4" xfId="30219"/>
    <cellStyle name="40% - Ênfase1 5 2 4 3 5" xfId="44359"/>
    <cellStyle name="40% - Ênfase1 5 2 4 4" xfId="8039"/>
    <cellStyle name="40% - Ênfase1 5 2 4 4 2" xfId="20159"/>
    <cellStyle name="40% - Ênfase1 5 2 4 4 2 2" xfId="48603"/>
    <cellStyle name="40% - Ênfase1 5 2 4 4 3" xfId="32248"/>
    <cellStyle name="40% - Ênfase1 5 2 4 4 4" xfId="40326"/>
    <cellStyle name="40% - Ênfase1 5 2 4 5" xfId="14099"/>
    <cellStyle name="40% - Ênfase1 5 2 4 5 2" xfId="46554"/>
    <cellStyle name="40% - Ênfase1 5 2 4 6" xfId="26189"/>
    <cellStyle name="40% - Ênfase1 5 2 4 7" xfId="38279"/>
    <cellStyle name="40% - Ênfase1 5 2 5" xfId="2474"/>
    <cellStyle name="40% - Ênfase1 5 2 5 2" xfId="8534"/>
    <cellStyle name="40% - Ênfase1 5 2 5 2 2" xfId="20654"/>
    <cellStyle name="40% - Ênfase1 5 2 5 2 3" xfId="32743"/>
    <cellStyle name="40% - Ênfase1 5 2 5 2 4" xfId="49100"/>
    <cellStyle name="40% - Ênfase1 5 2 5 3" xfId="14594"/>
    <cellStyle name="40% - Ênfase1 5 2 5 4" xfId="26684"/>
    <cellStyle name="40% - Ênfase1 5 2 5 5" xfId="40823"/>
    <cellStyle name="40% - Ênfase1 5 2 6" xfId="4504"/>
    <cellStyle name="40% - Ênfase1 5 2 6 2" xfId="10563"/>
    <cellStyle name="40% - Ênfase1 5 2 6 2 2" xfId="22683"/>
    <cellStyle name="40% - Ênfase1 5 2 6 2 3" xfId="34772"/>
    <cellStyle name="40% - Ênfase1 5 2 6 2 4" xfId="51130"/>
    <cellStyle name="40% - Ênfase1 5 2 6 3" xfId="16623"/>
    <cellStyle name="40% - Ênfase1 5 2 6 4" xfId="28713"/>
    <cellStyle name="40% - Ênfase1 5 2 6 5" xfId="42853"/>
    <cellStyle name="40% - Ênfase1 5 2 7" xfId="6504"/>
    <cellStyle name="40% - Ênfase1 5 2 7 2" xfId="18624"/>
    <cellStyle name="40% - Ênfase1 5 2 7 2 2" xfId="47053"/>
    <cellStyle name="40% - Ênfase1 5 2 7 3" xfId="30713"/>
    <cellStyle name="40% - Ênfase1 5 2 7 4" xfId="38776"/>
    <cellStyle name="40% - Ênfase1 5 2 8" xfId="12564"/>
    <cellStyle name="40% - Ênfase1 5 2 8 2" xfId="45006"/>
    <cellStyle name="40% - Ênfase1 5 2 9" xfId="24683"/>
    <cellStyle name="40% - Ênfase1 5 3" xfId="1382"/>
    <cellStyle name="40% - Ênfase1 5 3 2" xfId="3424"/>
    <cellStyle name="40% - Ênfase1 5 3 2 2" xfId="9483"/>
    <cellStyle name="40% - Ênfase1 5 3 2 2 2" xfId="21603"/>
    <cellStyle name="40% - Ênfase1 5 3 2 2 3" xfId="33692"/>
    <cellStyle name="40% - Ênfase1 5 3 2 2 4" xfId="50050"/>
    <cellStyle name="40% - Ênfase1 5 3 2 3" xfId="15543"/>
    <cellStyle name="40% - Ênfase1 5 3 2 4" xfId="27633"/>
    <cellStyle name="40% - Ênfase1 5 3 2 5" xfId="41773"/>
    <cellStyle name="40% - Ênfase1 5 3 3" xfId="5449"/>
    <cellStyle name="40% - Ênfase1 5 3 3 2" xfId="11508"/>
    <cellStyle name="40% - Ênfase1 5 3 3 2 2" xfId="23628"/>
    <cellStyle name="40% - Ênfase1 5 3 3 2 3" xfId="35717"/>
    <cellStyle name="40% - Ênfase1 5 3 3 2 4" xfId="52075"/>
    <cellStyle name="40% - Ênfase1 5 3 3 3" xfId="17568"/>
    <cellStyle name="40% - Ênfase1 5 3 3 4" xfId="29658"/>
    <cellStyle name="40% - Ênfase1 5 3 3 5" xfId="43798"/>
    <cellStyle name="40% - Ênfase1 5 3 4" xfId="7453"/>
    <cellStyle name="40% - Ênfase1 5 3 4 2" xfId="19573"/>
    <cellStyle name="40% - Ênfase1 5 3 4 2 2" xfId="48016"/>
    <cellStyle name="40% - Ênfase1 5 3 4 3" xfId="31662"/>
    <cellStyle name="40% - Ênfase1 5 3 4 4" xfId="39739"/>
    <cellStyle name="40% - Ênfase1 5 3 5" xfId="13513"/>
    <cellStyle name="40% - Ênfase1 5 3 5 2" xfId="45967"/>
    <cellStyle name="40% - Ênfase1 5 3 6" xfId="25628"/>
    <cellStyle name="40% - Ênfase1 5 3 7" xfId="37718"/>
    <cellStyle name="40% - Ênfase1 5 4" xfId="873"/>
    <cellStyle name="40% - Ênfase1 5 4 2" xfId="2928"/>
    <cellStyle name="40% - Ênfase1 5 4 2 2" xfId="8987"/>
    <cellStyle name="40% - Ênfase1 5 4 2 2 2" xfId="21107"/>
    <cellStyle name="40% - Ênfase1 5 4 2 2 3" xfId="33196"/>
    <cellStyle name="40% - Ênfase1 5 4 2 2 4" xfId="49554"/>
    <cellStyle name="40% - Ênfase1 5 4 2 3" xfId="15047"/>
    <cellStyle name="40% - Ênfase1 5 4 2 4" xfId="27137"/>
    <cellStyle name="40% - Ênfase1 5 4 2 5" xfId="41277"/>
    <cellStyle name="40% - Ênfase1 5 4 3" xfId="4953"/>
    <cellStyle name="40% - Ênfase1 5 4 3 2" xfId="11012"/>
    <cellStyle name="40% - Ênfase1 5 4 3 2 2" xfId="23132"/>
    <cellStyle name="40% - Ênfase1 5 4 3 2 3" xfId="35221"/>
    <cellStyle name="40% - Ênfase1 5 4 3 2 4" xfId="51579"/>
    <cellStyle name="40% - Ênfase1 5 4 3 3" xfId="17072"/>
    <cellStyle name="40% - Ênfase1 5 4 3 4" xfId="29162"/>
    <cellStyle name="40% - Ênfase1 5 4 3 5" xfId="43302"/>
    <cellStyle name="40% - Ênfase1 5 4 4" xfId="6957"/>
    <cellStyle name="40% - Ênfase1 5 4 4 2" xfId="19077"/>
    <cellStyle name="40% - Ênfase1 5 4 4 2 2" xfId="47511"/>
    <cellStyle name="40% - Ênfase1 5 4 4 3" xfId="31166"/>
    <cellStyle name="40% - Ênfase1 5 4 4 4" xfId="39234"/>
    <cellStyle name="40% - Ênfase1 5 4 5" xfId="13017"/>
    <cellStyle name="40% - Ênfase1 5 4 5 2" xfId="45463"/>
    <cellStyle name="40% - Ênfase1 5 4 6" xfId="25132"/>
    <cellStyle name="40% - Ênfase1 5 4 7" xfId="37222"/>
    <cellStyle name="40% - Ênfase1 5 5" xfId="1925"/>
    <cellStyle name="40% - Ênfase1 5 5 2" xfId="3961"/>
    <cellStyle name="40% - Ênfase1 5 5 2 2" xfId="10020"/>
    <cellStyle name="40% - Ênfase1 5 5 2 2 2" xfId="22140"/>
    <cellStyle name="40% - Ênfase1 5 5 2 2 3" xfId="34229"/>
    <cellStyle name="40% - Ênfase1 5 5 2 2 4" xfId="50587"/>
    <cellStyle name="40% - Ênfase1 5 5 2 3" xfId="16080"/>
    <cellStyle name="40% - Ênfase1 5 5 2 4" xfId="28170"/>
    <cellStyle name="40% - Ênfase1 5 5 2 5" xfId="42310"/>
    <cellStyle name="40% - Ênfase1 5 5 3" xfId="5961"/>
    <cellStyle name="40% - Ênfase1 5 5 3 2" xfId="12020"/>
    <cellStyle name="40% - Ênfase1 5 5 3 2 2" xfId="24140"/>
    <cellStyle name="40% - Ênfase1 5 5 3 2 3" xfId="36229"/>
    <cellStyle name="40% - Ênfase1 5 5 3 2 4" xfId="52587"/>
    <cellStyle name="40% - Ênfase1 5 5 3 3" xfId="18080"/>
    <cellStyle name="40% - Ênfase1 5 5 3 4" xfId="30170"/>
    <cellStyle name="40% - Ênfase1 5 5 3 5" xfId="44310"/>
    <cellStyle name="40% - Ênfase1 5 5 4" xfId="7990"/>
    <cellStyle name="40% - Ênfase1 5 5 4 2" xfId="20110"/>
    <cellStyle name="40% - Ênfase1 5 5 4 2 2" xfId="48554"/>
    <cellStyle name="40% - Ênfase1 5 5 4 3" xfId="32199"/>
    <cellStyle name="40% - Ênfase1 5 5 4 4" xfId="40277"/>
    <cellStyle name="40% - Ênfase1 5 5 5" xfId="14050"/>
    <cellStyle name="40% - Ênfase1 5 5 5 2" xfId="46505"/>
    <cellStyle name="40% - Ênfase1 5 5 6" xfId="26140"/>
    <cellStyle name="40% - Ênfase1 5 5 7" xfId="38230"/>
    <cellStyle name="40% - Ênfase1 5 6" xfId="2424"/>
    <cellStyle name="40% - Ênfase1 5 6 2" xfId="8484"/>
    <cellStyle name="40% - Ênfase1 5 6 2 2" xfId="20604"/>
    <cellStyle name="40% - Ênfase1 5 6 2 3" xfId="32693"/>
    <cellStyle name="40% - Ênfase1 5 6 2 4" xfId="49050"/>
    <cellStyle name="40% - Ênfase1 5 6 3" xfId="14544"/>
    <cellStyle name="40% - Ênfase1 5 6 4" xfId="26634"/>
    <cellStyle name="40% - Ênfase1 5 6 5" xfId="40773"/>
    <cellStyle name="40% - Ênfase1 5 7" xfId="4455"/>
    <cellStyle name="40% - Ênfase1 5 7 2" xfId="10514"/>
    <cellStyle name="40% - Ênfase1 5 7 2 2" xfId="22634"/>
    <cellStyle name="40% - Ênfase1 5 7 2 3" xfId="34723"/>
    <cellStyle name="40% - Ênfase1 5 7 2 4" xfId="51081"/>
    <cellStyle name="40% - Ênfase1 5 7 3" xfId="16574"/>
    <cellStyle name="40% - Ênfase1 5 7 4" xfId="28664"/>
    <cellStyle name="40% - Ênfase1 5 7 5" xfId="42804"/>
    <cellStyle name="40% - Ênfase1 5 8" xfId="6454"/>
    <cellStyle name="40% - Ênfase1 5 8 2" xfId="18574"/>
    <cellStyle name="40% - Ênfase1 5 8 2 2" xfId="47002"/>
    <cellStyle name="40% - Ênfase1 5 8 3" xfId="30663"/>
    <cellStyle name="40% - Ênfase1 5 8 4" xfId="38725"/>
    <cellStyle name="40% - Ênfase1 5 9" xfId="12514"/>
    <cellStyle name="40% - Ênfase1 5 9 2" xfId="44956"/>
    <cellStyle name="40% - Ênfase1 6" xfId="350"/>
    <cellStyle name="40% - Ênfase1 6 10" xfId="24685"/>
    <cellStyle name="40% - Ênfase1 6 11" xfId="36775"/>
    <cellStyle name="40% - Ênfase1 6 2" xfId="351"/>
    <cellStyle name="40% - Ênfase1 6 2 10" xfId="36776"/>
    <cellStyle name="40% - Ênfase1 6 2 2" xfId="1435"/>
    <cellStyle name="40% - Ênfase1 6 2 2 2" xfId="3477"/>
    <cellStyle name="40% - Ênfase1 6 2 2 2 2" xfId="9536"/>
    <cellStyle name="40% - Ênfase1 6 2 2 2 2 2" xfId="21656"/>
    <cellStyle name="40% - Ênfase1 6 2 2 2 2 3" xfId="33745"/>
    <cellStyle name="40% - Ênfase1 6 2 2 2 2 4" xfId="50103"/>
    <cellStyle name="40% - Ênfase1 6 2 2 2 3" xfId="15596"/>
    <cellStyle name="40% - Ênfase1 6 2 2 2 4" xfId="27686"/>
    <cellStyle name="40% - Ênfase1 6 2 2 2 5" xfId="41826"/>
    <cellStyle name="40% - Ênfase1 6 2 2 3" xfId="5501"/>
    <cellStyle name="40% - Ênfase1 6 2 2 3 2" xfId="11560"/>
    <cellStyle name="40% - Ênfase1 6 2 2 3 2 2" xfId="23680"/>
    <cellStyle name="40% - Ênfase1 6 2 2 3 2 3" xfId="35769"/>
    <cellStyle name="40% - Ênfase1 6 2 2 3 2 4" xfId="52127"/>
    <cellStyle name="40% - Ênfase1 6 2 2 3 3" xfId="17620"/>
    <cellStyle name="40% - Ênfase1 6 2 2 3 4" xfId="29710"/>
    <cellStyle name="40% - Ênfase1 6 2 2 3 5" xfId="43850"/>
    <cellStyle name="40% - Ênfase1 6 2 2 4" xfId="7506"/>
    <cellStyle name="40% - Ênfase1 6 2 2 4 2" xfId="19626"/>
    <cellStyle name="40% - Ênfase1 6 2 2 4 2 2" xfId="48069"/>
    <cellStyle name="40% - Ênfase1 6 2 2 4 3" xfId="31715"/>
    <cellStyle name="40% - Ênfase1 6 2 2 4 4" xfId="39792"/>
    <cellStyle name="40% - Ênfase1 6 2 2 5" xfId="13566"/>
    <cellStyle name="40% - Ênfase1 6 2 2 5 2" xfId="46020"/>
    <cellStyle name="40% - Ênfase1 6 2 2 6" xfId="25680"/>
    <cellStyle name="40% - Ênfase1 6 2 2 7" xfId="37770"/>
    <cellStyle name="40% - Ênfase1 6 2 3" xfId="925"/>
    <cellStyle name="40% - Ênfase1 6 2 3 2" xfId="2980"/>
    <cellStyle name="40% - Ênfase1 6 2 3 2 2" xfId="9039"/>
    <cellStyle name="40% - Ênfase1 6 2 3 2 2 2" xfId="21159"/>
    <cellStyle name="40% - Ênfase1 6 2 3 2 2 3" xfId="33248"/>
    <cellStyle name="40% - Ênfase1 6 2 3 2 2 4" xfId="49606"/>
    <cellStyle name="40% - Ênfase1 6 2 3 2 3" xfId="15099"/>
    <cellStyle name="40% - Ênfase1 6 2 3 2 4" xfId="27189"/>
    <cellStyle name="40% - Ênfase1 6 2 3 2 5" xfId="41329"/>
    <cellStyle name="40% - Ênfase1 6 2 3 3" xfId="5005"/>
    <cellStyle name="40% - Ênfase1 6 2 3 3 2" xfId="11064"/>
    <cellStyle name="40% - Ênfase1 6 2 3 3 2 2" xfId="23184"/>
    <cellStyle name="40% - Ênfase1 6 2 3 3 2 3" xfId="35273"/>
    <cellStyle name="40% - Ênfase1 6 2 3 3 2 4" xfId="51631"/>
    <cellStyle name="40% - Ênfase1 6 2 3 3 3" xfId="17124"/>
    <cellStyle name="40% - Ênfase1 6 2 3 3 4" xfId="29214"/>
    <cellStyle name="40% - Ênfase1 6 2 3 3 5" xfId="43354"/>
    <cellStyle name="40% - Ênfase1 6 2 3 4" xfId="7009"/>
    <cellStyle name="40% - Ênfase1 6 2 3 4 2" xfId="19129"/>
    <cellStyle name="40% - Ênfase1 6 2 3 4 2 2" xfId="47563"/>
    <cellStyle name="40% - Ênfase1 6 2 3 4 3" xfId="31218"/>
    <cellStyle name="40% - Ênfase1 6 2 3 4 4" xfId="39286"/>
    <cellStyle name="40% - Ênfase1 6 2 3 5" xfId="13069"/>
    <cellStyle name="40% - Ênfase1 6 2 3 5 2" xfId="45515"/>
    <cellStyle name="40% - Ênfase1 6 2 3 6" xfId="25184"/>
    <cellStyle name="40% - Ênfase1 6 2 3 7" xfId="37274"/>
    <cellStyle name="40% - Ênfase1 6 2 4" xfId="1977"/>
    <cellStyle name="40% - Ênfase1 6 2 4 2" xfId="4013"/>
    <cellStyle name="40% - Ênfase1 6 2 4 2 2" xfId="10072"/>
    <cellStyle name="40% - Ênfase1 6 2 4 2 2 2" xfId="22192"/>
    <cellStyle name="40% - Ênfase1 6 2 4 2 2 3" xfId="34281"/>
    <cellStyle name="40% - Ênfase1 6 2 4 2 2 4" xfId="50639"/>
    <cellStyle name="40% - Ênfase1 6 2 4 2 3" xfId="16132"/>
    <cellStyle name="40% - Ênfase1 6 2 4 2 4" xfId="28222"/>
    <cellStyle name="40% - Ênfase1 6 2 4 2 5" xfId="42362"/>
    <cellStyle name="40% - Ênfase1 6 2 4 3" xfId="6013"/>
    <cellStyle name="40% - Ênfase1 6 2 4 3 2" xfId="12072"/>
    <cellStyle name="40% - Ênfase1 6 2 4 3 2 2" xfId="24192"/>
    <cellStyle name="40% - Ênfase1 6 2 4 3 2 3" xfId="36281"/>
    <cellStyle name="40% - Ênfase1 6 2 4 3 2 4" xfId="52639"/>
    <cellStyle name="40% - Ênfase1 6 2 4 3 3" xfId="18132"/>
    <cellStyle name="40% - Ênfase1 6 2 4 3 4" xfId="30222"/>
    <cellStyle name="40% - Ênfase1 6 2 4 3 5" xfId="44362"/>
    <cellStyle name="40% - Ênfase1 6 2 4 4" xfId="8042"/>
    <cellStyle name="40% - Ênfase1 6 2 4 4 2" xfId="20162"/>
    <cellStyle name="40% - Ênfase1 6 2 4 4 2 2" xfId="48606"/>
    <cellStyle name="40% - Ênfase1 6 2 4 4 3" xfId="32251"/>
    <cellStyle name="40% - Ênfase1 6 2 4 4 4" xfId="40329"/>
    <cellStyle name="40% - Ênfase1 6 2 4 5" xfId="14102"/>
    <cellStyle name="40% - Ênfase1 6 2 4 5 2" xfId="46557"/>
    <cellStyle name="40% - Ênfase1 6 2 4 6" xfId="26192"/>
    <cellStyle name="40% - Ênfase1 6 2 4 7" xfId="38282"/>
    <cellStyle name="40% - Ênfase1 6 2 5" xfId="2477"/>
    <cellStyle name="40% - Ênfase1 6 2 5 2" xfId="8537"/>
    <cellStyle name="40% - Ênfase1 6 2 5 2 2" xfId="20657"/>
    <cellStyle name="40% - Ênfase1 6 2 5 2 3" xfId="32746"/>
    <cellStyle name="40% - Ênfase1 6 2 5 2 4" xfId="49103"/>
    <cellStyle name="40% - Ênfase1 6 2 5 3" xfId="14597"/>
    <cellStyle name="40% - Ênfase1 6 2 5 4" xfId="26687"/>
    <cellStyle name="40% - Ênfase1 6 2 5 5" xfId="40826"/>
    <cellStyle name="40% - Ênfase1 6 2 6" xfId="4507"/>
    <cellStyle name="40% - Ênfase1 6 2 6 2" xfId="10566"/>
    <cellStyle name="40% - Ênfase1 6 2 6 2 2" xfId="22686"/>
    <cellStyle name="40% - Ênfase1 6 2 6 2 3" xfId="34775"/>
    <cellStyle name="40% - Ênfase1 6 2 6 2 4" xfId="51133"/>
    <cellStyle name="40% - Ênfase1 6 2 6 3" xfId="16626"/>
    <cellStyle name="40% - Ênfase1 6 2 6 4" xfId="28716"/>
    <cellStyle name="40% - Ênfase1 6 2 6 5" xfId="42856"/>
    <cellStyle name="40% - Ênfase1 6 2 7" xfId="6507"/>
    <cellStyle name="40% - Ênfase1 6 2 7 2" xfId="18627"/>
    <cellStyle name="40% - Ênfase1 6 2 7 2 2" xfId="47056"/>
    <cellStyle name="40% - Ênfase1 6 2 7 3" xfId="30716"/>
    <cellStyle name="40% - Ênfase1 6 2 7 4" xfId="38779"/>
    <cellStyle name="40% - Ênfase1 6 2 8" xfId="12567"/>
    <cellStyle name="40% - Ênfase1 6 2 8 2" xfId="45009"/>
    <cellStyle name="40% - Ênfase1 6 2 9" xfId="24686"/>
    <cellStyle name="40% - Ênfase1 6 3" xfId="1434"/>
    <cellStyle name="40% - Ênfase1 6 3 2" xfId="3476"/>
    <cellStyle name="40% - Ênfase1 6 3 2 2" xfId="9535"/>
    <cellStyle name="40% - Ênfase1 6 3 2 2 2" xfId="21655"/>
    <cellStyle name="40% - Ênfase1 6 3 2 2 3" xfId="33744"/>
    <cellStyle name="40% - Ênfase1 6 3 2 2 4" xfId="50102"/>
    <cellStyle name="40% - Ênfase1 6 3 2 3" xfId="15595"/>
    <cellStyle name="40% - Ênfase1 6 3 2 4" xfId="27685"/>
    <cellStyle name="40% - Ênfase1 6 3 2 5" xfId="41825"/>
    <cellStyle name="40% - Ênfase1 6 3 3" xfId="5500"/>
    <cellStyle name="40% - Ênfase1 6 3 3 2" xfId="11559"/>
    <cellStyle name="40% - Ênfase1 6 3 3 2 2" xfId="23679"/>
    <cellStyle name="40% - Ênfase1 6 3 3 2 3" xfId="35768"/>
    <cellStyle name="40% - Ênfase1 6 3 3 2 4" xfId="52126"/>
    <cellStyle name="40% - Ênfase1 6 3 3 3" xfId="17619"/>
    <cellStyle name="40% - Ênfase1 6 3 3 4" xfId="29709"/>
    <cellStyle name="40% - Ênfase1 6 3 3 5" xfId="43849"/>
    <cellStyle name="40% - Ênfase1 6 3 4" xfId="7505"/>
    <cellStyle name="40% - Ênfase1 6 3 4 2" xfId="19625"/>
    <cellStyle name="40% - Ênfase1 6 3 4 2 2" xfId="48068"/>
    <cellStyle name="40% - Ênfase1 6 3 4 3" xfId="31714"/>
    <cellStyle name="40% - Ênfase1 6 3 4 4" xfId="39791"/>
    <cellStyle name="40% - Ênfase1 6 3 5" xfId="13565"/>
    <cellStyle name="40% - Ênfase1 6 3 5 2" xfId="46019"/>
    <cellStyle name="40% - Ênfase1 6 3 6" xfId="25679"/>
    <cellStyle name="40% - Ênfase1 6 3 7" xfId="37769"/>
    <cellStyle name="40% - Ênfase1 6 4" xfId="924"/>
    <cellStyle name="40% - Ênfase1 6 4 2" xfId="2979"/>
    <cellStyle name="40% - Ênfase1 6 4 2 2" xfId="9038"/>
    <cellStyle name="40% - Ênfase1 6 4 2 2 2" xfId="21158"/>
    <cellStyle name="40% - Ênfase1 6 4 2 2 3" xfId="33247"/>
    <cellStyle name="40% - Ênfase1 6 4 2 2 4" xfId="49605"/>
    <cellStyle name="40% - Ênfase1 6 4 2 3" xfId="15098"/>
    <cellStyle name="40% - Ênfase1 6 4 2 4" xfId="27188"/>
    <cellStyle name="40% - Ênfase1 6 4 2 5" xfId="41328"/>
    <cellStyle name="40% - Ênfase1 6 4 3" xfId="5004"/>
    <cellStyle name="40% - Ênfase1 6 4 3 2" xfId="11063"/>
    <cellStyle name="40% - Ênfase1 6 4 3 2 2" xfId="23183"/>
    <cellStyle name="40% - Ênfase1 6 4 3 2 3" xfId="35272"/>
    <cellStyle name="40% - Ênfase1 6 4 3 2 4" xfId="51630"/>
    <cellStyle name="40% - Ênfase1 6 4 3 3" xfId="17123"/>
    <cellStyle name="40% - Ênfase1 6 4 3 4" xfId="29213"/>
    <cellStyle name="40% - Ênfase1 6 4 3 5" xfId="43353"/>
    <cellStyle name="40% - Ênfase1 6 4 4" xfId="7008"/>
    <cellStyle name="40% - Ênfase1 6 4 4 2" xfId="19128"/>
    <cellStyle name="40% - Ênfase1 6 4 4 2 2" xfId="47562"/>
    <cellStyle name="40% - Ênfase1 6 4 4 3" xfId="31217"/>
    <cellStyle name="40% - Ênfase1 6 4 4 4" xfId="39285"/>
    <cellStyle name="40% - Ênfase1 6 4 5" xfId="13068"/>
    <cellStyle name="40% - Ênfase1 6 4 5 2" xfId="45514"/>
    <cellStyle name="40% - Ênfase1 6 4 6" xfId="25183"/>
    <cellStyle name="40% - Ênfase1 6 4 7" xfId="37273"/>
    <cellStyle name="40% - Ênfase1 6 5" xfId="1976"/>
    <cellStyle name="40% - Ênfase1 6 5 2" xfId="4012"/>
    <cellStyle name="40% - Ênfase1 6 5 2 2" xfId="10071"/>
    <cellStyle name="40% - Ênfase1 6 5 2 2 2" xfId="22191"/>
    <cellStyle name="40% - Ênfase1 6 5 2 2 3" xfId="34280"/>
    <cellStyle name="40% - Ênfase1 6 5 2 2 4" xfId="50638"/>
    <cellStyle name="40% - Ênfase1 6 5 2 3" xfId="16131"/>
    <cellStyle name="40% - Ênfase1 6 5 2 4" xfId="28221"/>
    <cellStyle name="40% - Ênfase1 6 5 2 5" xfId="42361"/>
    <cellStyle name="40% - Ênfase1 6 5 3" xfId="6012"/>
    <cellStyle name="40% - Ênfase1 6 5 3 2" xfId="12071"/>
    <cellStyle name="40% - Ênfase1 6 5 3 2 2" xfId="24191"/>
    <cellStyle name="40% - Ênfase1 6 5 3 2 3" xfId="36280"/>
    <cellStyle name="40% - Ênfase1 6 5 3 2 4" xfId="52638"/>
    <cellStyle name="40% - Ênfase1 6 5 3 3" xfId="18131"/>
    <cellStyle name="40% - Ênfase1 6 5 3 4" xfId="30221"/>
    <cellStyle name="40% - Ênfase1 6 5 3 5" xfId="44361"/>
    <cellStyle name="40% - Ênfase1 6 5 4" xfId="8041"/>
    <cellStyle name="40% - Ênfase1 6 5 4 2" xfId="20161"/>
    <cellStyle name="40% - Ênfase1 6 5 4 2 2" xfId="48605"/>
    <cellStyle name="40% - Ênfase1 6 5 4 3" xfId="32250"/>
    <cellStyle name="40% - Ênfase1 6 5 4 4" xfId="40328"/>
    <cellStyle name="40% - Ênfase1 6 5 5" xfId="14101"/>
    <cellStyle name="40% - Ênfase1 6 5 5 2" xfId="46556"/>
    <cellStyle name="40% - Ênfase1 6 5 6" xfId="26191"/>
    <cellStyle name="40% - Ênfase1 6 5 7" xfId="38281"/>
    <cellStyle name="40% - Ênfase1 6 6" xfId="2476"/>
    <cellStyle name="40% - Ênfase1 6 6 2" xfId="8536"/>
    <cellStyle name="40% - Ênfase1 6 6 2 2" xfId="20656"/>
    <cellStyle name="40% - Ênfase1 6 6 2 3" xfId="32745"/>
    <cellStyle name="40% - Ênfase1 6 6 2 4" xfId="49102"/>
    <cellStyle name="40% - Ênfase1 6 6 3" xfId="14596"/>
    <cellStyle name="40% - Ênfase1 6 6 4" xfId="26686"/>
    <cellStyle name="40% - Ênfase1 6 6 5" xfId="40825"/>
    <cellStyle name="40% - Ênfase1 6 7" xfId="4506"/>
    <cellStyle name="40% - Ênfase1 6 7 2" xfId="10565"/>
    <cellStyle name="40% - Ênfase1 6 7 2 2" xfId="22685"/>
    <cellStyle name="40% - Ênfase1 6 7 2 3" xfId="34774"/>
    <cellStyle name="40% - Ênfase1 6 7 2 4" xfId="51132"/>
    <cellStyle name="40% - Ênfase1 6 7 3" xfId="16625"/>
    <cellStyle name="40% - Ênfase1 6 7 4" xfId="28715"/>
    <cellStyle name="40% - Ênfase1 6 7 5" xfId="42855"/>
    <cellStyle name="40% - Ênfase1 6 8" xfId="6506"/>
    <cellStyle name="40% - Ênfase1 6 8 2" xfId="18626"/>
    <cellStyle name="40% - Ênfase1 6 8 2 2" xfId="47055"/>
    <cellStyle name="40% - Ênfase1 6 8 3" xfId="30715"/>
    <cellStyle name="40% - Ênfase1 6 8 4" xfId="38778"/>
    <cellStyle name="40% - Ênfase1 6 9" xfId="12566"/>
    <cellStyle name="40% - Ênfase1 6 9 2" xfId="45008"/>
    <cellStyle name="40% - Ênfase1 7" xfId="354"/>
    <cellStyle name="40% - Ênfase1 7 10" xfId="24688"/>
    <cellStyle name="40% - Ênfase1 7 11" xfId="36778"/>
    <cellStyle name="40% - Ênfase1 7 2" xfId="330"/>
    <cellStyle name="40% - Ênfase1 7 2 10" xfId="36758"/>
    <cellStyle name="40% - Ênfase1 7 2 2" xfId="1417"/>
    <cellStyle name="40% - Ênfase1 7 2 2 2" xfId="3459"/>
    <cellStyle name="40% - Ênfase1 7 2 2 2 2" xfId="9518"/>
    <cellStyle name="40% - Ênfase1 7 2 2 2 2 2" xfId="21638"/>
    <cellStyle name="40% - Ênfase1 7 2 2 2 2 3" xfId="33727"/>
    <cellStyle name="40% - Ênfase1 7 2 2 2 2 4" xfId="50085"/>
    <cellStyle name="40% - Ênfase1 7 2 2 2 3" xfId="15578"/>
    <cellStyle name="40% - Ênfase1 7 2 2 2 4" xfId="27668"/>
    <cellStyle name="40% - Ênfase1 7 2 2 2 5" xfId="41808"/>
    <cellStyle name="40% - Ênfase1 7 2 2 3" xfId="5483"/>
    <cellStyle name="40% - Ênfase1 7 2 2 3 2" xfId="11542"/>
    <cellStyle name="40% - Ênfase1 7 2 2 3 2 2" xfId="23662"/>
    <cellStyle name="40% - Ênfase1 7 2 2 3 2 3" xfId="35751"/>
    <cellStyle name="40% - Ênfase1 7 2 2 3 2 4" xfId="52109"/>
    <cellStyle name="40% - Ênfase1 7 2 2 3 3" xfId="17602"/>
    <cellStyle name="40% - Ênfase1 7 2 2 3 4" xfId="29692"/>
    <cellStyle name="40% - Ênfase1 7 2 2 3 5" xfId="43832"/>
    <cellStyle name="40% - Ênfase1 7 2 2 4" xfId="7488"/>
    <cellStyle name="40% - Ênfase1 7 2 2 4 2" xfId="19608"/>
    <cellStyle name="40% - Ênfase1 7 2 2 4 2 2" xfId="48051"/>
    <cellStyle name="40% - Ênfase1 7 2 2 4 3" xfId="31697"/>
    <cellStyle name="40% - Ênfase1 7 2 2 4 4" xfId="39774"/>
    <cellStyle name="40% - Ênfase1 7 2 2 5" xfId="13548"/>
    <cellStyle name="40% - Ênfase1 7 2 2 5 2" xfId="46002"/>
    <cellStyle name="40% - Ênfase1 7 2 2 6" xfId="25662"/>
    <cellStyle name="40% - Ênfase1 7 2 2 7" xfId="37752"/>
    <cellStyle name="40% - Ênfase1 7 2 3" xfId="907"/>
    <cellStyle name="40% - Ênfase1 7 2 3 2" xfId="2962"/>
    <cellStyle name="40% - Ênfase1 7 2 3 2 2" xfId="9021"/>
    <cellStyle name="40% - Ênfase1 7 2 3 2 2 2" xfId="21141"/>
    <cellStyle name="40% - Ênfase1 7 2 3 2 2 3" xfId="33230"/>
    <cellStyle name="40% - Ênfase1 7 2 3 2 2 4" xfId="49588"/>
    <cellStyle name="40% - Ênfase1 7 2 3 2 3" xfId="15081"/>
    <cellStyle name="40% - Ênfase1 7 2 3 2 4" xfId="27171"/>
    <cellStyle name="40% - Ênfase1 7 2 3 2 5" xfId="41311"/>
    <cellStyle name="40% - Ênfase1 7 2 3 3" xfId="4987"/>
    <cellStyle name="40% - Ênfase1 7 2 3 3 2" xfId="11046"/>
    <cellStyle name="40% - Ênfase1 7 2 3 3 2 2" xfId="23166"/>
    <cellStyle name="40% - Ênfase1 7 2 3 3 2 3" xfId="35255"/>
    <cellStyle name="40% - Ênfase1 7 2 3 3 2 4" xfId="51613"/>
    <cellStyle name="40% - Ênfase1 7 2 3 3 3" xfId="17106"/>
    <cellStyle name="40% - Ênfase1 7 2 3 3 4" xfId="29196"/>
    <cellStyle name="40% - Ênfase1 7 2 3 3 5" xfId="43336"/>
    <cellStyle name="40% - Ênfase1 7 2 3 4" xfId="6991"/>
    <cellStyle name="40% - Ênfase1 7 2 3 4 2" xfId="19111"/>
    <cellStyle name="40% - Ênfase1 7 2 3 4 2 2" xfId="47545"/>
    <cellStyle name="40% - Ênfase1 7 2 3 4 3" xfId="31200"/>
    <cellStyle name="40% - Ênfase1 7 2 3 4 4" xfId="39268"/>
    <cellStyle name="40% - Ênfase1 7 2 3 5" xfId="13051"/>
    <cellStyle name="40% - Ênfase1 7 2 3 5 2" xfId="45497"/>
    <cellStyle name="40% - Ênfase1 7 2 3 6" xfId="25166"/>
    <cellStyle name="40% - Ênfase1 7 2 3 7" xfId="37256"/>
    <cellStyle name="40% - Ênfase1 7 2 4" xfId="1959"/>
    <cellStyle name="40% - Ênfase1 7 2 4 2" xfId="3995"/>
    <cellStyle name="40% - Ênfase1 7 2 4 2 2" xfId="10054"/>
    <cellStyle name="40% - Ênfase1 7 2 4 2 2 2" xfId="22174"/>
    <cellStyle name="40% - Ênfase1 7 2 4 2 2 3" xfId="34263"/>
    <cellStyle name="40% - Ênfase1 7 2 4 2 2 4" xfId="50621"/>
    <cellStyle name="40% - Ênfase1 7 2 4 2 3" xfId="16114"/>
    <cellStyle name="40% - Ênfase1 7 2 4 2 4" xfId="28204"/>
    <cellStyle name="40% - Ênfase1 7 2 4 2 5" xfId="42344"/>
    <cellStyle name="40% - Ênfase1 7 2 4 3" xfId="5995"/>
    <cellStyle name="40% - Ênfase1 7 2 4 3 2" xfId="12054"/>
    <cellStyle name="40% - Ênfase1 7 2 4 3 2 2" xfId="24174"/>
    <cellStyle name="40% - Ênfase1 7 2 4 3 2 3" xfId="36263"/>
    <cellStyle name="40% - Ênfase1 7 2 4 3 2 4" xfId="52621"/>
    <cellStyle name="40% - Ênfase1 7 2 4 3 3" xfId="18114"/>
    <cellStyle name="40% - Ênfase1 7 2 4 3 4" xfId="30204"/>
    <cellStyle name="40% - Ênfase1 7 2 4 3 5" xfId="44344"/>
    <cellStyle name="40% - Ênfase1 7 2 4 4" xfId="8024"/>
    <cellStyle name="40% - Ênfase1 7 2 4 4 2" xfId="20144"/>
    <cellStyle name="40% - Ênfase1 7 2 4 4 2 2" xfId="48588"/>
    <cellStyle name="40% - Ênfase1 7 2 4 4 3" xfId="32233"/>
    <cellStyle name="40% - Ênfase1 7 2 4 4 4" xfId="40311"/>
    <cellStyle name="40% - Ênfase1 7 2 4 5" xfId="14084"/>
    <cellStyle name="40% - Ênfase1 7 2 4 5 2" xfId="46539"/>
    <cellStyle name="40% - Ênfase1 7 2 4 6" xfId="26174"/>
    <cellStyle name="40% - Ênfase1 7 2 4 7" xfId="38264"/>
    <cellStyle name="40% - Ênfase1 7 2 5" xfId="2459"/>
    <cellStyle name="40% - Ênfase1 7 2 5 2" xfId="8519"/>
    <cellStyle name="40% - Ênfase1 7 2 5 2 2" xfId="20639"/>
    <cellStyle name="40% - Ênfase1 7 2 5 2 3" xfId="32728"/>
    <cellStyle name="40% - Ênfase1 7 2 5 2 4" xfId="49085"/>
    <cellStyle name="40% - Ênfase1 7 2 5 3" xfId="14579"/>
    <cellStyle name="40% - Ênfase1 7 2 5 4" xfId="26669"/>
    <cellStyle name="40% - Ênfase1 7 2 5 5" xfId="40808"/>
    <cellStyle name="40% - Ênfase1 7 2 6" xfId="4489"/>
    <cellStyle name="40% - Ênfase1 7 2 6 2" xfId="10548"/>
    <cellStyle name="40% - Ênfase1 7 2 6 2 2" xfId="22668"/>
    <cellStyle name="40% - Ênfase1 7 2 6 2 3" xfId="34757"/>
    <cellStyle name="40% - Ênfase1 7 2 6 2 4" xfId="51115"/>
    <cellStyle name="40% - Ênfase1 7 2 6 3" xfId="16608"/>
    <cellStyle name="40% - Ênfase1 7 2 6 4" xfId="28698"/>
    <cellStyle name="40% - Ênfase1 7 2 6 5" xfId="42838"/>
    <cellStyle name="40% - Ênfase1 7 2 7" xfId="6489"/>
    <cellStyle name="40% - Ênfase1 7 2 7 2" xfId="18609"/>
    <cellStyle name="40% - Ênfase1 7 2 7 2 2" xfId="47037"/>
    <cellStyle name="40% - Ênfase1 7 2 7 3" xfId="30698"/>
    <cellStyle name="40% - Ênfase1 7 2 7 4" xfId="38760"/>
    <cellStyle name="40% - Ênfase1 7 2 8" xfId="12549"/>
    <cellStyle name="40% - Ênfase1 7 2 8 2" xfId="44991"/>
    <cellStyle name="40% - Ênfase1 7 2 9" xfId="24668"/>
    <cellStyle name="40% - Ênfase1 7 3" xfId="1437"/>
    <cellStyle name="40% - Ênfase1 7 3 2" xfId="3479"/>
    <cellStyle name="40% - Ênfase1 7 3 2 2" xfId="9538"/>
    <cellStyle name="40% - Ênfase1 7 3 2 2 2" xfId="21658"/>
    <cellStyle name="40% - Ênfase1 7 3 2 2 3" xfId="33747"/>
    <cellStyle name="40% - Ênfase1 7 3 2 2 4" xfId="50105"/>
    <cellStyle name="40% - Ênfase1 7 3 2 3" xfId="15598"/>
    <cellStyle name="40% - Ênfase1 7 3 2 4" xfId="27688"/>
    <cellStyle name="40% - Ênfase1 7 3 2 5" xfId="41828"/>
    <cellStyle name="40% - Ênfase1 7 3 3" xfId="5503"/>
    <cellStyle name="40% - Ênfase1 7 3 3 2" xfId="11562"/>
    <cellStyle name="40% - Ênfase1 7 3 3 2 2" xfId="23682"/>
    <cellStyle name="40% - Ênfase1 7 3 3 2 3" xfId="35771"/>
    <cellStyle name="40% - Ênfase1 7 3 3 2 4" xfId="52129"/>
    <cellStyle name="40% - Ênfase1 7 3 3 3" xfId="17622"/>
    <cellStyle name="40% - Ênfase1 7 3 3 4" xfId="29712"/>
    <cellStyle name="40% - Ênfase1 7 3 3 5" xfId="43852"/>
    <cellStyle name="40% - Ênfase1 7 3 4" xfId="7508"/>
    <cellStyle name="40% - Ênfase1 7 3 4 2" xfId="19628"/>
    <cellStyle name="40% - Ênfase1 7 3 4 2 2" xfId="48071"/>
    <cellStyle name="40% - Ênfase1 7 3 4 3" xfId="31717"/>
    <cellStyle name="40% - Ênfase1 7 3 4 4" xfId="39794"/>
    <cellStyle name="40% - Ênfase1 7 3 5" xfId="13568"/>
    <cellStyle name="40% - Ênfase1 7 3 5 2" xfId="46022"/>
    <cellStyle name="40% - Ênfase1 7 3 6" xfId="25682"/>
    <cellStyle name="40% - Ênfase1 7 3 7" xfId="37772"/>
    <cellStyle name="40% - Ênfase1 7 4" xfId="927"/>
    <cellStyle name="40% - Ênfase1 7 4 2" xfId="2982"/>
    <cellStyle name="40% - Ênfase1 7 4 2 2" xfId="9041"/>
    <cellStyle name="40% - Ênfase1 7 4 2 2 2" xfId="21161"/>
    <cellStyle name="40% - Ênfase1 7 4 2 2 3" xfId="33250"/>
    <cellStyle name="40% - Ênfase1 7 4 2 2 4" xfId="49608"/>
    <cellStyle name="40% - Ênfase1 7 4 2 3" xfId="15101"/>
    <cellStyle name="40% - Ênfase1 7 4 2 4" xfId="27191"/>
    <cellStyle name="40% - Ênfase1 7 4 2 5" xfId="41331"/>
    <cellStyle name="40% - Ênfase1 7 4 3" xfId="5007"/>
    <cellStyle name="40% - Ênfase1 7 4 3 2" xfId="11066"/>
    <cellStyle name="40% - Ênfase1 7 4 3 2 2" xfId="23186"/>
    <cellStyle name="40% - Ênfase1 7 4 3 2 3" xfId="35275"/>
    <cellStyle name="40% - Ênfase1 7 4 3 2 4" xfId="51633"/>
    <cellStyle name="40% - Ênfase1 7 4 3 3" xfId="17126"/>
    <cellStyle name="40% - Ênfase1 7 4 3 4" xfId="29216"/>
    <cellStyle name="40% - Ênfase1 7 4 3 5" xfId="43356"/>
    <cellStyle name="40% - Ênfase1 7 4 4" xfId="7011"/>
    <cellStyle name="40% - Ênfase1 7 4 4 2" xfId="19131"/>
    <cellStyle name="40% - Ênfase1 7 4 4 2 2" xfId="47565"/>
    <cellStyle name="40% - Ênfase1 7 4 4 3" xfId="31220"/>
    <cellStyle name="40% - Ênfase1 7 4 4 4" xfId="39288"/>
    <cellStyle name="40% - Ênfase1 7 4 5" xfId="13071"/>
    <cellStyle name="40% - Ênfase1 7 4 5 2" xfId="45517"/>
    <cellStyle name="40% - Ênfase1 7 4 6" xfId="25186"/>
    <cellStyle name="40% - Ênfase1 7 4 7" xfId="37276"/>
    <cellStyle name="40% - Ênfase1 7 5" xfId="1979"/>
    <cellStyle name="40% - Ênfase1 7 5 2" xfId="4015"/>
    <cellStyle name="40% - Ênfase1 7 5 2 2" xfId="10074"/>
    <cellStyle name="40% - Ênfase1 7 5 2 2 2" xfId="22194"/>
    <cellStyle name="40% - Ênfase1 7 5 2 2 3" xfId="34283"/>
    <cellStyle name="40% - Ênfase1 7 5 2 2 4" xfId="50641"/>
    <cellStyle name="40% - Ênfase1 7 5 2 3" xfId="16134"/>
    <cellStyle name="40% - Ênfase1 7 5 2 4" xfId="28224"/>
    <cellStyle name="40% - Ênfase1 7 5 2 5" xfId="42364"/>
    <cellStyle name="40% - Ênfase1 7 5 3" xfId="6015"/>
    <cellStyle name="40% - Ênfase1 7 5 3 2" xfId="12074"/>
    <cellStyle name="40% - Ênfase1 7 5 3 2 2" xfId="24194"/>
    <cellStyle name="40% - Ênfase1 7 5 3 2 3" xfId="36283"/>
    <cellStyle name="40% - Ênfase1 7 5 3 2 4" xfId="52641"/>
    <cellStyle name="40% - Ênfase1 7 5 3 3" xfId="18134"/>
    <cellStyle name="40% - Ênfase1 7 5 3 4" xfId="30224"/>
    <cellStyle name="40% - Ênfase1 7 5 3 5" xfId="44364"/>
    <cellStyle name="40% - Ênfase1 7 5 4" xfId="8044"/>
    <cellStyle name="40% - Ênfase1 7 5 4 2" xfId="20164"/>
    <cellStyle name="40% - Ênfase1 7 5 4 2 2" xfId="48608"/>
    <cellStyle name="40% - Ênfase1 7 5 4 3" xfId="32253"/>
    <cellStyle name="40% - Ênfase1 7 5 4 4" xfId="40331"/>
    <cellStyle name="40% - Ênfase1 7 5 5" xfId="14104"/>
    <cellStyle name="40% - Ênfase1 7 5 5 2" xfId="46559"/>
    <cellStyle name="40% - Ênfase1 7 5 6" xfId="26194"/>
    <cellStyle name="40% - Ênfase1 7 5 7" xfId="38284"/>
    <cellStyle name="40% - Ênfase1 7 6" xfId="2479"/>
    <cellStyle name="40% - Ênfase1 7 6 2" xfId="8539"/>
    <cellStyle name="40% - Ênfase1 7 6 2 2" xfId="20659"/>
    <cellStyle name="40% - Ênfase1 7 6 2 3" xfId="32748"/>
    <cellStyle name="40% - Ênfase1 7 6 2 4" xfId="49105"/>
    <cellStyle name="40% - Ênfase1 7 6 3" xfId="14599"/>
    <cellStyle name="40% - Ênfase1 7 6 4" xfId="26689"/>
    <cellStyle name="40% - Ênfase1 7 6 5" xfId="40828"/>
    <cellStyle name="40% - Ênfase1 7 7" xfId="4509"/>
    <cellStyle name="40% - Ênfase1 7 7 2" xfId="10568"/>
    <cellStyle name="40% - Ênfase1 7 7 2 2" xfId="22688"/>
    <cellStyle name="40% - Ênfase1 7 7 2 3" xfId="34777"/>
    <cellStyle name="40% - Ênfase1 7 7 2 4" xfId="51135"/>
    <cellStyle name="40% - Ênfase1 7 7 3" xfId="16628"/>
    <cellStyle name="40% - Ênfase1 7 7 4" xfId="28718"/>
    <cellStyle name="40% - Ênfase1 7 7 5" xfId="42858"/>
    <cellStyle name="40% - Ênfase1 7 8" xfId="6509"/>
    <cellStyle name="40% - Ênfase1 7 8 2" xfId="18629"/>
    <cellStyle name="40% - Ênfase1 7 8 2 2" xfId="47058"/>
    <cellStyle name="40% - Ênfase1 7 8 3" xfId="30718"/>
    <cellStyle name="40% - Ênfase1 7 8 4" xfId="38781"/>
    <cellStyle name="40% - Ênfase1 7 9" xfId="12569"/>
    <cellStyle name="40% - Ênfase1 7 9 2" xfId="45011"/>
    <cellStyle name="40% - Ênfase1 8" xfId="355"/>
    <cellStyle name="40% - Ênfase1 8 10" xfId="24689"/>
    <cellStyle name="40% - Ênfase1 8 11" xfId="36779"/>
    <cellStyle name="40% - Ênfase1 8 2" xfId="356"/>
    <cellStyle name="40% - Ênfase1 8 2 10" xfId="36780"/>
    <cellStyle name="40% - Ênfase1 8 2 2" xfId="1439"/>
    <cellStyle name="40% - Ênfase1 8 2 2 2" xfId="3481"/>
    <cellStyle name="40% - Ênfase1 8 2 2 2 2" xfId="9540"/>
    <cellStyle name="40% - Ênfase1 8 2 2 2 2 2" xfId="21660"/>
    <cellStyle name="40% - Ênfase1 8 2 2 2 2 3" xfId="33749"/>
    <cellStyle name="40% - Ênfase1 8 2 2 2 2 4" xfId="50107"/>
    <cellStyle name="40% - Ênfase1 8 2 2 2 3" xfId="15600"/>
    <cellStyle name="40% - Ênfase1 8 2 2 2 4" xfId="27690"/>
    <cellStyle name="40% - Ênfase1 8 2 2 2 5" xfId="41830"/>
    <cellStyle name="40% - Ênfase1 8 2 2 3" xfId="5505"/>
    <cellStyle name="40% - Ênfase1 8 2 2 3 2" xfId="11564"/>
    <cellStyle name="40% - Ênfase1 8 2 2 3 2 2" xfId="23684"/>
    <cellStyle name="40% - Ênfase1 8 2 2 3 2 3" xfId="35773"/>
    <cellStyle name="40% - Ênfase1 8 2 2 3 2 4" xfId="52131"/>
    <cellStyle name="40% - Ênfase1 8 2 2 3 3" xfId="17624"/>
    <cellStyle name="40% - Ênfase1 8 2 2 3 4" xfId="29714"/>
    <cellStyle name="40% - Ênfase1 8 2 2 3 5" xfId="43854"/>
    <cellStyle name="40% - Ênfase1 8 2 2 4" xfId="7510"/>
    <cellStyle name="40% - Ênfase1 8 2 2 4 2" xfId="19630"/>
    <cellStyle name="40% - Ênfase1 8 2 2 4 2 2" xfId="48073"/>
    <cellStyle name="40% - Ênfase1 8 2 2 4 3" xfId="31719"/>
    <cellStyle name="40% - Ênfase1 8 2 2 4 4" xfId="39796"/>
    <cellStyle name="40% - Ênfase1 8 2 2 5" xfId="13570"/>
    <cellStyle name="40% - Ênfase1 8 2 2 5 2" xfId="46024"/>
    <cellStyle name="40% - Ênfase1 8 2 2 6" xfId="25684"/>
    <cellStyle name="40% - Ênfase1 8 2 2 7" xfId="37774"/>
    <cellStyle name="40% - Ênfase1 8 2 3" xfId="929"/>
    <cellStyle name="40% - Ênfase1 8 2 3 2" xfId="2984"/>
    <cellStyle name="40% - Ênfase1 8 2 3 2 2" xfId="9043"/>
    <cellStyle name="40% - Ênfase1 8 2 3 2 2 2" xfId="21163"/>
    <cellStyle name="40% - Ênfase1 8 2 3 2 2 3" xfId="33252"/>
    <cellStyle name="40% - Ênfase1 8 2 3 2 2 4" xfId="49610"/>
    <cellStyle name="40% - Ênfase1 8 2 3 2 3" xfId="15103"/>
    <cellStyle name="40% - Ênfase1 8 2 3 2 4" xfId="27193"/>
    <cellStyle name="40% - Ênfase1 8 2 3 2 5" xfId="41333"/>
    <cellStyle name="40% - Ênfase1 8 2 3 3" xfId="5009"/>
    <cellStyle name="40% - Ênfase1 8 2 3 3 2" xfId="11068"/>
    <cellStyle name="40% - Ênfase1 8 2 3 3 2 2" xfId="23188"/>
    <cellStyle name="40% - Ênfase1 8 2 3 3 2 3" xfId="35277"/>
    <cellStyle name="40% - Ênfase1 8 2 3 3 2 4" xfId="51635"/>
    <cellStyle name="40% - Ênfase1 8 2 3 3 3" xfId="17128"/>
    <cellStyle name="40% - Ênfase1 8 2 3 3 4" xfId="29218"/>
    <cellStyle name="40% - Ênfase1 8 2 3 3 5" xfId="43358"/>
    <cellStyle name="40% - Ênfase1 8 2 3 4" xfId="7013"/>
    <cellStyle name="40% - Ênfase1 8 2 3 4 2" xfId="19133"/>
    <cellStyle name="40% - Ênfase1 8 2 3 4 2 2" xfId="47567"/>
    <cellStyle name="40% - Ênfase1 8 2 3 4 3" xfId="31222"/>
    <cellStyle name="40% - Ênfase1 8 2 3 4 4" xfId="39290"/>
    <cellStyle name="40% - Ênfase1 8 2 3 5" xfId="13073"/>
    <cellStyle name="40% - Ênfase1 8 2 3 5 2" xfId="45519"/>
    <cellStyle name="40% - Ênfase1 8 2 3 6" xfId="25188"/>
    <cellStyle name="40% - Ênfase1 8 2 3 7" xfId="37278"/>
    <cellStyle name="40% - Ênfase1 8 2 4" xfId="1981"/>
    <cellStyle name="40% - Ênfase1 8 2 4 2" xfId="4017"/>
    <cellStyle name="40% - Ênfase1 8 2 4 2 2" xfId="10076"/>
    <cellStyle name="40% - Ênfase1 8 2 4 2 2 2" xfId="22196"/>
    <cellStyle name="40% - Ênfase1 8 2 4 2 2 3" xfId="34285"/>
    <cellStyle name="40% - Ênfase1 8 2 4 2 2 4" xfId="50643"/>
    <cellStyle name="40% - Ênfase1 8 2 4 2 3" xfId="16136"/>
    <cellStyle name="40% - Ênfase1 8 2 4 2 4" xfId="28226"/>
    <cellStyle name="40% - Ênfase1 8 2 4 2 5" xfId="42366"/>
    <cellStyle name="40% - Ênfase1 8 2 4 3" xfId="6017"/>
    <cellStyle name="40% - Ênfase1 8 2 4 3 2" xfId="12076"/>
    <cellStyle name="40% - Ênfase1 8 2 4 3 2 2" xfId="24196"/>
    <cellStyle name="40% - Ênfase1 8 2 4 3 2 3" xfId="36285"/>
    <cellStyle name="40% - Ênfase1 8 2 4 3 2 4" xfId="52643"/>
    <cellStyle name="40% - Ênfase1 8 2 4 3 3" xfId="18136"/>
    <cellStyle name="40% - Ênfase1 8 2 4 3 4" xfId="30226"/>
    <cellStyle name="40% - Ênfase1 8 2 4 3 5" xfId="44366"/>
    <cellStyle name="40% - Ênfase1 8 2 4 4" xfId="8046"/>
    <cellStyle name="40% - Ênfase1 8 2 4 4 2" xfId="20166"/>
    <cellStyle name="40% - Ênfase1 8 2 4 4 2 2" xfId="48610"/>
    <cellStyle name="40% - Ênfase1 8 2 4 4 3" xfId="32255"/>
    <cellStyle name="40% - Ênfase1 8 2 4 4 4" xfId="40333"/>
    <cellStyle name="40% - Ênfase1 8 2 4 5" xfId="14106"/>
    <cellStyle name="40% - Ênfase1 8 2 4 5 2" xfId="46561"/>
    <cellStyle name="40% - Ênfase1 8 2 4 6" xfId="26196"/>
    <cellStyle name="40% - Ênfase1 8 2 4 7" xfId="38286"/>
    <cellStyle name="40% - Ênfase1 8 2 5" xfId="2481"/>
    <cellStyle name="40% - Ênfase1 8 2 5 2" xfId="8541"/>
    <cellStyle name="40% - Ênfase1 8 2 5 2 2" xfId="20661"/>
    <cellStyle name="40% - Ênfase1 8 2 5 2 3" xfId="32750"/>
    <cellStyle name="40% - Ênfase1 8 2 5 2 4" xfId="49107"/>
    <cellStyle name="40% - Ênfase1 8 2 5 3" xfId="14601"/>
    <cellStyle name="40% - Ênfase1 8 2 5 4" xfId="26691"/>
    <cellStyle name="40% - Ênfase1 8 2 5 5" xfId="40830"/>
    <cellStyle name="40% - Ênfase1 8 2 6" xfId="4511"/>
    <cellStyle name="40% - Ênfase1 8 2 6 2" xfId="10570"/>
    <cellStyle name="40% - Ênfase1 8 2 6 2 2" xfId="22690"/>
    <cellStyle name="40% - Ênfase1 8 2 6 2 3" xfId="34779"/>
    <cellStyle name="40% - Ênfase1 8 2 6 2 4" xfId="51137"/>
    <cellStyle name="40% - Ênfase1 8 2 6 3" xfId="16630"/>
    <cellStyle name="40% - Ênfase1 8 2 6 4" xfId="28720"/>
    <cellStyle name="40% - Ênfase1 8 2 6 5" xfId="42860"/>
    <cellStyle name="40% - Ênfase1 8 2 7" xfId="6511"/>
    <cellStyle name="40% - Ênfase1 8 2 7 2" xfId="18631"/>
    <cellStyle name="40% - Ênfase1 8 2 7 2 2" xfId="47060"/>
    <cellStyle name="40% - Ênfase1 8 2 7 3" xfId="30720"/>
    <cellStyle name="40% - Ênfase1 8 2 7 4" xfId="38783"/>
    <cellStyle name="40% - Ênfase1 8 2 8" xfId="12571"/>
    <cellStyle name="40% - Ênfase1 8 2 8 2" xfId="45013"/>
    <cellStyle name="40% - Ênfase1 8 2 9" xfId="24690"/>
    <cellStyle name="40% - Ênfase1 8 3" xfId="1438"/>
    <cellStyle name="40% - Ênfase1 8 3 2" xfId="3480"/>
    <cellStyle name="40% - Ênfase1 8 3 2 2" xfId="9539"/>
    <cellStyle name="40% - Ênfase1 8 3 2 2 2" xfId="21659"/>
    <cellStyle name="40% - Ênfase1 8 3 2 2 3" xfId="33748"/>
    <cellStyle name="40% - Ênfase1 8 3 2 2 4" xfId="50106"/>
    <cellStyle name="40% - Ênfase1 8 3 2 3" xfId="15599"/>
    <cellStyle name="40% - Ênfase1 8 3 2 4" xfId="27689"/>
    <cellStyle name="40% - Ênfase1 8 3 2 5" xfId="41829"/>
    <cellStyle name="40% - Ênfase1 8 3 3" xfId="5504"/>
    <cellStyle name="40% - Ênfase1 8 3 3 2" xfId="11563"/>
    <cellStyle name="40% - Ênfase1 8 3 3 2 2" xfId="23683"/>
    <cellStyle name="40% - Ênfase1 8 3 3 2 3" xfId="35772"/>
    <cellStyle name="40% - Ênfase1 8 3 3 2 4" xfId="52130"/>
    <cellStyle name="40% - Ênfase1 8 3 3 3" xfId="17623"/>
    <cellStyle name="40% - Ênfase1 8 3 3 4" xfId="29713"/>
    <cellStyle name="40% - Ênfase1 8 3 3 5" xfId="43853"/>
    <cellStyle name="40% - Ênfase1 8 3 4" xfId="7509"/>
    <cellStyle name="40% - Ênfase1 8 3 4 2" xfId="19629"/>
    <cellStyle name="40% - Ênfase1 8 3 4 2 2" xfId="48072"/>
    <cellStyle name="40% - Ênfase1 8 3 4 3" xfId="31718"/>
    <cellStyle name="40% - Ênfase1 8 3 4 4" xfId="39795"/>
    <cellStyle name="40% - Ênfase1 8 3 5" xfId="13569"/>
    <cellStyle name="40% - Ênfase1 8 3 5 2" xfId="46023"/>
    <cellStyle name="40% - Ênfase1 8 3 6" xfId="25683"/>
    <cellStyle name="40% - Ênfase1 8 3 7" xfId="37773"/>
    <cellStyle name="40% - Ênfase1 8 4" xfId="928"/>
    <cellStyle name="40% - Ênfase1 8 4 2" xfId="2983"/>
    <cellStyle name="40% - Ênfase1 8 4 2 2" xfId="9042"/>
    <cellStyle name="40% - Ênfase1 8 4 2 2 2" xfId="21162"/>
    <cellStyle name="40% - Ênfase1 8 4 2 2 3" xfId="33251"/>
    <cellStyle name="40% - Ênfase1 8 4 2 2 4" xfId="49609"/>
    <cellStyle name="40% - Ênfase1 8 4 2 3" xfId="15102"/>
    <cellStyle name="40% - Ênfase1 8 4 2 4" xfId="27192"/>
    <cellStyle name="40% - Ênfase1 8 4 2 5" xfId="41332"/>
    <cellStyle name="40% - Ênfase1 8 4 3" xfId="5008"/>
    <cellStyle name="40% - Ênfase1 8 4 3 2" xfId="11067"/>
    <cellStyle name="40% - Ênfase1 8 4 3 2 2" xfId="23187"/>
    <cellStyle name="40% - Ênfase1 8 4 3 2 3" xfId="35276"/>
    <cellStyle name="40% - Ênfase1 8 4 3 2 4" xfId="51634"/>
    <cellStyle name="40% - Ênfase1 8 4 3 3" xfId="17127"/>
    <cellStyle name="40% - Ênfase1 8 4 3 4" xfId="29217"/>
    <cellStyle name="40% - Ênfase1 8 4 3 5" xfId="43357"/>
    <cellStyle name="40% - Ênfase1 8 4 4" xfId="7012"/>
    <cellStyle name="40% - Ênfase1 8 4 4 2" xfId="19132"/>
    <cellStyle name="40% - Ênfase1 8 4 4 2 2" xfId="47566"/>
    <cellStyle name="40% - Ênfase1 8 4 4 3" xfId="31221"/>
    <cellStyle name="40% - Ênfase1 8 4 4 4" xfId="39289"/>
    <cellStyle name="40% - Ênfase1 8 4 5" xfId="13072"/>
    <cellStyle name="40% - Ênfase1 8 4 5 2" xfId="45518"/>
    <cellStyle name="40% - Ênfase1 8 4 6" xfId="25187"/>
    <cellStyle name="40% - Ênfase1 8 4 7" xfId="37277"/>
    <cellStyle name="40% - Ênfase1 8 5" xfId="1980"/>
    <cellStyle name="40% - Ênfase1 8 5 2" xfId="4016"/>
    <cellStyle name="40% - Ênfase1 8 5 2 2" xfId="10075"/>
    <cellStyle name="40% - Ênfase1 8 5 2 2 2" xfId="22195"/>
    <cellStyle name="40% - Ênfase1 8 5 2 2 3" xfId="34284"/>
    <cellStyle name="40% - Ênfase1 8 5 2 2 4" xfId="50642"/>
    <cellStyle name="40% - Ênfase1 8 5 2 3" xfId="16135"/>
    <cellStyle name="40% - Ênfase1 8 5 2 4" xfId="28225"/>
    <cellStyle name="40% - Ênfase1 8 5 2 5" xfId="42365"/>
    <cellStyle name="40% - Ênfase1 8 5 3" xfId="6016"/>
    <cellStyle name="40% - Ênfase1 8 5 3 2" xfId="12075"/>
    <cellStyle name="40% - Ênfase1 8 5 3 2 2" xfId="24195"/>
    <cellStyle name="40% - Ênfase1 8 5 3 2 3" xfId="36284"/>
    <cellStyle name="40% - Ênfase1 8 5 3 2 4" xfId="52642"/>
    <cellStyle name="40% - Ênfase1 8 5 3 3" xfId="18135"/>
    <cellStyle name="40% - Ênfase1 8 5 3 4" xfId="30225"/>
    <cellStyle name="40% - Ênfase1 8 5 3 5" xfId="44365"/>
    <cellStyle name="40% - Ênfase1 8 5 4" xfId="8045"/>
    <cellStyle name="40% - Ênfase1 8 5 4 2" xfId="20165"/>
    <cellStyle name="40% - Ênfase1 8 5 4 2 2" xfId="48609"/>
    <cellStyle name="40% - Ênfase1 8 5 4 3" xfId="32254"/>
    <cellStyle name="40% - Ênfase1 8 5 4 4" xfId="40332"/>
    <cellStyle name="40% - Ênfase1 8 5 5" xfId="14105"/>
    <cellStyle name="40% - Ênfase1 8 5 5 2" xfId="46560"/>
    <cellStyle name="40% - Ênfase1 8 5 6" xfId="26195"/>
    <cellStyle name="40% - Ênfase1 8 5 7" xfId="38285"/>
    <cellStyle name="40% - Ênfase1 8 6" xfId="2480"/>
    <cellStyle name="40% - Ênfase1 8 6 2" xfId="8540"/>
    <cellStyle name="40% - Ênfase1 8 6 2 2" xfId="20660"/>
    <cellStyle name="40% - Ênfase1 8 6 2 3" xfId="32749"/>
    <cellStyle name="40% - Ênfase1 8 6 2 4" xfId="49106"/>
    <cellStyle name="40% - Ênfase1 8 6 3" xfId="14600"/>
    <cellStyle name="40% - Ênfase1 8 6 4" xfId="26690"/>
    <cellStyle name="40% - Ênfase1 8 6 5" xfId="40829"/>
    <cellStyle name="40% - Ênfase1 8 7" xfId="4510"/>
    <cellStyle name="40% - Ênfase1 8 7 2" xfId="10569"/>
    <cellStyle name="40% - Ênfase1 8 7 2 2" xfId="22689"/>
    <cellStyle name="40% - Ênfase1 8 7 2 3" xfId="34778"/>
    <cellStyle name="40% - Ênfase1 8 7 2 4" xfId="51136"/>
    <cellStyle name="40% - Ênfase1 8 7 3" xfId="16629"/>
    <cellStyle name="40% - Ênfase1 8 7 4" xfId="28719"/>
    <cellStyle name="40% - Ênfase1 8 7 5" xfId="42859"/>
    <cellStyle name="40% - Ênfase1 8 8" xfId="6510"/>
    <cellStyle name="40% - Ênfase1 8 8 2" xfId="18630"/>
    <cellStyle name="40% - Ênfase1 8 8 2 2" xfId="47059"/>
    <cellStyle name="40% - Ênfase1 8 8 3" xfId="30719"/>
    <cellStyle name="40% - Ênfase1 8 8 4" xfId="38782"/>
    <cellStyle name="40% - Ênfase1 8 9" xfId="12570"/>
    <cellStyle name="40% - Ênfase1 8 9 2" xfId="45012"/>
    <cellStyle name="40% - Ênfase1 9" xfId="357"/>
    <cellStyle name="40% - Ênfase1 9 10" xfId="24691"/>
    <cellStyle name="40% - Ênfase1 9 11" xfId="36781"/>
    <cellStyle name="40% - Ênfase1 9 2" xfId="358"/>
    <cellStyle name="40% - Ênfase1 9 2 10" xfId="36782"/>
    <cellStyle name="40% - Ênfase1 9 2 2" xfId="1441"/>
    <cellStyle name="40% - Ênfase1 9 2 2 2" xfId="3483"/>
    <cellStyle name="40% - Ênfase1 9 2 2 2 2" xfId="9542"/>
    <cellStyle name="40% - Ênfase1 9 2 2 2 2 2" xfId="21662"/>
    <cellStyle name="40% - Ênfase1 9 2 2 2 2 3" xfId="33751"/>
    <cellStyle name="40% - Ênfase1 9 2 2 2 2 4" xfId="50109"/>
    <cellStyle name="40% - Ênfase1 9 2 2 2 3" xfId="15602"/>
    <cellStyle name="40% - Ênfase1 9 2 2 2 4" xfId="27692"/>
    <cellStyle name="40% - Ênfase1 9 2 2 2 5" xfId="41832"/>
    <cellStyle name="40% - Ênfase1 9 2 2 3" xfId="5507"/>
    <cellStyle name="40% - Ênfase1 9 2 2 3 2" xfId="11566"/>
    <cellStyle name="40% - Ênfase1 9 2 2 3 2 2" xfId="23686"/>
    <cellStyle name="40% - Ênfase1 9 2 2 3 2 3" xfId="35775"/>
    <cellStyle name="40% - Ênfase1 9 2 2 3 2 4" xfId="52133"/>
    <cellStyle name="40% - Ênfase1 9 2 2 3 3" xfId="17626"/>
    <cellStyle name="40% - Ênfase1 9 2 2 3 4" xfId="29716"/>
    <cellStyle name="40% - Ênfase1 9 2 2 3 5" xfId="43856"/>
    <cellStyle name="40% - Ênfase1 9 2 2 4" xfId="7512"/>
    <cellStyle name="40% - Ênfase1 9 2 2 4 2" xfId="19632"/>
    <cellStyle name="40% - Ênfase1 9 2 2 4 2 2" xfId="48075"/>
    <cellStyle name="40% - Ênfase1 9 2 2 4 3" xfId="31721"/>
    <cellStyle name="40% - Ênfase1 9 2 2 4 4" xfId="39798"/>
    <cellStyle name="40% - Ênfase1 9 2 2 5" xfId="13572"/>
    <cellStyle name="40% - Ênfase1 9 2 2 5 2" xfId="46026"/>
    <cellStyle name="40% - Ênfase1 9 2 2 6" xfId="25686"/>
    <cellStyle name="40% - Ênfase1 9 2 2 7" xfId="37776"/>
    <cellStyle name="40% - Ênfase1 9 2 3" xfId="931"/>
    <cellStyle name="40% - Ênfase1 9 2 3 2" xfId="2986"/>
    <cellStyle name="40% - Ênfase1 9 2 3 2 2" xfId="9045"/>
    <cellStyle name="40% - Ênfase1 9 2 3 2 2 2" xfId="21165"/>
    <cellStyle name="40% - Ênfase1 9 2 3 2 2 3" xfId="33254"/>
    <cellStyle name="40% - Ênfase1 9 2 3 2 2 4" xfId="49612"/>
    <cellStyle name="40% - Ênfase1 9 2 3 2 3" xfId="15105"/>
    <cellStyle name="40% - Ênfase1 9 2 3 2 4" xfId="27195"/>
    <cellStyle name="40% - Ênfase1 9 2 3 2 5" xfId="41335"/>
    <cellStyle name="40% - Ênfase1 9 2 3 3" xfId="5011"/>
    <cellStyle name="40% - Ênfase1 9 2 3 3 2" xfId="11070"/>
    <cellStyle name="40% - Ênfase1 9 2 3 3 2 2" xfId="23190"/>
    <cellStyle name="40% - Ênfase1 9 2 3 3 2 3" xfId="35279"/>
    <cellStyle name="40% - Ênfase1 9 2 3 3 2 4" xfId="51637"/>
    <cellStyle name="40% - Ênfase1 9 2 3 3 3" xfId="17130"/>
    <cellStyle name="40% - Ênfase1 9 2 3 3 4" xfId="29220"/>
    <cellStyle name="40% - Ênfase1 9 2 3 3 5" xfId="43360"/>
    <cellStyle name="40% - Ênfase1 9 2 3 4" xfId="7015"/>
    <cellStyle name="40% - Ênfase1 9 2 3 4 2" xfId="19135"/>
    <cellStyle name="40% - Ênfase1 9 2 3 4 2 2" xfId="47569"/>
    <cellStyle name="40% - Ênfase1 9 2 3 4 3" xfId="31224"/>
    <cellStyle name="40% - Ênfase1 9 2 3 4 4" xfId="39292"/>
    <cellStyle name="40% - Ênfase1 9 2 3 5" xfId="13075"/>
    <cellStyle name="40% - Ênfase1 9 2 3 5 2" xfId="45521"/>
    <cellStyle name="40% - Ênfase1 9 2 3 6" xfId="25190"/>
    <cellStyle name="40% - Ênfase1 9 2 3 7" xfId="37280"/>
    <cellStyle name="40% - Ênfase1 9 2 4" xfId="1983"/>
    <cellStyle name="40% - Ênfase1 9 2 4 2" xfId="4019"/>
    <cellStyle name="40% - Ênfase1 9 2 4 2 2" xfId="10078"/>
    <cellStyle name="40% - Ênfase1 9 2 4 2 2 2" xfId="22198"/>
    <cellStyle name="40% - Ênfase1 9 2 4 2 2 3" xfId="34287"/>
    <cellStyle name="40% - Ênfase1 9 2 4 2 2 4" xfId="50645"/>
    <cellStyle name="40% - Ênfase1 9 2 4 2 3" xfId="16138"/>
    <cellStyle name="40% - Ênfase1 9 2 4 2 4" xfId="28228"/>
    <cellStyle name="40% - Ênfase1 9 2 4 2 5" xfId="42368"/>
    <cellStyle name="40% - Ênfase1 9 2 4 3" xfId="6019"/>
    <cellStyle name="40% - Ênfase1 9 2 4 3 2" xfId="12078"/>
    <cellStyle name="40% - Ênfase1 9 2 4 3 2 2" xfId="24198"/>
    <cellStyle name="40% - Ênfase1 9 2 4 3 2 3" xfId="36287"/>
    <cellStyle name="40% - Ênfase1 9 2 4 3 2 4" xfId="52645"/>
    <cellStyle name="40% - Ênfase1 9 2 4 3 3" xfId="18138"/>
    <cellStyle name="40% - Ênfase1 9 2 4 3 4" xfId="30228"/>
    <cellStyle name="40% - Ênfase1 9 2 4 3 5" xfId="44368"/>
    <cellStyle name="40% - Ênfase1 9 2 4 4" xfId="8048"/>
    <cellStyle name="40% - Ênfase1 9 2 4 4 2" xfId="20168"/>
    <cellStyle name="40% - Ênfase1 9 2 4 4 2 2" xfId="48612"/>
    <cellStyle name="40% - Ênfase1 9 2 4 4 3" xfId="32257"/>
    <cellStyle name="40% - Ênfase1 9 2 4 4 4" xfId="40335"/>
    <cellStyle name="40% - Ênfase1 9 2 4 5" xfId="14108"/>
    <cellStyle name="40% - Ênfase1 9 2 4 5 2" xfId="46563"/>
    <cellStyle name="40% - Ênfase1 9 2 4 6" xfId="26198"/>
    <cellStyle name="40% - Ênfase1 9 2 4 7" xfId="38288"/>
    <cellStyle name="40% - Ênfase1 9 2 5" xfId="2483"/>
    <cellStyle name="40% - Ênfase1 9 2 5 2" xfId="8543"/>
    <cellStyle name="40% - Ênfase1 9 2 5 2 2" xfId="20663"/>
    <cellStyle name="40% - Ênfase1 9 2 5 2 3" xfId="32752"/>
    <cellStyle name="40% - Ênfase1 9 2 5 2 4" xfId="49109"/>
    <cellStyle name="40% - Ênfase1 9 2 5 3" xfId="14603"/>
    <cellStyle name="40% - Ênfase1 9 2 5 4" xfId="26693"/>
    <cellStyle name="40% - Ênfase1 9 2 5 5" xfId="40832"/>
    <cellStyle name="40% - Ênfase1 9 2 6" xfId="4513"/>
    <cellStyle name="40% - Ênfase1 9 2 6 2" xfId="10572"/>
    <cellStyle name="40% - Ênfase1 9 2 6 2 2" xfId="22692"/>
    <cellStyle name="40% - Ênfase1 9 2 6 2 3" xfId="34781"/>
    <cellStyle name="40% - Ênfase1 9 2 6 2 4" xfId="51139"/>
    <cellStyle name="40% - Ênfase1 9 2 6 3" xfId="16632"/>
    <cellStyle name="40% - Ênfase1 9 2 6 4" xfId="28722"/>
    <cellStyle name="40% - Ênfase1 9 2 6 5" xfId="42862"/>
    <cellStyle name="40% - Ênfase1 9 2 7" xfId="6513"/>
    <cellStyle name="40% - Ênfase1 9 2 7 2" xfId="18633"/>
    <cellStyle name="40% - Ênfase1 9 2 7 2 2" xfId="47062"/>
    <cellStyle name="40% - Ênfase1 9 2 7 3" xfId="30722"/>
    <cellStyle name="40% - Ênfase1 9 2 7 4" xfId="38785"/>
    <cellStyle name="40% - Ênfase1 9 2 8" xfId="12573"/>
    <cellStyle name="40% - Ênfase1 9 2 8 2" xfId="45015"/>
    <cellStyle name="40% - Ênfase1 9 2 9" xfId="24692"/>
    <cellStyle name="40% - Ênfase1 9 3" xfId="1440"/>
    <cellStyle name="40% - Ênfase1 9 3 2" xfId="3482"/>
    <cellStyle name="40% - Ênfase1 9 3 2 2" xfId="9541"/>
    <cellStyle name="40% - Ênfase1 9 3 2 2 2" xfId="21661"/>
    <cellStyle name="40% - Ênfase1 9 3 2 2 3" xfId="33750"/>
    <cellStyle name="40% - Ênfase1 9 3 2 2 4" xfId="50108"/>
    <cellStyle name="40% - Ênfase1 9 3 2 3" xfId="15601"/>
    <cellStyle name="40% - Ênfase1 9 3 2 4" xfId="27691"/>
    <cellStyle name="40% - Ênfase1 9 3 2 5" xfId="41831"/>
    <cellStyle name="40% - Ênfase1 9 3 3" xfId="5506"/>
    <cellStyle name="40% - Ênfase1 9 3 3 2" xfId="11565"/>
    <cellStyle name="40% - Ênfase1 9 3 3 2 2" xfId="23685"/>
    <cellStyle name="40% - Ênfase1 9 3 3 2 3" xfId="35774"/>
    <cellStyle name="40% - Ênfase1 9 3 3 2 4" xfId="52132"/>
    <cellStyle name="40% - Ênfase1 9 3 3 3" xfId="17625"/>
    <cellStyle name="40% - Ênfase1 9 3 3 4" xfId="29715"/>
    <cellStyle name="40% - Ênfase1 9 3 3 5" xfId="43855"/>
    <cellStyle name="40% - Ênfase1 9 3 4" xfId="7511"/>
    <cellStyle name="40% - Ênfase1 9 3 4 2" xfId="19631"/>
    <cellStyle name="40% - Ênfase1 9 3 4 2 2" xfId="48074"/>
    <cellStyle name="40% - Ênfase1 9 3 4 3" xfId="31720"/>
    <cellStyle name="40% - Ênfase1 9 3 4 4" xfId="39797"/>
    <cellStyle name="40% - Ênfase1 9 3 5" xfId="13571"/>
    <cellStyle name="40% - Ênfase1 9 3 5 2" xfId="46025"/>
    <cellStyle name="40% - Ênfase1 9 3 6" xfId="25685"/>
    <cellStyle name="40% - Ênfase1 9 3 7" xfId="37775"/>
    <cellStyle name="40% - Ênfase1 9 4" xfId="930"/>
    <cellStyle name="40% - Ênfase1 9 4 2" xfId="2985"/>
    <cellStyle name="40% - Ênfase1 9 4 2 2" xfId="9044"/>
    <cellStyle name="40% - Ênfase1 9 4 2 2 2" xfId="21164"/>
    <cellStyle name="40% - Ênfase1 9 4 2 2 3" xfId="33253"/>
    <cellStyle name="40% - Ênfase1 9 4 2 2 4" xfId="49611"/>
    <cellStyle name="40% - Ênfase1 9 4 2 3" xfId="15104"/>
    <cellStyle name="40% - Ênfase1 9 4 2 4" xfId="27194"/>
    <cellStyle name="40% - Ênfase1 9 4 2 5" xfId="41334"/>
    <cellStyle name="40% - Ênfase1 9 4 3" xfId="5010"/>
    <cellStyle name="40% - Ênfase1 9 4 3 2" xfId="11069"/>
    <cellStyle name="40% - Ênfase1 9 4 3 2 2" xfId="23189"/>
    <cellStyle name="40% - Ênfase1 9 4 3 2 3" xfId="35278"/>
    <cellStyle name="40% - Ênfase1 9 4 3 2 4" xfId="51636"/>
    <cellStyle name="40% - Ênfase1 9 4 3 3" xfId="17129"/>
    <cellStyle name="40% - Ênfase1 9 4 3 4" xfId="29219"/>
    <cellStyle name="40% - Ênfase1 9 4 3 5" xfId="43359"/>
    <cellStyle name="40% - Ênfase1 9 4 4" xfId="7014"/>
    <cellStyle name="40% - Ênfase1 9 4 4 2" xfId="19134"/>
    <cellStyle name="40% - Ênfase1 9 4 4 2 2" xfId="47568"/>
    <cellStyle name="40% - Ênfase1 9 4 4 3" xfId="31223"/>
    <cellStyle name="40% - Ênfase1 9 4 4 4" xfId="39291"/>
    <cellStyle name="40% - Ênfase1 9 4 5" xfId="13074"/>
    <cellStyle name="40% - Ênfase1 9 4 5 2" xfId="45520"/>
    <cellStyle name="40% - Ênfase1 9 4 6" xfId="25189"/>
    <cellStyle name="40% - Ênfase1 9 4 7" xfId="37279"/>
    <cellStyle name="40% - Ênfase1 9 5" xfId="1982"/>
    <cellStyle name="40% - Ênfase1 9 5 2" xfId="4018"/>
    <cellStyle name="40% - Ênfase1 9 5 2 2" xfId="10077"/>
    <cellStyle name="40% - Ênfase1 9 5 2 2 2" xfId="22197"/>
    <cellStyle name="40% - Ênfase1 9 5 2 2 3" xfId="34286"/>
    <cellStyle name="40% - Ênfase1 9 5 2 2 4" xfId="50644"/>
    <cellStyle name="40% - Ênfase1 9 5 2 3" xfId="16137"/>
    <cellStyle name="40% - Ênfase1 9 5 2 4" xfId="28227"/>
    <cellStyle name="40% - Ênfase1 9 5 2 5" xfId="42367"/>
    <cellStyle name="40% - Ênfase1 9 5 3" xfId="6018"/>
    <cellStyle name="40% - Ênfase1 9 5 3 2" xfId="12077"/>
    <cellStyle name="40% - Ênfase1 9 5 3 2 2" xfId="24197"/>
    <cellStyle name="40% - Ênfase1 9 5 3 2 3" xfId="36286"/>
    <cellStyle name="40% - Ênfase1 9 5 3 2 4" xfId="52644"/>
    <cellStyle name="40% - Ênfase1 9 5 3 3" xfId="18137"/>
    <cellStyle name="40% - Ênfase1 9 5 3 4" xfId="30227"/>
    <cellStyle name="40% - Ênfase1 9 5 3 5" xfId="44367"/>
    <cellStyle name="40% - Ênfase1 9 5 4" xfId="8047"/>
    <cellStyle name="40% - Ênfase1 9 5 4 2" xfId="20167"/>
    <cellStyle name="40% - Ênfase1 9 5 4 2 2" xfId="48611"/>
    <cellStyle name="40% - Ênfase1 9 5 4 3" xfId="32256"/>
    <cellStyle name="40% - Ênfase1 9 5 4 4" xfId="40334"/>
    <cellStyle name="40% - Ênfase1 9 5 5" xfId="14107"/>
    <cellStyle name="40% - Ênfase1 9 5 5 2" xfId="46562"/>
    <cellStyle name="40% - Ênfase1 9 5 6" xfId="26197"/>
    <cellStyle name="40% - Ênfase1 9 5 7" xfId="38287"/>
    <cellStyle name="40% - Ênfase1 9 6" xfId="2482"/>
    <cellStyle name="40% - Ênfase1 9 6 2" xfId="8542"/>
    <cellStyle name="40% - Ênfase1 9 6 2 2" xfId="20662"/>
    <cellStyle name="40% - Ênfase1 9 6 2 3" xfId="32751"/>
    <cellStyle name="40% - Ênfase1 9 6 2 4" xfId="49108"/>
    <cellStyle name="40% - Ênfase1 9 6 3" xfId="14602"/>
    <cellStyle name="40% - Ênfase1 9 6 4" xfId="26692"/>
    <cellStyle name="40% - Ênfase1 9 6 5" xfId="40831"/>
    <cellStyle name="40% - Ênfase1 9 7" xfId="4512"/>
    <cellStyle name="40% - Ênfase1 9 7 2" xfId="10571"/>
    <cellStyle name="40% - Ênfase1 9 7 2 2" xfId="22691"/>
    <cellStyle name="40% - Ênfase1 9 7 2 3" xfId="34780"/>
    <cellStyle name="40% - Ênfase1 9 7 2 4" xfId="51138"/>
    <cellStyle name="40% - Ênfase1 9 7 3" xfId="16631"/>
    <cellStyle name="40% - Ênfase1 9 7 4" xfId="28721"/>
    <cellStyle name="40% - Ênfase1 9 7 5" xfId="42861"/>
    <cellStyle name="40% - Ênfase1 9 8" xfId="6512"/>
    <cellStyle name="40% - Ênfase1 9 8 2" xfId="18632"/>
    <cellStyle name="40% - Ênfase1 9 8 2 2" xfId="47061"/>
    <cellStyle name="40% - Ênfase1 9 8 3" xfId="30721"/>
    <cellStyle name="40% - Ênfase1 9 8 4" xfId="38784"/>
    <cellStyle name="40% - Ênfase1 9 9" xfId="12572"/>
    <cellStyle name="40% - Ênfase1 9 9 2" xfId="45014"/>
    <cellStyle name="40% - Ênfase2 10" xfId="359"/>
    <cellStyle name="40% - Ênfase2 10 10" xfId="24693"/>
    <cellStyle name="40% - Ênfase2 10 11" xfId="36783"/>
    <cellStyle name="40% - Ênfase2 10 2" xfId="9"/>
    <cellStyle name="40% - Ênfase2 10 2 10" xfId="36464"/>
    <cellStyle name="40% - Ênfase2 10 2 2" xfId="1118"/>
    <cellStyle name="40% - Ênfase2 10 2 2 2" xfId="3162"/>
    <cellStyle name="40% - Ênfase2 10 2 2 2 2" xfId="9221"/>
    <cellStyle name="40% - Ênfase2 10 2 2 2 2 2" xfId="21341"/>
    <cellStyle name="40% - Ênfase2 10 2 2 2 2 3" xfId="33430"/>
    <cellStyle name="40% - Ênfase2 10 2 2 2 2 4" xfId="49788"/>
    <cellStyle name="40% - Ênfase2 10 2 2 2 3" xfId="15281"/>
    <cellStyle name="40% - Ênfase2 10 2 2 2 4" xfId="27371"/>
    <cellStyle name="40% - Ênfase2 10 2 2 2 5" xfId="41511"/>
    <cellStyle name="40% - Ênfase2 10 2 2 3" xfId="5187"/>
    <cellStyle name="40% - Ênfase2 10 2 2 3 2" xfId="11246"/>
    <cellStyle name="40% - Ênfase2 10 2 2 3 2 2" xfId="23366"/>
    <cellStyle name="40% - Ênfase2 10 2 2 3 2 3" xfId="35455"/>
    <cellStyle name="40% - Ênfase2 10 2 2 3 2 4" xfId="51813"/>
    <cellStyle name="40% - Ênfase2 10 2 2 3 3" xfId="17306"/>
    <cellStyle name="40% - Ênfase2 10 2 2 3 4" xfId="29396"/>
    <cellStyle name="40% - Ênfase2 10 2 2 3 5" xfId="43536"/>
    <cellStyle name="40% - Ênfase2 10 2 2 4" xfId="7191"/>
    <cellStyle name="40% - Ênfase2 10 2 2 4 2" xfId="19311"/>
    <cellStyle name="40% - Ênfase2 10 2 2 4 2 2" xfId="47753"/>
    <cellStyle name="40% - Ênfase2 10 2 2 4 3" xfId="31400"/>
    <cellStyle name="40% - Ênfase2 10 2 2 4 4" xfId="39476"/>
    <cellStyle name="40% - Ênfase2 10 2 2 5" xfId="13251"/>
    <cellStyle name="40% - Ênfase2 10 2 2 5 2" xfId="45704"/>
    <cellStyle name="40% - Ênfase2 10 2 2 6" xfId="25366"/>
    <cellStyle name="40% - Ênfase2 10 2 2 7" xfId="37456"/>
    <cellStyle name="40% - Ênfase2 10 2 3" xfId="610"/>
    <cellStyle name="40% - Ênfase2 10 2 3 2" xfId="2668"/>
    <cellStyle name="40% - Ênfase2 10 2 3 2 2" xfId="8727"/>
    <cellStyle name="40% - Ênfase2 10 2 3 2 2 2" xfId="20847"/>
    <cellStyle name="40% - Ênfase2 10 2 3 2 2 3" xfId="32936"/>
    <cellStyle name="40% - Ênfase2 10 2 3 2 2 4" xfId="49294"/>
    <cellStyle name="40% - Ênfase2 10 2 3 2 3" xfId="14787"/>
    <cellStyle name="40% - Ênfase2 10 2 3 2 4" xfId="26877"/>
    <cellStyle name="40% - Ênfase2 10 2 3 2 5" xfId="41017"/>
    <cellStyle name="40% - Ênfase2 10 2 3 3" xfId="4693"/>
    <cellStyle name="40% - Ênfase2 10 2 3 3 2" xfId="10752"/>
    <cellStyle name="40% - Ênfase2 10 2 3 3 2 2" xfId="22872"/>
    <cellStyle name="40% - Ênfase2 10 2 3 3 2 3" xfId="34961"/>
    <cellStyle name="40% - Ênfase2 10 2 3 3 2 4" xfId="51319"/>
    <cellStyle name="40% - Ênfase2 10 2 3 3 3" xfId="16812"/>
    <cellStyle name="40% - Ênfase2 10 2 3 3 4" xfId="28902"/>
    <cellStyle name="40% - Ênfase2 10 2 3 3 5" xfId="43042"/>
    <cellStyle name="40% - Ênfase2 10 2 3 4" xfId="6697"/>
    <cellStyle name="40% - Ênfase2 10 2 3 4 2" xfId="18817"/>
    <cellStyle name="40% - Ênfase2 10 2 3 4 2 2" xfId="47249"/>
    <cellStyle name="40% - Ênfase2 10 2 3 4 3" xfId="30906"/>
    <cellStyle name="40% - Ênfase2 10 2 3 4 4" xfId="38972"/>
    <cellStyle name="40% - Ênfase2 10 2 3 5" xfId="12757"/>
    <cellStyle name="40% - Ênfase2 10 2 3 5 2" xfId="45201"/>
    <cellStyle name="40% - Ênfase2 10 2 3 6" xfId="24872"/>
    <cellStyle name="40% - Ênfase2 10 2 3 7" xfId="36962"/>
    <cellStyle name="40% - Ênfase2 10 2 4" xfId="1664"/>
    <cellStyle name="40% - Ênfase2 10 2 4 2" xfId="3701"/>
    <cellStyle name="40% - Ênfase2 10 2 4 2 2" xfId="9760"/>
    <cellStyle name="40% - Ênfase2 10 2 4 2 2 2" xfId="21880"/>
    <cellStyle name="40% - Ênfase2 10 2 4 2 2 3" xfId="33969"/>
    <cellStyle name="40% - Ênfase2 10 2 4 2 2 4" xfId="50327"/>
    <cellStyle name="40% - Ênfase2 10 2 4 2 3" xfId="15820"/>
    <cellStyle name="40% - Ênfase2 10 2 4 2 4" xfId="27910"/>
    <cellStyle name="40% - Ênfase2 10 2 4 2 5" xfId="42050"/>
    <cellStyle name="40% - Ênfase2 10 2 4 3" xfId="5701"/>
    <cellStyle name="40% - Ênfase2 10 2 4 3 2" xfId="11760"/>
    <cellStyle name="40% - Ênfase2 10 2 4 3 2 2" xfId="23880"/>
    <cellStyle name="40% - Ênfase2 10 2 4 3 2 3" xfId="35969"/>
    <cellStyle name="40% - Ênfase2 10 2 4 3 2 4" xfId="52327"/>
    <cellStyle name="40% - Ênfase2 10 2 4 3 3" xfId="17820"/>
    <cellStyle name="40% - Ênfase2 10 2 4 3 4" xfId="29910"/>
    <cellStyle name="40% - Ênfase2 10 2 4 3 5" xfId="44050"/>
    <cellStyle name="40% - Ênfase2 10 2 4 4" xfId="7730"/>
    <cellStyle name="40% - Ênfase2 10 2 4 4 2" xfId="19850"/>
    <cellStyle name="40% - Ênfase2 10 2 4 4 2 2" xfId="48293"/>
    <cellStyle name="40% - Ênfase2 10 2 4 4 3" xfId="31939"/>
    <cellStyle name="40% - Ênfase2 10 2 4 4 4" xfId="40016"/>
    <cellStyle name="40% - Ênfase2 10 2 4 5" xfId="13790"/>
    <cellStyle name="40% - Ênfase2 10 2 4 5 2" xfId="46244"/>
    <cellStyle name="40% - Ênfase2 10 2 4 6" xfId="25880"/>
    <cellStyle name="40% - Ênfase2 10 2 4 7" xfId="37970"/>
    <cellStyle name="40% - Ênfase2 10 2 5" xfId="2164"/>
    <cellStyle name="40% - Ênfase2 10 2 5 2" xfId="8224"/>
    <cellStyle name="40% - Ênfase2 10 2 5 2 2" xfId="20344"/>
    <cellStyle name="40% - Ênfase2 10 2 5 2 3" xfId="32433"/>
    <cellStyle name="40% - Ênfase2 10 2 5 2 4" xfId="48790"/>
    <cellStyle name="40% - Ênfase2 10 2 5 3" xfId="14284"/>
    <cellStyle name="40% - Ênfase2 10 2 5 4" xfId="26374"/>
    <cellStyle name="40% - Ênfase2 10 2 5 5" xfId="40513"/>
    <cellStyle name="40% - Ênfase2 10 2 6" xfId="4195"/>
    <cellStyle name="40% - Ênfase2 10 2 6 2" xfId="10254"/>
    <cellStyle name="40% - Ênfase2 10 2 6 2 2" xfId="22374"/>
    <cellStyle name="40% - Ênfase2 10 2 6 2 3" xfId="34463"/>
    <cellStyle name="40% - Ênfase2 10 2 6 2 4" xfId="50821"/>
    <cellStyle name="40% - Ênfase2 10 2 6 3" xfId="16314"/>
    <cellStyle name="40% - Ênfase2 10 2 6 4" xfId="28404"/>
    <cellStyle name="40% - Ênfase2 10 2 6 5" xfId="42544"/>
    <cellStyle name="40% - Ênfase2 10 2 7" xfId="6194"/>
    <cellStyle name="40% - Ênfase2 10 2 7 2" xfId="18314"/>
    <cellStyle name="40% - Ênfase2 10 2 7 2 2" xfId="46740"/>
    <cellStyle name="40% - Ênfase2 10 2 7 3" xfId="30403"/>
    <cellStyle name="40% - Ênfase2 10 2 7 4" xfId="38463"/>
    <cellStyle name="40% - Ênfase2 10 2 8" xfId="12254"/>
    <cellStyle name="40% - Ênfase2 10 2 8 2" xfId="44695"/>
    <cellStyle name="40% - Ênfase2 10 2 9" xfId="24374"/>
    <cellStyle name="40% - Ênfase2 10 3" xfId="1442"/>
    <cellStyle name="40% - Ênfase2 10 3 2" xfId="3484"/>
    <cellStyle name="40% - Ênfase2 10 3 2 2" xfId="9543"/>
    <cellStyle name="40% - Ênfase2 10 3 2 2 2" xfId="21663"/>
    <cellStyle name="40% - Ênfase2 10 3 2 2 3" xfId="33752"/>
    <cellStyle name="40% - Ênfase2 10 3 2 2 4" xfId="50110"/>
    <cellStyle name="40% - Ênfase2 10 3 2 3" xfId="15603"/>
    <cellStyle name="40% - Ênfase2 10 3 2 4" xfId="27693"/>
    <cellStyle name="40% - Ênfase2 10 3 2 5" xfId="41833"/>
    <cellStyle name="40% - Ênfase2 10 3 3" xfId="5508"/>
    <cellStyle name="40% - Ênfase2 10 3 3 2" xfId="11567"/>
    <cellStyle name="40% - Ênfase2 10 3 3 2 2" xfId="23687"/>
    <cellStyle name="40% - Ênfase2 10 3 3 2 3" xfId="35776"/>
    <cellStyle name="40% - Ênfase2 10 3 3 2 4" xfId="52134"/>
    <cellStyle name="40% - Ênfase2 10 3 3 3" xfId="17627"/>
    <cellStyle name="40% - Ênfase2 10 3 3 4" xfId="29717"/>
    <cellStyle name="40% - Ênfase2 10 3 3 5" xfId="43857"/>
    <cellStyle name="40% - Ênfase2 10 3 4" xfId="7513"/>
    <cellStyle name="40% - Ênfase2 10 3 4 2" xfId="19633"/>
    <cellStyle name="40% - Ênfase2 10 3 4 2 2" xfId="48076"/>
    <cellStyle name="40% - Ênfase2 10 3 4 3" xfId="31722"/>
    <cellStyle name="40% - Ênfase2 10 3 4 4" xfId="39799"/>
    <cellStyle name="40% - Ênfase2 10 3 5" xfId="13573"/>
    <cellStyle name="40% - Ênfase2 10 3 5 2" xfId="46027"/>
    <cellStyle name="40% - Ênfase2 10 3 6" xfId="25687"/>
    <cellStyle name="40% - Ênfase2 10 3 7" xfId="37777"/>
    <cellStyle name="40% - Ênfase2 10 4" xfId="932"/>
    <cellStyle name="40% - Ênfase2 10 4 2" xfId="2987"/>
    <cellStyle name="40% - Ênfase2 10 4 2 2" xfId="9046"/>
    <cellStyle name="40% - Ênfase2 10 4 2 2 2" xfId="21166"/>
    <cellStyle name="40% - Ênfase2 10 4 2 2 3" xfId="33255"/>
    <cellStyle name="40% - Ênfase2 10 4 2 2 4" xfId="49613"/>
    <cellStyle name="40% - Ênfase2 10 4 2 3" xfId="15106"/>
    <cellStyle name="40% - Ênfase2 10 4 2 4" xfId="27196"/>
    <cellStyle name="40% - Ênfase2 10 4 2 5" xfId="41336"/>
    <cellStyle name="40% - Ênfase2 10 4 3" xfId="5012"/>
    <cellStyle name="40% - Ênfase2 10 4 3 2" xfId="11071"/>
    <cellStyle name="40% - Ênfase2 10 4 3 2 2" xfId="23191"/>
    <cellStyle name="40% - Ênfase2 10 4 3 2 3" xfId="35280"/>
    <cellStyle name="40% - Ênfase2 10 4 3 2 4" xfId="51638"/>
    <cellStyle name="40% - Ênfase2 10 4 3 3" xfId="17131"/>
    <cellStyle name="40% - Ênfase2 10 4 3 4" xfId="29221"/>
    <cellStyle name="40% - Ênfase2 10 4 3 5" xfId="43361"/>
    <cellStyle name="40% - Ênfase2 10 4 4" xfId="7016"/>
    <cellStyle name="40% - Ênfase2 10 4 4 2" xfId="19136"/>
    <cellStyle name="40% - Ênfase2 10 4 4 2 2" xfId="47570"/>
    <cellStyle name="40% - Ênfase2 10 4 4 3" xfId="31225"/>
    <cellStyle name="40% - Ênfase2 10 4 4 4" xfId="39293"/>
    <cellStyle name="40% - Ênfase2 10 4 5" xfId="13076"/>
    <cellStyle name="40% - Ênfase2 10 4 5 2" xfId="45522"/>
    <cellStyle name="40% - Ênfase2 10 4 6" xfId="25191"/>
    <cellStyle name="40% - Ênfase2 10 4 7" xfId="37281"/>
    <cellStyle name="40% - Ênfase2 10 5" xfId="1984"/>
    <cellStyle name="40% - Ênfase2 10 5 2" xfId="4020"/>
    <cellStyle name="40% - Ênfase2 10 5 2 2" xfId="10079"/>
    <cellStyle name="40% - Ênfase2 10 5 2 2 2" xfId="22199"/>
    <cellStyle name="40% - Ênfase2 10 5 2 2 3" xfId="34288"/>
    <cellStyle name="40% - Ênfase2 10 5 2 2 4" xfId="50646"/>
    <cellStyle name="40% - Ênfase2 10 5 2 3" xfId="16139"/>
    <cellStyle name="40% - Ênfase2 10 5 2 4" xfId="28229"/>
    <cellStyle name="40% - Ênfase2 10 5 2 5" xfId="42369"/>
    <cellStyle name="40% - Ênfase2 10 5 3" xfId="6020"/>
    <cellStyle name="40% - Ênfase2 10 5 3 2" xfId="12079"/>
    <cellStyle name="40% - Ênfase2 10 5 3 2 2" xfId="24199"/>
    <cellStyle name="40% - Ênfase2 10 5 3 2 3" xfId="36288"/>
    <cellStyle name="40% - Ênfase2 10 5 3 2 4" xfId="52646"/>
    <cellStyle name="40% - Ênfase2 10 5 3 3" xfId="18139"/>
    <cellStyle name="40% - Ênfase2 10 5 3 4" xfId="30229"/>
    <cellStyle name="40% - Ênfase2 10 5 3 5" xfId="44369"/>
    <cellStyle name="40% - Ênfase2 10 5 4" xfId="8049"/>
    <cellStyle name="40% - Ênfase2 10 5 4 2" xfId="20169"/>
    <cellStyle name="40% - Ênfase2 10 5 4 2 2" xfId="48613"/>
    <cellStyle name="40% - Ênfase2 10 5 4 3" xfId="32258"/>
    <cellStyle name="40% - Ênfase2 10 5 4 4" xfId="40336"/>
    <cellStyle name="40% - Ênfase2 10 5 5" xfId="14109"/>
    <cellStyle name="40% - Ênfase2 10 5 5 2" xfId="46564"/>
    <cellStyle name="40% - Ênfase2 10 5 6" xfId="26199"/>
    <cellStyle name="40% - Ênfase2 10 5 7" xfId="38289"/>
    <cellStyle name="40% - Ênfase2 10 6" xfId="2484"/>
    <cellStyle name="40% - Ênfase2 10 6 2" xfId="8544"/>
    <cellStyle name="40% - Ênfase2 10 6 2 2" xfId="20664"/>
    <cellStyle name="40% - Ênfase2 10 6 2 3" xfId="32753"/>
    <cellStyle name="40% - Ênfase2 10 6 2 4" xfId="49110"/>
    <cellStyle name="40% - Ênfase2 10 6 3" xfId="14604"/>
    <cellStyle name="40% - Ênfase2 10 6 4" xfId="26694"/>
    <cellStyle name="40% - Ênfase2 10 6 5" xfId="40833"/>
    <cellStyle name="40% - Ênfase2 10 7" xfId="4514"/>
    <cellStyle name="40% - Ênfase2 10 7 2" xfId="10573"/>
    <cellStyle name="40% - Ênfase2 10 7 2 2" xfId="22693"/>
    <cellStyle name="40% - Ênfase2 10 7 2 3" xfId="34782"/>
    <cellStyle name="40% - Ênfase2 10 7 2 4" xfId="51140"/>
    <cellStyle name="40% - Ênfase2 10 7 3" xfId="16633"/>
    <cellStyle name="40% - Ênfase2 10 7 4" xfId="28723"/>
    <cellStyle name="40% - Ênfase2 10 7 5" xfId="42863"/>
    <cellStyle name="40% - Ênfase2 10 8" xfId="6514"/>
    <cellStyle name="40% - Ênfase2 10 8 2" xfId="18634"/>
    <cellStyle name="40% - Ênfase2 10 8 2 2" xfId="47063"/>
    <cellStyle name="40% - Ênfase2 10 8 3" xfId="30723"/>
    <cellStyle name="40% - Ênfase2 10 8 4" xfId="38786"/>
    <cellStyle name="40% - Ênfase2 10 9" xfId="12574"/>
    <cellStyle name="40% - Ênfase2 10 9 2" xfId="45016"/>
    <cellStyle name="40% - Ênfase2 11" xfId="360"/>
    <cellStyle name="40% - Ênfase2 11 10" xfId="36784"/>
    <cellStyle name="40% - Ênfase2 11 2" xfId="1443"/>
    <cellStyle name="40% - Ênfase2 11 2 2" xfId="3485"/>
    <cellStyle name="40% - Ênfase2 11 2 2 2" xfId="9544"/>
    <cellStyle name="40% - Ênfase2 11 2 2 2 2" xfId="21664"/>
    <cellStyle name="40% - Ênfase2 11 2 2 2 3" xfId="33753"/>
    <cellStyle name="40% - Ênfase2 11 2 2 2 4" xfId="50111"/>
    <cellStyle name="40% - Ênfase2 11 2 2 3" xfId="15604"/>
    <cellStyle name="40% - Ênfase2 11 2 2 4" xfId="27694"/>
    <cellStyle name="40% - Ênfase2 11 2 2 5" xfId="41834"/>
    <cellStyle name="40% - Ênfase2 11 2 3" xfId="5509"/>
    <cellStyle name="40% - Ênfase2 11 2 3 2" xfId="11568"/>
    <cellStyle name="40% - Ênfase2 11 2 3 2 2" xfId="23688"/>
    <cellStyle name="40% - Ênfase2 11 2 3 2 3" xfId="35777"/>
    <cellStyle name="40% - Ênfase2 11 2 3 2 4" xfId="52135"/>
    <cellStyle name="40% - Ênfase2 11 2 3 3" xfId="17628"/>
    <cellStyle name="40% - Ênfase2 11 2 3 4" xfId="29718"/>
    <cellStyle name="40% - Ênfase2 11 2 3 5" xfId="43858"/>
    <cellStyle name="40% - Ênfase2 11 2 4" xfId="7514"/>
    <cellStyle name="40% - Ênfase2 11 2 4 2" xfId="19634"/>
    <cellStyle name="40% - Ênfase2 11 2 4 2 2" xfId="48077"/>
    <cellStyle name="40% - Ênfase2 11 2 4 3" xfId="31723"/>
    <cellStyle name="40% - Ênfase2 11 2 4 4" xfId="39800"/>
    <cellStyle name="40% - Ênfase2 11 2 5" xfId="13574"/>
    <cellStyle name="40% - Ênfase2 11 2 5 2" xfId="46028"/>
    <cellStyle name="40% - Ênfase2 11 2 6" xfId="25688"/>
    <cellStyle name="40% - Ênfase2 11 2 7" xfId="37778"/>
    <cellStyle name="40% - Ênfase2 11 3" xfId="933"/>
    <cellStyle name="40% - Ênfase2 11 3 2" xfId="2988"/>
    <cellStyle name="40% - Ênfase2 11 3 2 2" xfId="9047"/>
    <cellStyle name="40% - Ênfase2 11 3 2 2 2" xfId="21167"/>
    <cellStyle name="40% - Ênfase2 11 3 2 2 3" xfId="33256"/>
    <cellStyle name="40% - Ênfase2 11 3 2 2 4" xfId="49614"/>
    <cellStyle name="40% - Ênfase2 11 3 2 3" xfId="15107"/>
    <cellStyle name="40% - Ênfase2 11 3 2 4" xfId="27197"/>
    <cellStyle name="40% - Ênfase2 11 3 2 5" xfId="41337"/>
    <cellStyle name="40% - Ênfase2 11 3 3" xfId="5013"/>
    <cellStyle name="40% - Ênfase2 11 3 3 2" xfId="11072"/>
    <cellStyle name="40% - Ênfase2 11 3 3 2 2" xfId="23192"/>
    <cellStyle name="40% - Ênfase2 11 3 3 2 3" xfId="35281"/>
    <cellStyle name="40% - Ênfase2 11 3 3 2 4" xfId="51639"/>
    <cellStyle name="40% - Ênfase2 11 3 3 3" xfId="17132"/>
    <cellStyle name="40% - Ênfase2 11 3 3 4" xfId="29222"/>
    <cellStyle name="40% - Ênfase2 11 3 3 5" xfId="43362"/>
    <cellStyle name="40% - Ênfase2 11 3 4" xfId="7017"/>
    <cellStyle name="40% - Ênfase2 11 3 4 2" xfId="19137"/>
    <cellStyle name="40% - Ênfase2 11 3 4 2 2" xfId="47571"/>
    <cellStyle name="40% - Ênfase2 11 3 4 3" xfId="31226"/>
    <cellStyle name="40% - Ênfase2 11 3 4 4" xfId="39294"/>
    <cellStyle name="40% - Ênfase2 11 3 5" xfId="13077"/>
    <cellStyle name="40% - Ênfase2 11 3 5 2" xfId="45523"/>
    <cellStyle name="40% - Ênfase2 11 3 6" xfId="25192"/>
    <cellStyle name="40% - Ênfase2 11 3 7" xfId="37282"/>
    <cellStyle name="40% - Ênfase2 11 4" xfId="1985"/>
    <cellStyle name="40% - Ênfase2 11 4 2" xfId="4021"/>
    <cellStyle name="40% - Ênfase2 11 4 2 2" xfId="10080"/>
    <cellStyle name="40% - Ênfase2 11 4 2 2 2" xfId="22200"/>
    <cellStyle name="40% - Ênfase2 11 4 2 2 3" xfId="34289"/>
    <cellStyle name="40% - Ênfase2 11 4 2 2 4" xfId="50647"/>
    <cellStyle name="40% - Ênfase2 11 4 2 3" xfId="16140"/>
    <cellStyle name="40% - Ênfase2 11 4 2 4" xfId="28230"/>
    <cellStyle name="40% - Ênfase2 11 4 2 5" xfId="42370"/>
    <cellStyle name="40% - Ênfase2 11 4 3" xfId="6021"/>
    <cellStyle name="40% - Ênfase2 11 4 3 2" xfId="12080"/>
    <cellStyle name="40% - Ênfase2 11 4 3 2 2" xfId="24200"/>
    <cellStyle name="40% - Ênfase2 11 4 3 2 3" xfId="36289"/>
    <cellStyle name="40% - Ênfase2 11 4 3 2 4" xfId="52647"/>
    <cellStyle name="40% - Ênfase2 11 4 3 3" xfId="18140"/>
    <cellStyle name="40% - Ênfase2 11 4 3 4" xfId="30230"/>
    <cellStyle name="40% - Ênfase2 11 4 3 5" xfId="44370"/>
    <cellStyle name="40% - Ênfase2 11 4 4" xfId="8050"/>
    <cellStyle name="40% - Ênfase2 11 4 4 2" xfId="20170"/>
    <cellStyle name="40% - Ênfase2 11 4 4 2 2" xfId="48614"/>
    <cellStyle name="40% - Ênfase2 11 4 4 3" xfId="32259"/>
    <cellStyle name="40% - Ênfase2 11 4 4 4" xfId="40337"/>
    <cellStyle name="40% - Ênfase2 11 4 5" xfId="14110"/>
    <cellStyle name="40% - Ênfase2 11 4 5 2" xfId="46565"/>
    <cellStyle name="40% - Ênfase2 11 4 6" xfId="26200"/>
    <cellStyle name="40% - Ênfase2 11 4 7" xfId="38290"/>
    <cellStyle name="40% - Ênfase2 11 5" xfId="2485"/>
    <cellStyle name="40% - Ênfase2 11 5 2" xfId="8545"/>
    <cellStyle name="40% - Ênfase2 11 5 2 2" xfId="20665"/>
    <cellStyle name="40% - Ênfase2 11 5 2 3" xfId="32754"/>
    <cellStyle name="40% - Ênfase2 11 5 2 4" xfId="49111"/>
    <cellStyle name="40% - Ênfase2 11 5 3" xfId="14605"/>
    <cellStyle name="40% - Ênfase2 11 5 4" xfId="26695"/>
    <cellStyle name="40% - Ênfase2 11 5 5" xfId="40834"/>
    <cellStyle name="40% - Ênfase2 11 6" xfId="4515"/>
    <cellStyle name="40% - Ênfase2 11 6 2" xfId="10574"/>
    <cellStyle name="40% - Ênfase2 11 6 2 2" xfId="22694"/>
    <cellStyle name="40% - Ênfase2 11 6 2 3" xfId="34783"/>
    <cellStyle name="40% - Ênfase2 11 6 2 4" xfId="51141"/>
    <cellStyle name="40% - Ênfase2 11 6 3" xfId="16634"/>
    <cellStyle name="40% - Ênfase2 11 6 4" xfId="28724"/>
    <cellStyle name="40% - Ênfase2 11 6 5" xfId="42864"/>
    <cellStyle name="40% - Ênfase2 11 7" xfId="6515"/>
    <cellStyle name="40% - Ênfase2 11 7 2" xfId="18635"/>
    <cellStyle name="40% - Ênfase2 11 7 2 2" xfId="47064"/>
    <cellStyle name="40% - Ênfase2 11 7 3" xfId="30724"/>
    <cellStyle name="40% - Ênfase2 11 7 4" xfId="38787"/>
    <cellStyle name="40% - Ênfase2 11 8" xfId="12575"/>
    <cellStyle name="40% - Ênfase2 11 8 2" xfId="45017"/>
    <cellStyle name="40% - Ênfase2 11 9" xfId="24694"/>
    <cellStyle name="40% - Ênfase2 12" xfId="361"/>
    <cellStyle name="40% - Ênfase2 12 10" xfId="36785"/>
    <cellStyle name="40% - Ênfase2 12 2" xfId="1444"/>
    <cellStyle name="40% - Ênfase2 12 2 2" xfId="3486"/>
    <cellStyle name="40% - Ênfase2 12 2 2 2" xfId="9545"/>
    <cellStyle name="40% - Ênfase2 12 2 2 2 2" xfId="21665"/>
    <cellStyle name="40% - Ênfase2 12 2 2 2 3" xfId="33754"/>
    <cellStyle name="40% - Ênfase2 12 2 2 2 4" xfId="50112"/>
    <cellStyle name="40% - Ênfase2 12 2 2 3" xfId="15605"/>
    <cellStyle name="40% - Ênfase2 12 2 2 4" xfId="27695"/>
    <cellStyle name="40% - Ênfase2 12 2 2 5" xfId="41835"/>
    <cellStyle name="40% - Ênfase2 12 2 3" xfId="5510"/>
    <cellStyle name="40% - Ênfase2 12 2 3 2" xfId="11569"/>
    <cellStyle name="40% - Ênfase2 12 2 3 2 2" xfId="23689"/>
    <cellStyle name="40% - Ênfase2 12 2 3 2 3" xfId="35778"/>
    <cellStyle name="40% - Ênfase2 12 2 3 2 4" xfId="52136"/>
    <cellStyle name="40% - Ênfase2 12 2 3 3" xfId="17629"/>
    <cellStyle name="40% - Ênfase2 12 2 3 4" xfId="29719"/>
    <cellStyle name="40% - Ênfase2 12 2 3 5" xfId="43859"/>
    <cellStyle name="40% - Ênfase2 12 2 4" xfId="7515"/>
    <cellStyle name="40% - Ênfase2 12 2 4 2" xfId="19635"/>
    <cellStyle name="40% - Ênfase2 12 2 4 2 2" xfId="48078"/>
    <cellStyle name="40% - Ênfase2 12 2 4 3" xfId="31724"/>
    <cellStyle name="40% - Ênfase2 12 2 4 4" xfId="39801"/>
    <cellStyle name="40% - Ênfase2 12 2 5" xfId="13575"/>
    <cellStyle name="40% - Ênfase2 12 2 5 2" xfId="46029"/>
    <cellStyle name="40% - Ênfase2 12 2 6" xfId="25689"/>
    <cellStyle name="40% - Ênfase2 12 2 7" xfId="37779"/>
    <cellStyle name="40% - Ênfase2 12 3" xfId="934"/>
    <cellStyle name="40% - Ênfase2 12 3 2" xfId="2989"/>
    <cellStyle name="40% - Ênfase2 12 3 2 2" xfId="9048"/>
    <cellStyle name="40% - Ênfase2 12 3 2 2 2" xfId="21168"/>
    <cellStyle name="40% - Ênfase2 12 3 2 2 3" xfId="33257"/>
    <cellStyle name="40% - Ênfase2 12 3 2 2 4" xfId="49615"/>
    <cellStyle name="40% - Ênfase2 12 3 2 3" xfId="15108"/>
    <cellStyle name="40% - Ênfase2 12 3 2 4" xfId="27198"/>
    <cellStyle name="40% - Ênfase2 12 3 2 5" xfId="41338"/>
    <cellStyle name="40% - Ênfase2 12 3 3" xfId="5014"/>
    <cellStyle name="40% - Ênfase2 12 3 3 2" xfId="11073"/>
    <cellStyle name="40% - Ênfase2 12 3 3 2 2" xfId="23193"/>
    <cellStyle name="40% - Ênfase2 12 3 3 2 3" xfId="35282"/>
    <cellStyle name="40% - Ênfase2 12 3 3 2 4" xfId="51640"/>
    <cellStyle name="40% - Ênfase2 12 3 3 3" xfId="17133"/>
    <cellStyle name="40% - Ênfase2 12 3 3 4" xfId="29223"/>
    <cellStyle name="40% - Ênfase2 12 3 3 5" xfId="43363"/>
    <cellStyle name="40% - Ênfase2 12 3 4" xfId="7018"/>
    <cellStyle name="40% - Ênfase2 12 3 4 2" xfId="19138"/>
    <cellStyle name="40% - Ênfase2 12 3 4 2 2" xfId="47572"/>
    <cellStyle name="40% - Ênfase2 12 3 4 3" xfId="31227"/>
    <cellStyle name="40% - Ênfase2 12 3 4 4" xfId="39295"/>
    <cellStyle name="40% - Ênfase2 12 3 5" xfId="13078"/>
    <cellStyle name="40% - Ênfase2 12 3 5 2" xfId="45524"/>
    <cellStyle name="40% - Ênfase2 12 3 6" xfId="25193"/>
    <cellStyle name="40% - Ênfase2 12 3 7" xfId="37283"/>
    <cellStyle name="40% - Ênfase2 12 4" xfId="1986"/>
    <cellStyle name="40% - Ênfase2 12 4 2" xfId="4022"/>
    <cellStyle name="40% - Ênfase2 12 4 2 2" xfId="10081"/>
    <cellStyle name="40% - Ênfase2 12 4 2 2 2" xfId="22201"/>
    <cellStyle name="40% - Ênfase2 12 4 2 2 3" xfId="34290"/>
    <cellStyle name="40% - Ênfase2 12 4 2 2 4" xfId="50648"/>
    <cellStyle name="40% - Ênfase2 12 4 2 3" xfId="16141"/>
    <cellStyle name="40% - Ênfase2 12 4 2 4" xfId="28231"/>
    <cellStyle name="40% - Ênfase2 12 4 2 5" xfId="42371"/>
    <cellStyle name="40% - Ênfase2 12 4 3" xfId="6022"/>
    <cellStyle name="40% - Ênfase2 12 4 3 2" xfId="12081"/>
    <cellStyle name="40% - Ênfase2 12 4 3 2 2" xfId="24201"/>
    <cellStyle name="40% - Ênfase2 12 4 3 2 3" xfId="36290"/>
    <cellStyle name="40% - Ênfase2 12 4 3 2 4" xfId="52648"/>
    <cellStyle name="40% - Ênfase2 12 4 3 3" xfId="18141"/>
    <cellStyle name="40% - Ênfase2 12 4 3 4" xfId="30231"/>
    <cellStyle name="40% - Ênfase2 12 4 3 5" xfId="44371"/>
    <cellStyle name="40% - Ênfase2 12 4 4" xfId="8051"/>
    <cellStyle name="40% - Ênfase2 12 4 4 2" xfId="20171"/>
    <cellStyle name="40% - Ênfase2 12 4 4 2 2" xfId="48615"/>
    <cellStyle name="40% - Ênfase2 12 4 4 3" xfId="32260"/>
    <cellStyle name="40% - Ênfase2 12 4 4 4" xfId="40338"/>
    <cellStyle name="40% - Ênfase2 12 4 5" xfId="14111"/>
    <cellStyle name="40% - Ênfase2 12 4 5 2" xfId="46566"/>
    <cellStyle name="40% - Ênfase2 12 4 6" xfId="26201"/>
    <cellStyle name="40% - Ênfase2 12 4 7" xfId="38291"/>
    <cellStyle name="40% - Ênfase2 12 5" xfId="2486"/>
    <cellStyle name="40% - Ênfase2 12 5 2" xfId="8546"/>
    <cellStyle name="40% - Ênfase2 12 5 2 2" xfId="20666"/>
    <cellStyle name="40% - Ênfase2 12 5 2 3" xfId="32755"/>
    <cellStyle name="40% - Ênfase2 12 5 2 4" xfId="49112"/>
    <cellStyle name="40% - Ênfase2 12 5 3" xfId="14606"/>
    <cellStyle name="40% - Ênfase2 12 5 4" xfId="26696"/>
    <cellStyle name="40% - Ênfase2 12 5 5" xfId="40835"/>
    <cellStyle name="40% - Ênfase2 12 6" xfId="4516"/>
    <cellStyle name="40% - Ênfase2 12 6 2" xfId="10575"/>
    <cellStyle name="40% - Ênfase2 12 6 2 2" xfId="22695"/>
    <cellStyle name="40% - Ênfase2 12 6 2 3" xfId="34784"/>
    <cellStyle name="40% - Ênfase2 12 6 2 4" xfId="51142"/>
    <cellStyle name="40% - Ênfase2 12 6 3" xfId="16635"/>
    <cellStyle name="40% - Ênfase2 12 6 4" xfId="28725"/>
    <cellStyle name="40% - Ênfase2 12 6 5" xfId="42865"/>
    <cellStyle name="40% - Ênfase2 12 7" xfId="6516"/>
    <cellStyle name="40% - Ênfase2 12 7 2" xfId="18636"/>
    <cellStyle name="40% - Ênfase2 12 7 2 2" xfId="47065"/>
    <cellStyle name="40% - Ênfase2 12 7 3" xfId="30725"/>
    <cellStyle name="40% - Ênfase2 12 7 4" xfId="38788"/>
    <cellStyle name="40% - Ênfase2 12 8" xfId="12576"/>
    <cellStyle name="40% - Ênfase2 12 8 2" xfId="45018"/>
    <cellStyle name="40% - Ênfase2 12 9" xfId="24695"/>
    <cellStyle name="40% - Ênfase2 13" xfId="362"/>
    <cellStyle name="40% - Ênfase2 13 10" xfId="36786"/>
    <cellStyle name="40% - Ênfase2 13 2" xfId="1445"/>
    <cellStyle name="40% - Ênfase2 13 2 2" xfId="3487"/>
    <cellStyle name="40% - Ênfase2 13 2 2 2" xfId="9546"/>
    <cellStyle name="40% - Ênfase2 13 2 2 2 2" xfId="21666"/>
    <cellStyle name="40% - Ênfase2 13 2 2 2 3" xfId="33755"/>
    <cellStyle name="40% - Ênfase2 13 2 2 2 4" xfId="50113"/>
    <cellStyle name="40% - Ênfase2 13 2 2 3" xfId="15606"/>
    <cellStyle name="40% - Ênfase2 13 2 2 4" xfId="27696"/>
    <cellStyle name="40% - Ênfase2 13 2 2 5" xfId="41836"/>
    <cellStyle name="40% - Ênfase2 13 2 3" xfId="5511"/>
    <cellStyle name="40% - Ênfase2 13 2 3 2" xfId="11570"/>
    <cellStyle name="40% - Ênfase2 13 2 3 2 2" xfId="23690"/>
    <cellStyle name="40% - Ênfase2 13 2 3 2 3" xfId="35779"/>
    <cellStyle name="40% - Ênfase2 13 2 3 2 4" xfId="52137"/>
    <cellStyle name="40% - Ênfase2 13 2 3 3" xfId="17630"/>
    <cellStyle name="40% - Ênfase2 13 2 3 4" xfId="29720"/>
    <cellStyle name="40% - Ênfase2 13 2 3 5" xfId="43860"/>
    <cellStyle name="40% - Ênfase2 13 2 4" xfId="7516"/>
    <cellStyle name="40% - Ênfase2 13 2 4 2" xfId="19636"/>
    <cellStyle name="40% - Ênfase2 13 2 4 2 2" xfId="48079"/>
    <cellStyle name="40% - Ênfase2 13 2 4 3" xfId="31725"/>
    <cellStyle name="40% - Ênfase2 13 2 4 4" xfId="39802"/>
    <cellStyle name="40% - Ênfase2 13 2 5" xfId="13576"/>
    <cellStyle name="40% - Ênfase2 13 2 5 2" xfId="46030"/>
    <cellStyle name="40% - Ênfase2 13 2 6" xfId="25690"/>
    <cellStyle name="40% - Ênfase2 13 2 7" xfId="37780"/>
    <cellStyle name="40% - Ênfase2 13 3" xfId="935"/>
    <cellStyle name="40% - Ênfase2 13 3 2" xfId="2990"/>
    <cellStyle name="40% - Ênfase2 13 3 2 2" xfId="9049"/>
    <cellStyle name="40% - Ênfase2 13 3 2 2 2" xfId="21169"/>
    <cellStyle name="40% - Ênfase2 13 3 2 2 3" xfId="33258"/>
    <cellStyle name="40% - Ênfase2 13 3 2 2 4" xfId="49616"/>
    <cellStyle name="40% - Ênfase2 13 3 2 3" xfId="15109"/>
    <cellStyle name="40% - Ênfase2 13 3 2 4" xfId="27199"/>
    <cellStyle name="40% - Ênfase2 13 3 2 5" xfId="41339"/>
    <cellStyle name="40% - Ênfase2 13 3 3" xfId="5015"/>
    <cellStyle name="40% - Ênfase2 13 3 3 2" xfId="11074"/>
    <cellStyle name="40% - Ênfase2 13 3 3 2 2" xfId="23194"/>
    <cellStyle name="40% - Ênfase2 13 3 3 2 3" xfId="35283"/>
    <cellStyle name="40% - Ênfase2 13 3 3 2 4" xfId="51641"/>
    <cellStyle name="40% - Ênfase2 13 3 3 3" xfId="17134"/>
    <cellStyle name="40% - Ênfase2 13 3 3 4" xfId="29224"/>
    <cellStyle name="40% - Ênfase2 13 3 3 5" xfId="43364"/>
    <cellStyle name="40% - Ênfase2 13 3 4" xfId="7019"/>
    <cellStyle name="40% - Ênfase2 13 3 4 2" xfId="19139"/>
    <cellStyle name="40% - Ênfase2 13 3 4 2 2" xfId="47573"/>
    <cellStyle name="40% - Ênfase2 13 3 4 3" xfId="31228"/>
    <cellStyle name="40% - Ênfase2 13 3 4 4" xfId="39296"/>
    <cellStyle name="40% - Ênfase2 13 3 5" xfId="13079"/>
    <cellStyle name="40% - Ênfase2 13 3 5 2" xfId="45525"/>
    <cellStyle name="40% - Ênfase2 13 3 6" xfId="25194"/>
    <cellStyle name="40% - Ênfase2 13 3 7" xfId="37284"/>
    <cellStyle name="40% - Ênfase2 13 4" xfId="1987"/>
    <cellStyle name="40% - Ênfase2 13 4 2" xfId="4023"/>
    <cellStyle name="40% - Ênfase2 13 4 2 2" xfId="10082"/>
    <cellStyle name="40% - Ênfase2 13 4 2 2 2" xfId="22202"/>
    <cellStyle name="40% - Ênfase2 13 4 2 2 3" xfId="34291"/>
    <cellStyle name="40% - Ênfase2 13 4 2 2 4" xfId="50649"/>
    <cellStyle name="40% - Ênfase2 13 4 2 3" xfId="16142"/>
    <cellStyle name="40% - Ênfase2 13 4 2 4" xfId="28232"/>
    <cellStyle name="40% - Ênfase2 13 4 2 5" xfId="42372"/>
    <cellStyle name="40% - Ênfase2 13 4 3" xfId="6023"/>
    <cellStyle name="40% - Ênfase2 13 4 3 2" xfId="12082"/>
    <cellStyle name="40% - Ênfase2 13 4 3 2 2" xfId="24202"/>
    <cellStyle name="40% - Ênfase2 13 4 3 2 3" xfId="36291"/>
    <cellStyle name="40% - Ênfase2 13 4 3 2 4" xfId="52649"/>
    <cellStyle name="40% - Ênfase2 13 4 3 3" xfId="18142"/>
    <cellStyle name="40% - Ênfase2 13 4 3 4" xfId="30232"/>
    <cellStyle name="40% - Ênfase2 13 4 3 5" xfId="44372"/>
    <cellStyle name="40% - Ênfase2 13 4 4" xfId="8052"/>
    <cellStyle name="40% - Ênfase2 13 4 4 2" xfId="20172"/>
    <cellStyle name="40% - Ênfase2 13 4 4 2 2" xfId="48616"/>
    <cellStyle name="40% - Ênfase2 13 4 4 3" xfId="32261"/>
    <cellStyle name="40% - Ênfase2 13 4 4 4" xfId="40339"/>
    <cellStyle name="40% - Ênfase2 13 4 5" xfId="14112"/>
    <cellStyle name="40% - Ênfase2 13 4 5 2" xfId="46567"/>
    <cellStyle name="40% - Ênfase2 13 4 6" xfId="26202"/>
    <cellStyle name="40% - Ênfase2 13 4 7" xfId="38292"/>
    <cellStyle name="40% - Ênfase2 13 5" xfId="2487"/>
    <cellStyle name="40% - Ênfase2 13 5 2" xfId="8547"/>
    <cellStyle name="40% - Ênfase2 13 5 2 2" xfId="20667"/>
    <cellStyle name="40% - Ênfase2 13 5 2 3" xfId="32756"/>
    <cellStyle name="40% - Ênfase2 13 5 2 4" xfId="49113"/>
    <cellStyle name="40% - Ênfase2 13 5 3" xfId="14607"/>
    <cellStyle name="40% - Ênfase2 13 5 4" xfId="26697"/>
    <cellStyle name="40% - Ênfase2 13 5 5" xfId="40836"/>
    <cellStyle name="40% - Ênfase2 13 6" xfId="4517"/>
    <cellStyle name="40% - Ênfase2 13 6 2" xfId="10576"/>
    <cellStyle name="40% - Ênfase2 13 6 2 2" xfId="22696"/>
    <cellStyle name="40% - Ênfase2 13 6 2 3" xfId="34785"/>
    <cellStyle name="40% - Ênfase2 13 6 2 4" xfId="51143"/>
    <cellStyle name="40% - Ênfase2 13 6 3" xfId="16636"/>
    <cellStyle name="40% - Ênfase2 13 6 4" xfId="28726"/>
    <cellStyle name="40% - Ênfase2 13 6 5" xfId="42866"/>
    <cellStyle name="40% - Ênfase2 13 7" xfId="6517"/>
    <cellStyle name="40% - Ênfase2 13 7 2" xfId="18637"/>
    <cellStyle name="40% - Ênfase2 13 7 2 2" xfId="47066"/>
    <cellStyle name="40% - Ênfase2 13 7 3" xfId="30726"/>
    <cellStyle name="40% - Ênfase2 13 7 4" xfId="38789"/>
    <cellStyle name="40% - Ênfase2 13 8" xfId="12577"/>
    <cellStyle name="40% - Ênfase2 13 8 2" xfId="45019"/>
    <cellStyle name="40% - Ênfase2 13 9" xfId="24696"/>
    <cellStyle name="40% - Ênfase2 14" xfId="363"/>
    <cellStyle name="40% - Ênfase2 14 10" xfId="36787"/>
    <cellStyle name="40% - Ênfase2 14 2" xfId="1446"/>
    <cellStyle name="40% - Ênfase2 14 2 2" xfId="3488"/>
    <cellStyle name="40% - Ênfase2 14 2 2 2" xfId="9547"/>
    <cellStyle name="40% - Ênfase2 14 2 2 2 2" xfId="21667"/>
    <cellStyle name="40% - Ênfase2 14 2 2 2 3" xfId="33756"/>
    <cellStyle name="40% - Ênfase2 14 2 2 2 4" xfId="50114"/>
    <cellStyle name="40% - Ênfase2 14 2 2 3" xfId="15607"/>
    <cellStyle name="40% - Ênfase2 14 2 2 4" xfId="27697"/>
    <cellStyle name="40% - Ênfase2 14 2 2 5" xfId="41837"/>
    <cellStyle name="40% - Ênfase2 14 2 3" xfId="5512"/>
    <cellStyle name="40% - Ênfase2 14 2 3 2" xfId="11571"/>
    <cellStyle name="40% - Ênfase2 14 2 3 2 2" xfId="23691"/>
    <cellStyle name="40% - Ênfase2 14 2 3 2 3" xfId="35780"/>
    <cellStyle name="40% - Ênfase2 14 2 3 2 4" xfId="52138"/>
    <cellStyle name="40% - Ênfase2 14 2 3 3" xfId="17631"/>
    <cellStyle name="40% - Ênfase2 14 2 3 4" xfId="29721"/>
    <cellStyle name="40% - Ênfase2 14 2 3 5" xfId="43861"/>
    <cellStyle name="40% - Ênfase2 14 2 4" xfId="7517"/>
    <cellStyle name="40% - Ênfase2 14 2 4 2" xfId="19637"/>
    <cellStyle name="40% - Ênfase2 14 2 4 2 2" xfId="48080"/>
    <cellStyle name="40% - Ênfase2 14 2 4 3" xfId="31726"/>
    <cellStyle name="40% - Ênfase2 14 2 4 4" xfId="39803"/>
    <cellStyle name="40% - Ênfase2 14 2 5" xfId="13577"/>
    <cellStyle name="40% - Ênfase2 14 2 5 2" xfId="46031"/>
    <cellStyle name="40% - Ênfase2 14 2 6" xfId="25691"/>
    <cellStyle name="40% - Ênfase2 14 2 7" xfId="37781"/>
    <cellStyle name="40% - Ênfase2 14 3" xfId="936"/>
    <cellStyle name="40% - Ênfase2 14 3 2" xfId="2991"/>
    <cellStyle name="40% - Ênfase2 14 3 2 2" xfId="9050"/>
    <cellStyle name="40% - Ênfase2 14 3 2 2 2" xfId="21170"/>
    <cellStyle name="40% - Ênfase2 14 3 2 2 3" xfId="33259"/>
    <cellStyle name="40% - Ênfase2 14 3 2 2 4" xfId="49617"/>
    <cellStyle name="40% - Ênfase2 14 3 2 3" xfId="15110"/>
    <cellStyle name="40% - Ênfase2 14 3 2 4" xfId="27200"/>
    <cellStyle name="40% - Ênfase2 14 3 2 5" xfId="41340"/>
    <cellStyle name="40% - Ênfase2 14 3 3" xfId="5016"/>
    <cellStyle name="40% - Ênfase2 14 3 3 2" xfId="11075"/>
    <cellStyle name="40% - Ênfase2 14 3 3 2 2" xfId="23195"/>
    <cellStyle name="40% - Ênfase2 14 3 3 2 3" xfId="35284"/>
    <cellStyle name="40% - Ênfase2 14 3 3 2 4" xfId="51642"/>
    <cellStyle name="40% - Ênfase2 14 3 3 3" xfId="17135"/>
    <cellStyle name="40% - Ênfase2 14 3 3 4" xfId="29225"/>
    <cellStyle name="40% - Ênfase2 14 3 3 5" xfId="43365"/>
    <cellStyle name="40% - Ênfase2 14 3 4" xfId="7020"/>
    <cellStyle name="40% - Ênfase2 14 3 4 2" xfId="19140"/>
    <cellStyle name="40% - Ênfase2 14 3 4 2 2" xfId="47574"/>
    <cellStyle name="40% - Ênfase2 14 3 4 3" xfId="31229"/>
    <cellStyle name="40% - Ênfase2 14 3 4 4" xfId="39297"/>
    <cellStyle name="40% - Ênfase2 14 3 5" xfId="13080"/>
    <cellStyle name="40% - Ênfase2 14 3 5 2" xfId="45526"/>
    <cellStyle name="40% - Ênfase2 14 3 6" xfId="25195"/>
    <cellStyle name="40% - Ênfase2 14 3 7" xfId="37285"/>
    <cellStyle name="40% - Ênfase2 14 4" xfId="1988"/>
    <cellStyle name="40% - Ênfase2 14 4 2" xfId="4024"/>
    <cellStyle name="40% - Ênfase2 14 4 2 2" xfId="10083"/>
    <cellStyle name="40% - Ênfase2 14 4 2 2 2" xfId="22203"/>
    <cellStyle name="40% - Ênfase2 14 4 2 2 3" xfId="34292"/>
    <cellStyle name="40% - Ênfase2 14 4 2 2 4" xfId="50650"/>
    <cellStyle name="40% - Ênfase2 14 4 2 3" xfId="16143"/>
    <cellStyle name="40% - Ênfase2 14 4 2 4" xfId="28233"/>
    <cellStyle name="40% - Ênfase2 14 4 2 5" xfId="42373"/>
    <cellStyle name="40% - Ênfase2 14 4 3" xfId="6024"/>
    <cellStyle name="40% - Ênfase2 14 4 3 2" xfId="12083"/>
    <cellStyle name="40% - Ênfase2 14 4 3 2 2" xfId="24203"/>
    <cellStyle name="40% - Ênfase2 14 4 3 2 3" xfId="36292"/>
    <cellStyle name="40% - Ênfase2 14 4 3 2 4" xfId="52650"/>
    <cellStyle name="40% - Ênfase2 14 4 3 3" xfId="18143"/>
    <cellStyle name="40% - Ênfase2 14 4 3 4" xfId="30233"/>
    <cellStyle name="40% - Ênfase2 14 4 3 5" xfId="44373"/>
    <cellStyle name="40% - Ênfase2 14 4 4" xfId="8053"/>
    <cellStyle name="40% - Ênfase2 14 4 4 2" xfId="20173"/>
    <cellStyle name="40% - Ênfase2 14 4 4 2 2" xfId="48617"/>
    <cellStyle name="40% - Ênfase2 14 4 4 3" xfId="32262"/>
    <cellStyle name="40% - Ênfase2 14 4 4 4" xfId="40340"/>
    <cellStyle name="40% - Ênfase2 14 4 5" xfId="14113"/>
    <cellStyle name="40% - Ênfase2 14 4 5 2" xfId="46568"/>
    <cellStyle name="40% - Ênfase2 14 4 6" xfId="26203"/>
    <cellStyle name="40% - Ênfase2 14 4 7" xfId="38293"/>
    <cellStyle name="40% - Ênfase2 14 5" xfId="2488"/>
    <cellStyle name="40% - Ênfase2 14 5 2" xfId="8548"/>
    <cellStyle name="40% - Ênfase2 14 5 2 2" xfId="20668"/>
    <cellStyle name="40% - Ênfase2 14 5 2 3" xfId="32757"/>
    <cellStyle name="40% - Ênfase2 14 5 2 4" xfId="49114"/>
    <cellStyle name="40% - Ênfase2 14 5 3" xfId="14608"/>
    <cellStyle name="40% - Ênfase2 14 5 4" xfId="26698"/>
    <cellStyle name="40% - Ênfase2 14 5 5" xfId="40837"/>
    <cellStyle name="40% - Ênfase2 14 6" xfId="4518"/>
    <cellStyle name="40% - Ênfase2 14 6 2" xfId="10577"/>
    <cellStyle name="40% - Ênfase2 14 6 2 2" xfId="22697"/>
    <cellStyle name="40% - Ênfase2 14 6 2 3" xfId="34786"/>
    <cellStyle name="40% - Ênfase2 14 6 2 4" xfId="51144"/>
    <cellStyle name="40% - Ênfase2 14 6 3" xfId="16637"/>
    <cellStyle name="40% - Ênfase2 14 6 4" xfId="28727"/>
    <cellStyle name="40% - Ênfase2 14 6 5" xfId="42867"/>
    <cellStyle name="40% - Ênfase2 14 7" xfId="6518"/>
    <cellStyle name="40% - Ênfase2 14 7 2" xfId="18638"/>
    <cellStyle name="40% - Ênfase2 14 7 2 2" xfId="47067"/>
    <cellStyle name="40% - Ênfase2 14 7 3" xfId="30727"/>
    <cellStyle name="40% - Ênfase2 14 7 4" xfId="38790"/>
    <cellStyle name="40% - Ênfase2 14 8" xfId="12578"/>
    <cellStyle name="40% - Ênfase2 14 8 2" xfId="45020"/>
    <cellStyle name="40% - Ênfase2 14 9" xfId="24697"/>
    <cellStyle name="40% - Ênfase2 15" xfId="81"/>
    <cellStyle name="40% - Ênfase2 15 10" xfId="36523"/>
    <cellStyle name="40% - Ênfase2 15 2" xfId="1180"/>
    <cellStyle name="40% - Ênfase2 15 2 2" xfId="3223"/>
    <cellStyle name="40% - Ênfase2 15 2 2 2" xfId="9282"/>
    <cellStyle name="40% - Ênfase2 15 2 2 2 2" xfId="21402"/>
    <cellStyle name="40% - Ênfase2 15 2 2 2 3" xfId="33491"/>
    <cellStyle name="40% - Ênfase2 15 2 2 2 4" xfId="49849"/>
    <cellStyle name="40% - Ênfase2 15 2 2 3" xfId="15342"/>
    <cellStyle name="40% - Ênfase2 15 2 2 4" xfId="27432"/>
    <cellStyle name="40% - Ênfase2 15 2 2 5" xfId="41572"/>
    <cellStyle name="40% - Ênfase2 15 2 3" xfId="5248"/>
    <cellStyle name="40% - Ênfase2 15 2 3 2" xfId="11307"/>
    <cellStyle name="40% - Ênfase2 15 2 3 2 2" xfId="23427"/>
    <cellStyle name="40% - Ênfase2 15 2 3 2 3" xfId="35516"/>
    <cellStyle name="40% - Ênfase2 15 2 3 2 4" xfId="51874"/>
    <cellStyle name="40% - Ênfase2 15 2 3 3" xfId="17367"/>
    <cellStyle name="40% - Ênfase2 15 2 3 4" xfId="29457"/>
    <cellStyle name="40% - Ênfase2 15 2 3 5" xfId="43597"/>
    <cellStyle name="40% - Ênfase2 15 2 4" xfId="7252"/>
    <cellStyle name="40% - Ênfase2 15 2 4 2" xfId="19372"/>
    <cellStyle name="40% - Ênfase2 15 2 4 2 2" xfId="47814"/>
    <cellStyle name="40% - Ênfase2 15 2 4 3" xfId="31461"/>
    <cellStyle name="40% - Ênfase2 15 2 4 4" xfId="39537"/>
    <cellStyle name="40% - Ênfase2 15 2 5" xfId="13312"/>
    <cellStyle name="40% - Ênfase2 15 2 5 2" xfId="45765"/>
    <cellStyle name="40% - Ênfase2 15 2 6" xfId="25427"/>
    <cellStyle name="40% - Ênfase2 15 2 7" xfId="37517"/>
    <cellStyle name="40% - Ênfase2 15 3" xfId="670"/>
    <cellStyle name="40% - Ênfase2 15 3 2" xfId="2727"/>
    <cellStyle name="40% - Ênfase2 15 3 2 2" xfId="8786"/>
    <cellStyle name="40% - Ênfase2 15 3 2 2 2" xfId="20906"/>
    <cellStyle name="40% - Ênfase2 15 3 2 2 3" xfId="32995"/>
    <cellStyle name="40% - Ênfase2 15 3 2 2 4" xfId="49353"/>
    <cellStyle name="40% - Ênfase2 15 3 2 3" xfId="14846"/>
    <cellStyle name="40% - Ênfase2 15 3 2 4" xfId="26936"/>
    <cellStyle name="40% - Ênfase2 15 3 2 5" xfId="41076"/>
    <cellStyle name="40% - Ênfase2 15 3 3" xfId="4752"/>
    <cellStyle name="40% - Ênfase2 15 3 3 2" xfId="10811"/>
    <cellStyle name="40% - Ênfase2 15 3 3 2 2" xfId="22931"/>
    <cellStyle name="40% - Ênfase2 15 3 3 2 3" xfId="35020"/>
    <cellStyle name="40% - Ênfase2 15 3 3 2 4" xfId="51378"/>
    <cellStyle name="40% - Ênfase2 15 3 3 3" xfId="16871"/>
    <cellStyle name="40% - Ênfase2 15 3 3 4" xfId="28961"/>
    <cellStyle name="40% - Ênfase2 15 3 3 5" xfId="43101"/>
    <cellStyle name="40% - Ênfase2 15 3 4" xfId="6756"/>
    <cellStyle name="40% - Ênfase2 15 3 4 2" xfId="18876"/>
    <cellStyle name="40% - Ênfase2 15 3 4 2 2" xfId="47308"/>
    <cellStyle name="40% - Ênfase2 15 3 4 3" xfId="30965"/>
    <cellStyle name="40% - Ênfase2 15 3 4 4" xfId="39031"/>
    <cellStyle name="40% - Ênfase2 15 3 5" xfId="12816"/>
    <cellStyle name="40% - Ênfase2 15 3 5 2" xfId="45260"/>
    <cellStyle name="40% - Ênfase2 15 3 6" xfId="24931"/>
    <cellStyle name="40% - Ênfase2 15 3 7" xfId="37021"/>
    <cellStyle name="40% - Ênfase2 15 4" xfId="1723"/>
    <cellStyle name="40% - Ênfase2 15 4 2" xfId="3760"/>
    <cellStyle name="40% - Ênfase2 15 4 2 2" xfId="9819"/>
    <cellStyle name="40% - Ênfase2 15 4 2 2 2" xfId="21939"/>
    <cellStyle name="40% - Ênfase2 15 4 2 2 3" xfId="34028"/>
    <cellStyle name="40% - Ênfase2 15 4 2 2 4" xfId="50386"/>
    <cellStyle name="40% - Ênfase2 15 4 2 3" xfId="15879"/>
    <cellStyle name="40% - Ênfase2 15 4 2 4" xfId="27969"/>
    <cellStyle name="40% - Ênfase2 15 4 2 5" xfId="42109"/>
    <cellStyle name="40% - Ênfase2 15 4 3" xfId="5760"/>
    <cellStyle name="40% - Ênfase2 15 4 3 2" xfId="11819"/>
    <cellStyle name="40% - Ênfase2 15 4 3 2 2" xfId="23939"/>
    <cellStyle name="40% - Ênfase2 15 4 3 2 3" xfId="36028"/>
    <cellStyle name="40% - Ênfase2 15 4 3 2 4" xfId="52386"/>
    <cellStyle name="40% - Ênfase2 15 4 3 3" xfId="17879"/>
    <cellStyle name="40% - Ênfase2 15 4 3 4" xfId="29969"/>
    <cellStyle name="40% - Ênfase2 15 4 3 5" xfId="44109"/>
    <cellStyle name="40% - Ênfase2 15 4 4" xfId="7789"/>
    <cellStyle name="40% - Ênfase2 15 4 4 2" xfId="19909"/>
    <cellStyle name="40% - Ênfase2 15 4 4 2 2" xfId="48352"/>
    <cellStyle name="40% - Ênfase2 15 4 4 3" xfId="31998"/>
    <cellStyle name="40% - Ênfase2 15 4 4 4" xfId="40075"/>
    <cellStyle name="40% - Ênfase2 15 4 5" xfId="13849"/>
    <cellStyle name="40% - Ênfase2 15 4 5 2" xfId="46303"/>
    <cellStyle name="40% - Ênfase2 15 4 6" xfId="25939"/>
    <cellStyle name="40% - Ênfase2 15 4 7" xfId="38029"/>
    <cellStyle name="40% - Ênfase2 15 5" xfId="2223"/>
    <cellStyle name="40% - Ênfase2 15 5 2" xfId="8283"/>
    <cellStyle name="40% - Ênfase2 15 5 2 2" xfId="20403"/>
    <cellStyle name="40% - Ênfase2 15 5 2 3" xfId="32492"/>
    <cellStyle name="40% - Ênfase2 15 5 2 4" xfId="48849"/>
    <cellStyle name="40% - Ênfase2 15 5 3" xfId="14343"/>
    <cellStyle name="40% - Ênfase2 15 5 4" xfId="26433"/>
    <cellStyle name="40% - Ênfase2 15 5 5" xfId="40572"/>
    <cellStyle name="40% - Ênfase2 15 6" xfId="4254"/>
    <cellStyle name="40% - Ênfase2 15 6 2" xfId="10313"/>
    <cellStyle name="40% - Ênfase2 15 6 2 2" xfId="22433"/>
    <cellStyle name="40% - Ênfase2 15 6 2 3" xfId="34522"/>
    <cellStyle name="40% - Ênfase2 15 6 2 4" xfId="50880"/>
    <cellStyle name="40% - Ênfase2 15 6 3" xfId="16373"/>
    <cellStyle name="40% - Ênfase2 15 6 4" xfId="28463"/>
    <cellStyle name="40% - Ênfase2 15 6 5" xfId="42603"/>
    <cellStyle name="40% - Ênfase2 15 7" xfId="6253"/>
    <cellStyle name="40% - Ênfase2 15 7 2" xfId="18373"/>
    <cellStyle name="40% - Ênfase2 15 7 2 2" xfId="46800"/>
    <cellStyle name="40% - Ênfase2 15 7 3" xfId="30462"/>
    <cellStyle name="40% - Ênfase2 15 7 4" xfId="38523"/>
    <cellStyle name="40% - Ênfase2 15 8" xfId="12313"/>
    <cellStyle name="40% - Ênfase2 15 8 2" xfId="44754"/>
    <cellStyle name="40% - Ênfase2 15 9" xfId="24433"/>
    <cellStyle name="40% - Ênfase2 16" xfId="364"/>
    <cellStyle name="40% - Ênfase2 16 10" xfId="36788"/>
    <cellStyle name="40% - Ênfase2 16 2" xfId="1447"/>
    <cellStyle name="40% - Ênfase2 16 2 2" xfId="3489"/>
    <cellStyle name="40% - Ênfase2 16 2 2 2" xfId="9548"/>
    <cellStyle name="40% - Ênfase2 16 2 2 2 2" xfId="21668"/>
    <cellStyle name="40% - Ênfase2 16 2 2 2 3" xfId="33757"/>
    <cellStyle name="40% - Ênfase2 16 2 2 2 4" xfId="50115"/>
    <cellStyle name="40% - Ênfase2 16 2 2 3" xfId="15608"/>
    <cellStyle name="40% - Ênfase2 16 2 2 4" xfId="27698"/>
    <cellStyle name="40% - Ênfase2 16 2 2 5" xfId="41838"/>
    <cellStyle name="40% - Ênfase2 16 2 3" xfId="5513"/>
    <cellStyle name="40% - Ênfase2 16 2 3 2" xfId="11572"/>
    <cellStyle name="40% - Ênfase2 16 2 3 2 2" xfId="23692"/>
    <cellStyle name="40% - Ênfase2 16 2 3 2 3" xfId="35781"/>
    <cellStyle name="40% - Ênfase2 16 2 3 2 4" xfId="52139"/>
    <cellStyle name="40% - Ênfase2 16 2 3 3" xfId="17632"/>
    <cellStyle name="40% - Ênfase2 16 2 3 4" xfId="29722"/>
    <cellStyle name="40% - Ênfase2 16 2 3 5" xfId="43862"/>
    <cellStyle name="40% - Ênfase2 16 2 4" xfId="7518"/>
    <cellStyle name="40% - Ênfase2 16 2 4 2" xfId="19638"/>
    <cellStyle name="40% - Ênfase2 16 2 4 2 2" xfId="48081"/>
    <cellStyle name="40% - Ênfase2 16 2 4 3" xfId="31727"/>
    <cellStyle name="40% - Ênfase2 16 2 4 4" xfId="39804"/>
    <cellStyle name="40% - Ênfase2 16 2 5" xfId="13578"/>
    <cellStyle name="40% - Ênfase2 16 2 5 2" xfId="46032"/>
    <cellStyle name="40% - Ênfase2 16 2 6" xfId="25692"/>
    <cellStyle name="40% - Ênfase2 16 2 7" xfId="37782"/>
    <cellStyle name="40% - Ênfase2 16 3" xfId="937"/>
    <cellStyle name="40% - Ênfase2 16 3 2" xfId="2992"/>
    <cellStyle name="40% - Ênfase2 16 3 2 2" xfId="9051"/>
    <cellStyle name="40% - Ênfase2 16 3 2 2 2" xfId="21171"/>
    <cellStyle name="40% - Ênfase2 16 3 2 2 3" xfId="33260"/>
    <cellStyle name="40% - Ênfase2 16 3 2 2 4" xfId="49618"/>
    <cellStyle name="40% - Ênfase2 16 3 2 3" xfId="15111"/>
    <cellStyle name="40% - Ênfase2 16 3 2 4" xfId="27201"/>
    <cellStyle name="40% - Ênfase2 16 3 2 5" xfId="41341"/>
    <cellStyle name="40% - Ênfase2 16 3 3" xfId="5017"/>
    <cellStyle name="40% - Ênfase2 16 3 3 2" xfId="11076"/>
    <cellStyle name="40% - Ênfase2 16 3 3 2 2" xfId="23196"/>
    <cellStyle name="40% - Ênfase2 16 3 3 2 3" xfId="35285"/>
    <cellStyle name="40% - Ênfase2 16 3 3 2 4" xfId="51643"/>
    <cellStyle name="40% - Ênfase2 16 3 3 3" xfId="17136"/>
    <cellStyle name="40% - Ênfase2 16 3 3 4" xfId="29226"/>
    <cellStyle name="40% - Ênfase2 16 3 3 5" xfId="43366"/>
    <cellStyle name="40% - Ênfase2 16 3 4" xfId="7021"/>
    <cellStyle name="40% - Ênfase2 16 3 4 2" xfId="19141"/>
    <cellStyle name="40% - Ênfase2 16 3 4 2 2" xfId="47575"/>
    <cellStyle name="40% - Ênfase2 16 3 4 3" xfId="31230"/>
    <cellStyle name="40% - Ênfase2 16 3 4 4" xfId="39298"/>
    <cellStyle name="40% - Ênfase2 16 3 5" xfId="13081"/>
    <cellStyle name="40% - Ênfase2 16 3 5 2" xfId="45527"/>
    <cellStyle name="40% - Ênfase2 16 3 6" xfId="25196"/>
    <cellStyle name="40% - Ênfase2 16 3 7" xfId="37286"/>
    <cellStyle name="40% - Ênfase2 16 4" xfId="1989"/>
    <cellStyle name="40% - Ênfase2 16 4 2" xfId="4025"/>
    <cellStyle name="40% - Ênfase2 16 4 2 2" xfId="10084"/>
    <cellStyle name="40% - Ênfase2 16 4 2 2 2" xfId="22204"/>
    <cellStyle name="40% - Ênfase2 16 4 2 2 3" xfId="34293"/>
    <cellStyle name="40% - Ênfase2 16 4 2 2 4" xfId="50651"/>
    <cellStyle name="40% - Ênfase2 16 4 2 3" xfId="16144"/>
    <cellStyle name="40% - Ênfase2 16 4 2 4" xfId="28234"/>
    <cellStyle name="40% - Ênfase2 16 4 2 5" xfId="42374"/>
    <cellStyle name="40% - Ênfase2 16 4 3" xfId="6025"/>
    <cellStyle name="40% - Ênfase2 16 4 3 2" xfId="12084"/>
    <cellStyle name="40% - Ênfase2 16 4 3 2 2" xfId="24204"/>
    <cellStyle name="40% - Ênfase2 16 4 3 2 3" xfId="36293"/>
    <cellStyle name="40% - Ênfase2 16 4 3 2 4" xfId="52651"/>
    <cellStyle name="40% - Ênfase2 16 4 3 3" xfId="18144"/>
    <cellStyle name="40% - Ênfase2 16 4 3 4" xfId="30234"/>
    <cellStyle name="40% - Ênfase2 16 4 3 5" xfId="44374"/>
    <cellStyle name="40% - Ênfase2 16 4 4" xfId="8054"/>
    <cellStyle name="40% - Ênfase2 16 4 4 2" xfId="20174"/>
    <cellStyle name="40% - Ênfase2 16 4 4 2 2" xfId="48618"/>
    <cellStyle name="40% - Ênfase2 16 4 4 3" xfId="32263"/>
    <cellStyle name="40% - Ênfase2 16 4 4 4" xfId="40341"/>
    <cellStyle name="40% - Ênfase2 16 4 5" xfId="14114"/>
    <cellStyle name="40% - Ênfase2 16 4 5 2" xfId="46569"/>
    <cellStyle name="40% - Ênfase2 16 4 6" xfId="26204"/>
    <cellStyle name="40% - Ênfase2 16 4 7" xfId="38294"/>
    <cellStyle name="40% - Ênfase2 16 5" xfId="2489"/>
    <cellStyle name="40% - Ênfase2 16 5 2" xfId="8549"/>
    <cellStyle name="40% - Ênfase2 16 5 2 2" xfId="20669"/>
    <cellStyle name="40% - Ênfase2 16 5 2 3" xfId="32758"/>
    <cellStyle name="40% - Ênfase2 16 5 2 4" xfId="49115"/>
    <cellStyle name="40% - Ênfase2 16 5 3" xfId="14609"/>
    <cellStyle name="40% - Ênfase2 16 5 4" xfId="26699"/>
    <cellStyle name="40% - Ênfase2 16 5 5" xfId="40838"/>
    <cellStyle name="40% - Ênfase2 16 6" xfId="4519"/>
    <cellStyle name="40% - Ênfase2 16 6 2" xfId="10578"/>
    <cellStyle name="40% - Ênfase2 16 6 2 2" xfId="22698"/>
    <cellStyle name="40% - Ênfase2 16 6 2 3" xfId="34787"/>
    <cellStyle name="40% - Ênfase2 16 6 2 4" xfId="51145"/>
    <cellStyle name="40% - Ênfase2 16 6 3" xfId="16638"/>
    <cellStyle name="40% - Ênfase2 16 6 4" xfId="28728"/>
    <cellStyle name="40% - Ênfase2 16 6 5" xfId="42868"/>
    <cellStyle name="40% - Ênfase2 16 7" xfId="6519"/>
    <cellStyle name="40% - Ênfase2 16 7 2" xfId="18639"/>
    <cellStyle name="40% - Ênfase2 16 7 2 2" xfId="47068"/>
    <cellStyle name="40% - Ênfase2 16 7 3" xfId="30728"/>
    <cellStyle name="40% - Ênfase2 16 7 4" xfId="38791"/>
    <cellStyle name="40% - Ênfase2 16 8" xfId="12579"/>
    <cellStyle name="40% - Ênfase2 16 8 2" xfId="45021"/>
    <cellStyle name="40% - Ênfase2 16 9" xfId="24698"/>
    <cellStyle name="40% - Ênfase2 17" xfId="366"/>
    <cellStyle name="40% - Ênfase2 17 10" xfId="36790"/>
    <cellStyle name="40% - Ênfase2 17 2" xfId="1449"/>
    <cellStyle name="40% - Ênfase2 17 2 2" xfId="3491"/>
    <cellStyle name="40% - Ênfase2 17 2 2 2" xfId="9550"/>
    <cellStyle name="40% - Ênfase2 17 2 2 2 2" xfId="21670"/>
    <cellStyle name="40% - Ênfase2 17 2 2 2 3" xfId="33759"/>
    <cellStyle name="40% - Ênfase2 17 2 2 2 4" xfId="50117"/>
    <cellStyle name="40% - Ênfase2 17 2 2 3" xfId="15610"/>
    <cellStyle name="40% - Ênfase2 17 2 2 4" xfId="27700"/>
    <cellStyle name="40% - Ênfase2 17 2 2 5" xfId="41840"/>
    <cellStyle name="40% - Ênfase2 17 2 3" xfId="5515"/>
    <cellStyle name="40% - Ênfase2 17 2 3 2" xfId="11574"/>
    <cellStyle name="40% - Ênfase2 17 2 3 2 2" xfId="23694"/>
    <cellStyle name="40% - Ênfase2 17 2 3 2 3" xfId="35783"/>
    <cellStyle name="40% - Ênfase2 17 2 3 2 4" xfId="52141"/>
    <cellStyle name="40% - Ênfase2 17 2 3 3" xfId="17634"/>
    <cellStyle name="40% - Ênfase2 17 2 3 4" xfId="29724"/>
    <cellStyle name="40% - Ênfase2 17 2 3 5" xfId="43864"/>
    <cellStyle name="40% - Ênfase2 17 2 4" xfId="7520"/>
    <cellStyle name="40% - Ênfase2 17 2 4 2" xfId="19640"/>
    <cellStyle name="40% - Ênfase2 17 2 4 2 2" xfId="48083"/>
    <cellStyle name="40% - Ênfase2 17 2 4 3" xfId="31729"/>
    <cellStyle name="40% - Ênfase2 17 2 4 4" xfId="39806"/>
    <cellStyle name="40% - Ênfase2 17 2 5" xfId="13580"/>
    <cellStyle name="40% - Ênfase2 17 2 5 2" xfId="46034"/>
    <cellStyle name="40% - Ênfase2 17 2 6" xfId="25694"/>
    <cellStyle name="40% - Ênfase2 17 2 7" xfId="37784"/>
    <cellStyle name="40% - Ênfase2 17 3" xfId="939"/>
    <cellStyle name="40% - Ênfase2 17 3 2" xfId="2994"/>
    <cellStyle name="40% - Ênfase2 17 3 2 2" xfId="9053"/>
    <cellStyle name="40% - Ênfase2 17 3 2 2 2" xfId="21173"/>
    <cellStyle name="40% - Ênfase2 17 3 2 2 3" xfId="33262"/>
    <cellStyle name="40% - Ênfase2 17 3 2 2 4" xfId="49620"/>
    <cellStyle name="40% - Ênfase2 17 3 2 3" xfId="15113"/>
    <cellStyle name="40% - Ênfase2 17 3 2 4" xfId="27203"/>
    <cellStyle name="40% - Ênfase2 17 3 2 5" xfId="41343"/>
    <cellStyle name="40% - Ênfase2 17 3 3" xfId="5019"/>
    <cellStyle name="40% - Ênfase2 17 3 3 2" xfId="11078"/>
    <cellStyle name="40% - Ênfase2 17 3 3 2 2" xfId="23198"/>
    <cellStyle name="40% - Ênfase2 17 3 3 2 3" xfId="35287"/>
    <cellStyle name="40% - Ênfase2 17 3 3 2 4" xfId="51645"/>
    <cellStyle name="40% - Ênfase2 17 3 3 3" xfId="17138"/>
    <cellStyle name="40% - Ênfase2 17 3 3 4" xfId="29228"/>
    <cellStyle name="40% - Ênfase2 17 3 3 5" xfId="43368"/>
    <cellStyle name="40% - Ênfase2 17 3 4" xfId="7023"/>
    <cellStyle name="40% - Ênfase2 17 3 4 2" xfId="19143"/>
    <cellStyle name="40% - Ênfase2 17 3 4 2 2" xfId="47577"/>
    <cellStyle name="40% - Ênfase2 17 3 4 3" xfId="31232"/>
    <cellStyle name="40% - Ênfase2 17 3 4 4" xfId="39300"/>
    <cellStyle name="40% - Ênfase2 17 3 5" xfId="13083"/>
    <cellStyle name="40% - Ênfase2 17 3 5 2" xfId="45529"/>
    <cellStyle name="40% - Ênfase2 17 3 6" xfId="25198"/>
    <cellStyle name="40% - Ênfase2 17 3 7" xfId="37288"/>
    <cellStyle name="40% - Ênfase2 17 4" xfId="1991"/>
    <cellStyle name="40% - Ênfase2 17 4 2" xfId="4027"/>
    <cellStyle name="40% - Ênfase2 17 4 2 2" xfId="10086"/>
    <cellStyle name="40% - Ênfase2 17 4 2 2 2" xfId="22206"/>
    <cellStyle name="40% - Ênfase2 17 4 2 2 3" xfId="34295"/>
    <cellStyle name="40% - Ênfase2 17 4 2 2 4" xfId="50653"/>
    <cellStyle name="40% - Ênfase2 17 4 2 3" xfId="16146"/>
    <cellStyle name="40% - Ênfase2 17 4 2 4" xfId="28236"/>
    <cellStyle name="40% - Ênfase2 17 4 2 5" xfId="42376"/>
    <cellStyle name="40% - Ênfase2 17 4 3" xfId="6027"/>
    <cellStyle name="40% - Ênfase2 17 4 3 2" xfId="12086"/>
    <cellStyle name="40% - Ênfase2 17 4 3 2 2" xfId="24206"/>
    <cellStyle name="40% - Ênfase2 17 4 3 2 3" xfId="36295"/>
    <cellStyle name="40% - Ênfase2 17 4 3 2 4" xfId="52653"/>
    <cellStyle name="40% - Ênfase2 17 4 3 3" xfId="18146"/>
    <cellStyle name="40% - Ênfase2 17 4 3 4" xfId="30236"/>
    <cellStyle name="40% - Ênfase2 17 4 3 5" xfId="44376"/>
    <cellStyle name="40% - Ênfase2 17 4 4" xfId="8056"/>
    <cellStyle name="40% - Ênfase2 17 4 4 2" xfId="20176"/>
    <cellStyle name="40% - Ênfase2 17 4 4 2 2" xfId="48620"/>
    <cellStyle name="40% - Ênfase2 17 4 4 3" xfId="32265"/>
    <cellStyle name="40% - Ênfase2 17 4 4 4" xfId="40343"/>
    <cellStyle name="40% - Ênfase2 17 4 5" xfId="14116"/>
    <cellStyle name="40% - Ênfase2 17 4 5 2" xfId="46571"/>
    <cellStyle name="40% - Ênfase2 17 4 6" xfId="26206"/>
    <cellStyle name="40% - Ênfase2 17 4 7" xfId="38296"/>
    <cellStyle name="40% - Ênfase2 17 5" xfId="2491"/>
    <cellStyle name="40% - Ênfase2 17 5 2" xfId="8551"/>
    <cellStyle name="40% - Ênfase2 17 5 2 2" xfId="20671"/>
    <cellStyle name="40% - Ênfase2 17 5 2 3" xfId="32760"/>
    <cellStyle name="40% - Ênfase2 17 5 2 4" xfId="49117"/>
    <cellStyle name="40% - Ênfase2 17 5 3" xfId="14611"/>
    <cellStyle name="40% - Ênfase2 17 5 4" xfId="26701"/>
    <cellStyle name="40% - Ênfase2 17 5 5" xfId="40840"/>
    <cellStyle name="40% - Ênfase2 17 6" xfId="4521"/>
    <cellStyle name="40% - Ênfase2 17 6 2" xfId="10580"/>
    <cellStyle name="40% - Ênfase2 17 6 2 2" xfId="22700"/>
    <cellStyle name="40% - Ênfase2 17 6 2 3" xfId="34789"/>
    <cellStyle name="40% - Ênfase2 17 6 2 4" xfId="51147"/>
    <cellStyle name="40% - Ênfase2 17 6 3" xfId="16640"/>
    <cellStyle name="40% - Ênfase2 17 6 4" xfId="28730"/>
    <cellStyle name="40% - Ênfase2 17 6 5" xfId="42870"/>
    <cellStyle name="40% - Ênfase2 17 7" xfId="6521"/>
    <cellStyle name="40% - Ênfase2 17 7 2" xfId="18641"/>
    <cellStyle name="40% - Ênfase2 17 7 2 2" xfId="47070"/>
    <cellStyle name="40% - Ênfase2 17 7 3" xfId="30730"/>
    <cellStyle name="40% - Ênfase2 17 7 4" xfId="38793"/>
    <cellStyle name="40% - Ênfase2 17 8" xfId="12581"/>
    <cellStyle name="40% - Ênfase2 17 8 2" xfId="45023"/>
    <cellStyle name="40% - Ênfase2 17 9" xfId="24700"/>
    <cellStyle name="40% - Ênfase2 18" xfId="315"/>
    <cellStyle name="40% - Ênfase2 18 10" xfId="36744"/>
    <cellStyle name="40% - Ênfase2 18 2" xfId="1402"/>
    <cellStyle name="40% - Ênfase2 18 2 2" xfId="3444"/>
    <cellStyle name="40% - Ênfase2 18 2 2 2" xfId="9503"/>
    <cellStyle name="40% - Ênfase2 18 2 2 2 2" xfId="21623"/>
    <cellStyle name="40% - Ênfase2 18 2 2 2 3" xfId="33712"/>
    <cellStyle name="40% - Ênfase2 18 2 2 2 4" xfId="50070"/>
    <cellStyle name="40% - Ênfase2 18 2 2 3" xfId="15563"/>
    <cellStyle name="40% - Ênfase2 18 2 2 4" xfId="27653"/>
    <cellStyle name="40% - Ênfase2 18 2 2 5" xfId="41793"/>
    <cellStyle name="40% - Ênfase2 18 2 3" xfId="5469"/>
    <cellStyle name="40% - Ênfase2 18 2 3 2" xfId="11528"/>
    <cellStyle name="40% - Ênfase2 18 2 3 2 2" xfId="23648"/>
    <cellStyle name="40% - Ênfase2 18 2 3 2 3" xfId="35737"/>
    <cellStyle name="40% - Ênfase2 18 2 3 2 4" xfId="52095"/>
    <cellStyle name="40% - Ênfase2 18 2 3 3" xfId="17588"/>
    <cellStyle name="40% - Ênfase2 18 2 3 4" xfId="29678"/>
    <cellStyle name="40% - Ênfase2 18 2 3 5" xfId="43818"/>
    <cellStyle name="40% - Ênfase2 18 2 4" xfId="7473"/>
    <cellStyle name="40% - Ênfase2 18 2 4 2" xfId="19593"/>
    <cellStyle name="40% - Ênfase2 18 2 4 2 2" xfId="48036"/>
    <cellStyle name="40% - Ênfase2 18 2 4 3" xfId="31682"/>
    <cellStyle name="40% - Ênfase2 18 2 4 4" xfId="39759"/>
    <cellStyle name="40% - Ênfase2 18 2 5" xfId="13533"/>
    <cellStyle name="40% - Ênfase2 18 2 5 2" xfId="45987"/>
    <cellStyle name="40% - Ênfase2 18 2 6" xfId="25648"/>
    <cellStyle name="40% - Ênfase2 18 2 7" xfId="37738"/>
    <cellStyle name="40% - Ênfase2 18 3" xfId="893"/>
    <cellStyle name="40% - Ênfase2 18 3 2" xfId="2948"/>
    <cellStyle name="40% - Ênfase2 18 3 2 2" xfId="9007"/>
    <cellStyle name="40% - Ênfase2 18 3 2 2 2" xfId="21127"/>
    <cellStyle name="40% - Ênfase2 18 3 2 2 3" xfId="33216"/>
    <cellStyle name="40% - Ênfase2 18 3 2 2 4" xfId="49574"/>
    <cellStyle name="40% - Ênfase2 18 3 2 3" xfId="15067"/>
    <cellStyle name="40% - Ênfase2 18 3 2 4" xfId="27157"/>
    <cellStyle name="40% - Ênfase2 18 3 2 5" xfId="41297"/>
    <cellStyle name="40% - Ênfase2 18 3 3" xfId="4973"/>
    <cellStyle name="40% - Ênfase2 18 3 3 2" xfId="11032"/>
    <cellStyle name="40% - Ênfase2 18 3 3 2 2" xfId="23152"/>
    <cellStyle name="40% - Ênfase2 18 3 3 2 3" xfId="35241"/>
    <cellStyle name="40% - Ênfase2 18 3 3 2 4" xfId="51599"/>
    <cellStyle name="40% - Ênfase2 18 3 3 3" xfId="17092"/>
    <cellStyle name="40% - Ênfase2 18 3 3 4" xfId="29182"/>
    <cellStyle name="40% - Ênfase2 18 3 3 5" xfId="43322"/>
    <cellStyle name="40% - Ênfase2 18 3 4" xfId="6977"/>
    <cellStyle name="40% - Ênfase2 18 3 4 2" xfId="19097"/>
    <cellStyle name="40% - Ênfase2 18 3 4 2 2" xfId="47531"/>
    <cellStyle name="40% - Ênfase2 18 3 4 3" xfId="31186"/>
    <cellStyle name="40% - Ênfase2 18 3 4 4" xfId="39254"/>
    <cellStyle name="40% - Ênfase2 18 3 5" xfId="13037"/>
    <cellStyle name="40% - Ênfase2 18 3 5 2" xfId="45483"/>
    <cellStyle name="40% - Ênfase2 18 3 6" xfId="25152"/>
    <cellStyle name="40% - Ênfase2 18 3 7" xfId="37242"/>
    <cellStyle name="40% - Ênfase2 18 4" xfId="1945"/>
    <cellStyle name="40% - Ênfase2 18 4 2" xfId="3981"/>
    <cellStyle name="40% - Ênfase2 18 4 2 2" xfId="10040"/>
    <cellStyle name="40% - Ênfase2 18 4 2 2 2" xfId="22160"/>
    <cellStyle name="40% - Ênfase2 18 4 2 2 3" xfId="34249"/>
    <cellStyle name="40% - Ênfase2 18 4 2 2 4" xfId="50607"/>
    <cellStyle name="40% - Ênfase2 18 4 2 3" xfId="16100"/>
    <cellStyle name="40% - Ênfase2 18 4 2 4" xfId="28190"/>
    <cellStyle name="40% - Ênfase2 18 4 2 5" xfId="42330"/>
    <cellStyle name="40% - Ênfase2 18 4 3" xfId="5981"/>
    <cellStyle name="40% - Ênfase2 18 4 3 2" xfId="12040"/>
    <cellStyle name="40% - Ênfase2 18 4 3 2 2" xfId="24160"/>
    <cellStyle name="40% - Ênfase2 18 4 3 2 3" xfId="36249"/>
    <cellStyle name="40% - Ênfase2 18 4 3 2 4" xfId="52607"/>
    <cellStyle name="40% - Ênfase2 18 4 3 3" xfId="18100"/>
    <cellStyle name="40% - Ênfase2 18 4 3 4" xfId="30190"/>
    <cellStyle name="40% - Ênfase2 18 4 3 5" xfId="44330"/>
    <cellStyle name="40% - Ênfase2 18 4 4" xfId="8010"/>
    <cellStyle name="40% - Ênfase2 18 4 4 2" xfId="20130"/>
    <cellStyle name="40% - Ênfase2 18 4 4 2 2" xfId="48574"/>
    <cellStyle name="40% - Ênfase2 18 4 4 3" xfId="32219"/>
    <cellStyle name="40% - Ênfase2 18 4 4 4" xfId="40297"/>
    <cellStyle name="40% - Ênfase2 18 4 5" xfId="14070"/>
    <cellStyle name="40% - Ênfase2 18 4 5 2" xfId="46525"/>
    <cellStyle name="40% - Ênfase2 18 4 6" xfId="26160"/>
    <cellStyle name="40% - Ênfase2 18 4 7" xfId="38250"/>
    <cellStyle name="40% - Ênfase2 18 5" xfId="2444"/>
    <cellStyle name="40% - Ênfase2 18 5 2" xfId="8504"/>
    <cellStyle name="40% - Ênfase2 18 5 2 2" xfId="20624"/>
    <cellStyle name="40% - Ênfase2 18 5 2 3" xfId="32713"/>
    <cellStyle name="40% - Ênfase2 18 5 2 4" xfId="49070"/>
    <cellStyle name="40% - Ênfase2 18 5 3" xfId="14564"/>
    <cellStyle name="40% - Ênfase2 18 5 4" xfId="26654"/>
    <cellStyle name="40% - Ênfase2 18 5 5" xfId="40793"/>
    <cellStyle name="40% - Ênfase2 18 6" xfId="4475"/>
    <cellStyle name="40% - Ênfase2 18 6 2" xfId="10534"/>
    <cellStyle name="40% - Ênfase2 18 6 2 2" xfId="22654"/>
    <cellStyle name="40% - Ênfase2 18 6 2 3" xfId="34743"/>
    <cellStyle name="40% - Ênfase2 18 6 2 4" xfId="51101"/>
    <cellStyle name="40% - Ênfase2 18 6 3" xfId="16594"/>
    <cellStyle name="40% - Ênfase2 18 6 4" xfId="28684"/>
    <cellStyle name="40% - Ênfase2 18 6 5" xfId="42824"/>
    <cellStyle name="40% - Ênfase2 18 7" xfId="6474"/>
    <cellStyle name="40% - Ênfase2 18 7 2" xfId="18594"/>
    <cellStyle name="40% - Ênfase2 18 7 2 2" xfId="47022"/>
    <cellStyle name="40% - Ênfase2 18 7 3" xfId="30683"/>
    <cellStyle name="40% - Ênfase2 18 7 4" xfId="38745"/>
    <cellStyle name="40% - Ênfase2 18 8" xfId="12534"/>
    <cellStyle name="40% - Ênfase2 18 8 2" xfId="44976"/>
    <cellStyle name="40% - Ênfase2 18 9" xfId="24654"/>
    <cellStyle name="40% - Ênfase2 19" xfId="369"/>
    <cellStyle name="40% - Ênfase2 19 10" xfId="36792"/>
    <cellStyle name="40% - Ênfase2 19 2" xfId="1451"/>
    <cellStyle name="40% - Ênfase2 19 2 2" xfId="3493"/>
    <cellStyle name="40% - Ênfase2 19 2 2 2" xfId="9552"/>
    <cellStyle name="40% - Ênfase2 19 2 2 2 2" xfId="21672"/>
    <cellStyle name="40% - Ênfase2 19 2 2 2 3" xfId="33761"/>
    <cellStyle name="40% - Ênfase2 19 2 2 2 4" xfId="50119"/>
    <cellStyle name="40% - Ênfase2 19 2 2 3" xfId="15612"/>
    <cellStyle name="40% - Ênfase2 19 2 2 4" xfId="27702"/>
    <cellStyle name="40% - Ênfase2 19 2 2 5" xfId="41842"/>
    <cellStyle name="40% - Ênfase2 19 2 3" xfId="5517"/>
    <cellStyle name="40% - Ênfase2 19 2 3 2" xfId="11576"/>
    <cellStyle name="40% - Ênfase2 19 2 3 2 2" xfId="23696"/>
    <cellStyle name="40% - Ênfase2 19 2 3 2 3" xfId="35785"/>
    <cellStyle name="40% - Ênfase2 19 2 3 2 4" xfId="52143"/>
    <cellStyle name="40% - Ênfase2 19 2 3 3" xfId="17636"/>
    <cellStyle name="40% - Ênfase2 19 2 3 4" xfId="29726"/>
    <cellStyle name="40% - Ênfase2 19 2 3 5" xfId="43866"/>
    <cellStyle name="40% - Ênfase2 19 2 4" xfId="7522"/>
    <cellStyle name="40% - Ênfase2 19 2 4 2" xfId="19642"/>
    <cellStyle name="40% - Ênfase2 19 2 4 2 2" xfId="48085"/>
    <cellStyle name="40% - Ênfase2 19 2 4 3" xfId="31731"/>
    <cellStyle name="40% - Ênfase2 19 2 4 4" xfId="39808"/>
    <cellStyle name="40% - Ênfase2 19 2 5" xfId="13582"/>
    <cellStyle name="40% - Ênfase2 19 2 5 2" xfId="46036"/>
    <cellStyle name="40% - Ênfase2 19 2 6" xfId="25696"/>
    <cellStyle name="40% - Ênfase2 19 2 7" xfId="37786"/>
    <cellStyle name="40% - Ênfase2 19 3" xfId="941"/>
    <cellStyle name="40% - Ênfase2 19 3 2" xfId="2996"/>
    <cellStyle name="40% - Ênfase2 19 3 2 2" xfId="9055"/>
    <cellStyle name="40% - Ênfase2 19 3 2 2 2" xfId="21175"/>
    <cellStyle name="40% - Ênfase2 19 3 2 2 3" xfId="33264"/>
    <cellStyle name="40% - Ênfase2 19 3 2 2 4" xfId="49622"/>
    <cellStyle name="40% - Ênfase2 19 3 2 3" xfId="15115"/>
    <cellStyle name="40% - Ênfase2 19 3 2 4" xfId="27205"/>
    <cellStyle name="40% - Ênfase2 19 3 2 5" xfId="41345"/>
    <cellStyle name="40% - Ênfase2 19 3 3" xfId="5021"/>
    <cellStyle name="40% - Ênfase2 19 3 3 2" xfId="11080"/>
    <cellStyle name="40% - Ênfase2 19 3 3 2 2" xfId="23200"/>
    <cellStyle name="40% - Ênfase2 19 3 3 2 3" xfId="35289"/>
    <cellStyle name="40% - Ênfase2 19 3 3 2 4" xfId="51647"/>
    <cellStyle name="40% - Ênfase2 19 3 3 3" xfId="17140"/>
    <cellStyle name="40% - Ênfase2 19 3 3 4" xfId="29230"/>
    <cellStyle name="40% - Ênfase2 19 3 3 5" xfId="43370"/>
    <cellStyle name="40% - Ênfase2 19 3 4" xfId="7025"/>
    <cellStyle name="40% - Ênfase2 19 3 4 2" xfId="19145"/>
    <cellStyle name="40% - Ênfase2 19 3 4 2 2" xfId="47579"/>
    <cellStyle name="40% - Ênfase2 19 3 4 3" xfId="31234"/>
    <cellStyle name="40% - Ênfase2 19 3 4 4" xfId="39302"/>
    <cellStyle name="40% - Ênfase2 19 3 5" xfId="13085"/>
    <cellStyle name="40% - Ênfase2 19 3 5 2" xfId="45531"/>
    <cellStyle name="40% - Ênfase2 19 3 6" xfId="25200"/>
    <cellStyle name="40% - Ênfase2 19 3 7" xfId="37290"/>
    <cellStyle name="40% - Ênfase2 19 4" xfId="1993"/>
    <cellStyle name="40% - Ênfase2 19 4 2" xfId="4029"/>
    <cellStyle name="40% - Ênfase2 19 4 2 2" xfId="10088"/>
    <cellStyle name="40% - Ênfase2 19 4 2 2 2" xfId="22208"/>
    <cellStyle name="40% - Ênfase2 19 4 2 2 3" xfId="34297"/>
    <cellStyle name="40% - Ênfase2 19 4 2 2 4" xfId="50655"/>
    <cellStyle name="40% - Ênfase2 19 4 2 3" xfId="16148"/>
    <cellStyle name="40% - Ênfase2 19 4 2 4" xfId="28238"/>
    <cellStyle name="40% - Ênfase2 19 4 2 5" xfId="42378"/>
    <cellStyle name="40% - Ênfase2 19 4 3" xfId="6029"/>
    <cellStyle name="40% - Ênfase2 19 4 3 2" xfId="12088"/>
    <cellStyle name="40% - Ênfase2 19 4 3 2 2" xfId="24208"/>
    <cellStyle name="40% - Ênfase2 19 4 3 2 3" xfId="36297"/>
    <cellStyle name="40% - Ênfase2 19 4 3 2 4" xfId="52655"/>
    <cellStyle name="40% - Ênfase2 19 4 3 3" xfId="18148"/>
    <cellStyle name="40% - Ênfase2 19 4 3 4" xfId="30238"/>
    <cellStyle name="40% - Ênfase2 19 4 3 5" xfId="44378"/>
    <cellStyle name="40% - Ênfase2 19 4 4" xfId="8058"/>
    <cellStyle name="40% - Ênfase2 19 4 4 2" xfId="20178"/>
    <cellStyle name="40% - Ênfase2 19 4 4 2 2" xfId="48622"/>
    <cellStyle name="40% - Ênfase2 19 4 4 3" xfId="32267"/>
    <cellStyle name="40% - Ênfase2 19 4 4 4" xfId="40345"/>
    <cellStyle name="40% - Ênfase2 19 4 5" xfId="14118"/>
    <cellStyle name="40% - Ênfase2 19 4 5 2" xfId="46573"/>
    <cellStyle name="40% - Ênfase2 19 4 6" xfId="26208"/>
    <cellStyle name="40% - Ênfase2 19 4 7" xfId="38298"/>
    <cellStyle name="40% - Ênfase2 19 5" xfId="2493"/>
    <cellStyle name="40% - Ênfase2 19 5 2" xfId="8553"/>
    <cellStyle name="40% - Ênfase2 19 5 2 2" xfId="20673"/>
    <cellStyle name="40% - Ênfase2 19 5 2 3" xfId="32762"/>
    <cellStyle name="40% - Ênfase2 19 5 2 4" xfId="49119"/>
    <cellStyle name="40% - Ênfase2 19 5 3" xfId="14613"/>
    <cellStyle name="40% - Ênfase2 19 5 4" xfId="26703"/>
    <cellStyle name="40% - Ênfase2 19 5 5" xfId="40842"/>
    <cellStyle name="40% - Ênfase2 19 6" xfId="4523"/>
    <cellStyle name="40% - Ênfase2 19 6 2" xfId="10582"/>
    <cellStyle name="40% - Ênfase2 19 6 2 2" xfId="22702"/>
    <cellStyle name="40% - Ênfase2 19 6 2 3" xfId="34791"/>
    <cellStyle name="40% - Ênfase2 19 6 2 4" xfId="51149"/>
    <cellStyle name="40% - Ênfase2 19 6 3" xfId="16642"/>
    <cellStyle name="40% - Ênfase2 19 6 4" xfId="28732"/>
    <cellStyle name="40% - Ênfase2 19 6 5" xfId="42872"/>
    <cellStyle name="40% - Ênfase2 19 7" xfId="6523"/>
    <cellStyle name="40% - Ênfase2 19 7 2" xfId="18643"/>
    <cellStyle name="40% - Ênfase2 19 7 2 2" xfId="47072"/>
    <cellStyle name="40% - Ênfase2 19 7 3" xfId="30732"/>
    <cellStyle name="40% - Ênfase2 19 7 4" xfId="38795"/>
    <cellStyle name="40% - Ênfase2 19 8" xfId="12583"/>
    <cellStyle name="40% - Ênfase2 19 8 2" xfId="45025"/>
    <cellStyle name="40% - Ênfase2 19 9" xfId="24702"/>
    <cellStyle name="40% - Ênfase2 2" xfId="371"/>
    <cellStyle name="40% - Ênfase2 2 10" xfId="24704"/>
    <cellStyle name="40% - Ênfase2 2 11" xfId="36794"/>
    <cellStyle name="40% - Ênfase2 2 2" xfId="373"/>
    <cellStyle name="40% - Ênfase2 2 2 10" xfId="36796"/>
    <cellStyle name="40% - Ênfase2 2 2 2" xfId="1455"/>
    <cellStyle name="40% - Ênfase2 2 2 2 2" xfId="3497"/>
    <cellStyle name="40% - Ênfase2 2 2 2 2 2" xfId="9556"/>
    <cellStyle name="40% - Ênfase2 2 2 2 2 2 2" xfId="21676"/>
    <cellStyle name="40% - Ênfase2 2 2 2 2 2 3" xfId="33765"/>
    <cellStyle name="40% - Ênfase2 2 2 2 2 2 4" xfId="50123"/>
    <cellStyle name="40% - Ênfase2 2 2 2 2 3" xfId="15616"/>
    <cellStyle name="40% - Ênfase2 2 2 2 2 4" xfId="27706"/>
    <cellStyle name="40% - Ênfase2 2 2 2 2 5" xfId="41846"/>
    <cellStyle name="40% - Ênfase2 2 2 2 3" xfId="5521"/>
    <cellStyle name="40% - Ênfase2 2 2 2 3 2" xfId="11580"/>
    <cellStyle name="40% - Ênfase2 2 2 2 3 2 2" xfId="23700"/>
    <cellStyle name="40% - Ênfase2 2 2 2 3 2 3" xfId="35789"/>
    <cellStyle name="40% - Ênfase2 2 2 2 3 2 4" xfId="52147"/>
    <cellStyle name="40% - Ênfase2 2 2 2 3 3" xfId="17640"/>
    <cellStyle name="40% - Ênfase2 2 2 2 3 4" xfId="29730"/>
    <cellStyle name="40% - Ênfase2 2 2 2 3 5" xfId="43870"/>
    <cellStyle name="40% - Ênfase2 2 2 2 4" xfId="7526"/>
    <cellStyle name="40% - Ênfase2 2 2 2 4 2" xfId="19646"/>
    <cellStyle name="40% - Ênfase2 2 2 2 4 2 2" xfId="48089"/>
    <cellStyle name="40% - Ênfase2 2 2 2 4 3" xfId="31735"/>
    <cellStyle name="40% - Ênfase2 2 2 2 4 4" xfId="39812"/>
    <cellStyle name="40% - Ênfase2 2 2 2 5" xfId="13586"/>
    <cellStyle name="40% - Ênfase2 2 2 2 5 2" xfId="46040"/>
    <cellStyle name="40% - Ênfase2 2 2 2 6" xfId="25700"/>
    <cellStyle name="40% - Ênfase2 2 2 2 7" xfId="37790"/>
    <cellStyle name="40% - Ênfase2 2 2 3" xfId="945"/>
    <cellStyle name="40% - Ênfase2 2 2 3 2" xfId="3000"/>
    <cellStyle name="40% - Ênfase2 2 2 3 2 2" xfId="9059"/>
    <cellStyle name="40% - Ênfase2 2 2 3 2 2 2" xfId="21179"/>
    <cellStyle name="40% - Ênfase2 2 2 3 2 2 3" xfId="33268"/>
    <cellStyle name="40% - Ênfase2 2 2 3 2 2 4" xfId="49626"/>
    <cellStyle name="40% - Ênfase2 2 2 3 2 3" xfId="15119"/>
    <cellStyle name="40% - Ênfase2 2 2 3 2 4" xfId="27209"/>
    <cellStyle name="40% - Ênfase2 2 2 3 2 5" xfId="41349"/>
    <cellStyle name="40% - Ênfase2 2 2 3 3" xfId="5025"/>
    <cellStyle name="40% - Ênfase2 2 2 3 3 2" xfId="11084"/>
    <cellStyle name="40% - Ênfase2 2 2 3 3 2 2" xfId="23204"/>
    <cellStyle name="40% - Ênfase2 2 2 3 3 2 3" xfId="35293"/>
    <cellStyle name="40% - Ênfase2 2 2 3 3 2 4" xfId="51651"/>
    <cellStyle name="40% - Ênfase2 2 2 3 3 3" xfId="17144"/>
    <cellStyle name="40% - Ênfase2 2 2 3 3 4" xfId="29234"/>
    <cellStyle name="40% - Ênfase2 2 2 3 3 5" xfId="43374"/>
    <cellStyle name="40% - Ênfase2 2 2 3 4" xfId="7029"/>
    <cellStyle name="40% - Ênfase2 2 2 3 4 2" xfId="19149"/>
    <cellStyle name="40% - Ênfase2 2 2 3 4 2 2" xfId="47583"/>
    <cellStyle name="40% - Ênfase2 2 2 3 4 3" xfId="31238"/>
    <cellStyle name="40% - Ênfase2 2 2 3 4 4" xfId="39306"/>
    <cellStyle name="40% - Ênfase2 2 2 3 5" xfId="13089"/>
    <cellStyle name="40% - Ênfase2 2 2 3 5 2" xfId="45535"/>
    <cellStyle name="40% - Ênfase2 2 2 3 6" xfId="25204"/>
    <cellStyle name="40% - Ênfase2 2 2 3 7" xfId="37294"/>
    <cellStyle name="40% - Ênfase2 2 2 4" xfId="1997"/>
    <cellStyle name="40% - Ênfase2 2 2 4 2" xfId="4033"/>
    <cellStyle name="40% - Ênfase2 2 2 4 2 2" xfId="10092"/>
    <cellStyle name="40% - Ênfase2 2 2 4 2 2 2" xfId="22212"/>
    <cellStyle name="40% - Ênfase2 2 2 4 2 2 3" xfId="34301"/>
    <cellStyle name="40% - Ênfase2 2 2 4 2 2 4" xfId="50659"/>
    <cellStyle name="40% - Ênfase2 2 2 4 2 3" xfId="16152"/>
    <cellStyle name="40% - Ênfase2 2 2 4 2 4" xfId="28242"/>
    <cellStyle name="40% - Ênfase2 2 2 4 2 5" xfId="42382"/>
    <cellStyle name="40% - Ênfase2 2 2 4 3" xfId="6033"/>
    <cellStyle name="40% - Ênfase2 2 2 4 3 2" xfId="12092"/>
    <cellStyle name="40% - Ênfase2 2 2 4 3 2 2" xfId="24212"/>
    <cellStyle name="40% - Ênfase2 2 2 4 3 2 3" xfId="36301"/>
    <cellStyle name="40% - Ênfase2 2 2 4 3 2 4" xfId="52659"/>
    <cellStyle name="40% - Ênfase2 2 2 4 3 3" xfId="18152"/>
    <cellStyle name="40% - Ênfase2 2 2 4 3 4" xfId="30242"/>
    <cellStyle name="40% - Ênfase2 2 2 4 3 5" xfId="44382"/>
    <cellStyle name="40% - Ênfase2 2 2 4 4" xfId="8062"/>
    <cellStyle name="40% - Ênfase2 2 2 4 4 2" xfId="20182"/>
    <cellStyle name="40% - Ênfase2 2 2 4 4 2 2" xfId="48626"/>
    <cellStyle name="40% - Ênfase2 2 2 4 4 3" xfId="32271"/>
    <cellStyle name="40% - Ênfase2 2 2 4 4 4" xfId="40349"/>
    <cellStyle name="40% - Ênfase2 2 2 4 5" xfId="14122"/>
    <cellStyle name="40% - Ênfase2 2 2 4 5 2" xfId="46577"/>
    <cellStyle name="40% - Ênfase2 2 2 4 6" xfId="26212"/>
    <cellStyle name="40% - Ênfase2 2 2 4 7" xfId="38302"/>
    <cellStyle name="40% - Ênfase2 2 2 5" xfId="2497"/>
    <cellStyle name="40% - Ênfase2 2 2 5 2" xfId="8557"/>
    <cellStyle name="40% - Ênfase2 2 2 5 2 2" xfId="20677"/>
    <cellStyle name="40% - Ênfase2 2 2 5 2 3" xfId="32766"/>
    <cellStyle name="40% - Ênfase2 2 2 5 2 4" xfId="49123"/>
    <cellStyle name="40% - Ênfase2 2 2 5 3" xfId="14617"/>
    <cellStyle name="40% - Ênfase2 2 2 5 4" xfId="26707"/>
    <cellStyle name="40% - Ênfase2 2 2 5 5" xfId="40846"/>
    <cellStyle name="40% - Ênfase2 2 2 6" xfId="4527"/>
    <cellStyle name="40% - Ênfase2 2 2 6 2" xfId="10586"/>
    <cellStyle name="40% - Ênfase2 2 2 6 2 2" xfId="22706"/>
    <cellStyle name="40% - Ênfase2 2 2 6 2 3" xfId="34795"/>
    <cellStyle name="40% - Ênfase2 2 2 6 2 4" xfId="51153"/>
    <cellStyle name="40% - Ênfase2 2 2 6 3" xfId="16646"/>
    <cellStyle name="40% - Ênfase2 2 2 6 4" xfId="28736"/>
    <cellStyle name="40% - Ênfase2 2 2 6 5" xfId="42876"/>
    <cellStyle name="40% - Ênfase2 2 2 7" xfId="6527"/>
    <cellStyle name="40% - Ênfase2 2 2 7 2" xfId="18647"/>
    <cellStyle name="40% - Ênfase2 2 2 7 2 2" xfId="47076"/>
    <cellStyle name="40% - Ênfase2 2 2 7 3" xfId="30736"/>
    <cellStyle name="40% - Ênfase2 2 2 7 4" xfId="38799"/>
    <cellStyle name="40% - Ênfase2 2 2 8" xfId="12587"/>
    <cellStyle name="40% - Ênfase2 2 2 8 2" xfId="45029"/>
    <cellStyle name="40% - Ênfase2 2 2 9" xfId="24706"/>
    <cellStyle name="40% - Ênfase2 2 3" xfId="1453"/>
    <cellStyle name="40% - Ênfase2 2 3 2" xfId="3495"/>
    <cellStyle name="40% - Ênfase2 2 3 2 2" xfId="9554"/>
    <cellStyle name="40% - Ênfase2 2 3 2 2 2" xfId="21674"/>
    <cellStyle name="40% - Ênfase2 2 3 2 2 3" xfId="33763"/>
    <cellStyle name="40% - Ênfase2 2 3 2 2 4" xfId="50121"/>
    <cellStyle name="40% - Ênfase2 2 3 2 3" xfId="15614"/>
    <cellStyle name="40% - Ênfase2 2 3 2 4" xfId="27704"/>
    <cellStyle name="40% - Ênfase2 2 3 2 5" xfId="41844"/>
    <cellStyle name="40% - Ênfase2 2 3 3" xfId="5519"/>
    <cellStyle name="40% - Ênfase2 2 3 3 2" xfId="11578"/>
    <cellStyle name="40% - Ênfase2 2 3 3 2 2" xfId="23698"/>
    <cellStyle name="40% - Ênfase2 2 3 3 2 3" xfId="35787"/>
    <cellStyle name="40% - Ênfase2 2 3 3 2 4" xfId="52145"/>
    <cellStyle name="40% - Ênfase2 2 3 3 3" xfId="17638"/>
    <cellStyle name="40% - Ênfase2 2 3 3 4" xfId="29728"/>
    <cellStyle name="40% - Ênfase2 2 3 3 5" xfId="43868"/>
    <cellStyle name="40% - Ênfase2 2 3 4" xfId="7524"/>
    <cellStyle name="40% - Ênfase2 2 3 4 2" xfId="19644"/>
    <cellStyle name="40% - Ênfase2 2 3 4 2 2" xfId="48087"/>
    <cellStyle name="40% - Ênfase2 2 3 4 3" xfId="31733"/>
    <cellStyle name="40% - Ênfase2 2 3 4 4" xfId="39810"/>
    <cellStyle name="40% - Ênfase2 2 3 5" xfId="13584"/>
    <cellStyle name="40% - Ênfase2 2 3 5 2" xfId="46038"/>
    <cellStyle name="40% - Ênfase2 2 3 6" xfId="25698"/>
    <cellStyle name="40% - Ênfase2 2 3 7" xfId="37788"/>
    <cellStyle name="40% - Ênfase2 2 4" xfId="943"/>
    <cellStyle name="40% - Ênfase2 2 4 2" xfId="2998"/>
    <cellStyle name="40% - Ênfase2 2 4 2 2" xfId="9057"/>
    <cellStyle name="40% - Ênfase2 2 4 2 2 2" xfId="21177"/>
    <cellStyle name="40% - Ênfase2 2 4 2 2 3" xfId="33266"/>
    <cellStyle name="40% - Ênfase2 2 4 2 2 4" xfId="49624"/>
    <cellStyle name="40% - Ênfase2 2 4 2 3" xfId="15117"/>
    <cellStyle name="40% - Ênfase2 2 4 2 4" xfId="27207"/>
    <cellStyle name="40% - Ênfase2 2 4 2 5" xfId="41347"/>
    <cellStyle name="40% - Ênfase2 2 4 3" xfId="5023"/>
    <cellStyle name="40% - Ênfase2 2 4 3 2" xfId="11082"/>
    <cellStyle name="40% - Ênfase2 2 4 3 2 2" xfId="23202"/>
    <cellStyle name="40% - Ênfase2 2 4 3 2 3" xfId="35291"/>
    <cellStyle name="40% - Ênfase2 2 4 3 2 4" xfId="51649"/>
    <cellStyle name="40% - Ênfase2 2 4 3 3" xfId="17142"/>
    <cellStyle name="40% - Ênfase2 2 4 3 4" xfId="29232"/>
    <cellStyle name="40% - Ênfase2 2 4 3 5" xfId="43372"/>
    <cellStyle name="40% - Ênfase2 2 4 4" xfId="7027"/>
    <cellStyle name="40% - Ênfase2 2 4 4 2" xfId="19147"/>
    <cellStyle name="40% - Ênfase2 2 4 4 2 2" xfId="47581"/>
    <cellStyle name="40% - Ênfase2 2 4 4 3" xfId="31236"/>
    <cellStyle name="40% - Ênfase2 2 4 4 4" xfId="39304"/>
    <cellStyle name="40% - Ênfase2 2 4 5" xfId="13087"/>
    <cellStyle name="40% - Ênfase2 2 4 5 2" xfId="45533"/>
    <cellStyle name="40% - Ênfase2 2 4 6" xfId="25202"/>
    <cellStyle name="40% - Ênfase2 2 4 7" xfId="37292"/>
    <cellStyle name="40% - Ênfase2 2 5" xfId="1995"/>
    <cellStyle name="40% - Ênfase2 2 5 2" xfId="4031"/>
    <cellStyle name="40% - Ênfase2 2 5 2 2" xfId="10090"/>
    <cellStyle name="40% - Ênfase2 2 5 2 2 2" xfId="22210"/>
    <cellStyle name="40% - Ênfase2 2 5 2 2 3" xfId="34299"/>
    <cellStyle name="40% - Ênfase2 2 5 2 2 4" xfId="50657"/>
    <cellStyle name="40% - Ênfase2 2 5 2 3" xfId="16150"/>
    <cellStyle name="40% - Ênfase2 2 5 2 4" xfId="28240"/>
    <cellStyle name="40% - Ênfase2 2 5 2 5" xfId="42380"/>
    <cellStyle name="40% - Ênfase2 2 5 3" xfId="6031"/>
    <cellStyle name="40% - Ênfase2 2 5 3 2" xfId="12090"/>
    <cellStyle name="40% - Ênfase2 2 5 3 2 2" xfId="24210"/>
    <cellStyle name="40% - Ênfase2 2 5 3 2 3" xfId="36299"/>
    <cellStyle name="40% - Ênfase2 2 5 3 2 4" xfId="52657"/>
    <cellStyle name="40% - Ênfase2 2 5 3 3" xfId="18150"/>
    <cellStyle name="40% - Ênfase2 2 5 3 4" xfId="30240"/>
    <cellStyle name="40% - Ênfase2 2 5 3 5" xfId="44380"/>
    <cellStyle name="40% - Ênfase2 2 5 4" xfId="8060"/>
    <cellStyle name="40% - Ênfase2 2 5 4 2" xfId="20180"/>
    <cellStyle name="40% - Ênfase2 2 5 4 2 2" xfId="48624"/>
    <cellStyle name="40% - Ênfase2 2 5 4 3" xfId="32269"/>
    <cellStyle name="40% - Ênfase2 2 5 4 4" xfId="40347"/>
    <cellStyle name="40% - Ênfase2 2 5 5" xfId="14120"/>
    <cellStyle name="40% - Ênfase2 2 5 5 2" xfId="46575"/>
    <cellStyle name="40% - Ênfase2 2 5 6" xfId="26210"/>
    <cellStyle name="40% - Ênfase2 2 5 7" xfId="38300"/>
    <cellStyle name="40% - Ênfase2 2 6" xfId="2495"/>
    <cellStyle name="40% - Ênfase2 2 6 2" xfId="8555"/>
    <cellStyle name="40% - Ênfase2 2 6 2 2" xfId="20675"/>
    <cellStyle name="40% - Ênfase2 2 6 2 3" xfId="32764"/>
    <cellStyle name="40% - Ênfase2 2 6 2 4" xfId="49121"/>
    <cellStyle name="40% - Ênfase2 2 6 3" xfId="14615"/>
    <cellStyle name="40% - Ênfase2 2 6 4" xfId="26705"/>
    <cellStyle name="40% - Ênfase2 2 6 5" xfId="40844"/>
    <cellStyle name="40% - Ênfase2 2 7" xfId="4525"/>
    <cellStyle name="40% - Ênfase2 2 7 2" xfId="10584"/>
    <cellStyle name="40% - Ênfase2 2 7 2 2" xfId="22704"/>
    <cellStyle name="40% - Ênfase2 2 7 2 3" xfId="34793"/>
    <cellStyle name="40% - Ênfase2 2 7 2 4" xfId="51151"/>
    <cellStyle name="40% - Ênfase2 2 7 3" xfId="16644"/>
    <cellStyle name="40% - Ênfase2 2 7 4" xfId="28734"/>
    <cellStyle name="40% - Ênfase2 2 7 5" xfId="42874"/>
    <cellStyle name="40% - Ênfase2 2 8" xfId="6525"/>
    <cellStyle name="40% - Ênfase2 2 8 2" xfId="18645"/>
    <cellStyle name="40% - Ênfase2 2 8 2 2" xfId="47074"/>
    <cellStyle name="40% - Ênfase2 2 8 3" xfId="30734"/>
    <cellStyle name="40% - Ênfase2 2 8 4" xfId="38797"/>
    <cellStyle name="40% - Ênfase2 2 9" xfId="12585"/>
    <cellStyle name="40% - Ênfase2 2 9 2" xfId="45027"/>
    <cellStyle name="40% - Ênfase2 20" xfId="82"/>
    <cellStyle name="40% - Ênfase2 20 10" xfId="36524"/>
    <cellStyle name="40% - Ênfase2 20 2" xfId="1181"/>
    <cellStyle name="40% - Ênfase2 20 2 2" xfId="3224"/>
    <cellStyle name="40% - Ênfase2 20 2 2 2" xfId="9283"/>
    <cellStyle name="40% - Ênfase2 20 2 2 2 2" xfId="21403"/>
    <cellStyle name="40% - Ênfase2 20 2 2 2 3" xfId="33492"/>
    <cellStyle name="40% - Ênfase2 20 2 2 2 4" xfId="49850"/>
    <cellStyle name="40% - Ênfase2 20 2 2 3" xfId="15343"/>
    <cellStyle name="40% - Ênfase2 20 2 2 4" xfId="27433"/>
    <cellStyle name="40% - Ênfase2 20 2 2 5" xfId="41573"/>
    <cellStyle name="40% - Ênfase2 20 2 3" xfId="5249"/>
    <cellStyle name="40% - Ênfase2 20 2 3 2" xfId="11308"/>
    <cellStyle name="40% - Ênfase2 20 2 3 2 2" xfId="23428"/>
    <cellStyle name="40% - Ênfase2 20 2 3 2 3" xfId="35517"/>
    <cellStyle name="40% - Ênfase2 20 2 3 2 4" xfId="51875"/>
    <cellStyle name="40% - Ênfase2 20 2 3 3" xfId="17368"/>
    <cellStyle name="40% - Ênfase2 20 2 3 4" xfId="29458"/>
    <cellStyle name="40% - Ênfase2 20 2 3 5" xfId="43598"/>
    <cellStyle name="40% - Ênfase2 20 2 4" xfId="7253"/>
    <cellStyle name="40% - Ênfase2 20 2 4 2" xfId="19373"/>
    <cellStyle name="40% - Ênfase2 20 2 4 2 2" xfId="47815"/>
    <cellStyle name="40% - Ênfase2 20 2 4 3" xfId="31462"/>
    <cellStyle name="40% - Ênfase2 20 2 4 4" xfId="39538"/>
    <cellStyle name="40% - Ênfase2 20 2 5" xfId="13313"/>
    <cellStyle name="40% - Ênfase2 20 2 5 2" xfId="45766"/>
    <cellStyle name="40% - Ênfase2 20 2 6" xfId="25428"/>
    <cellStyle name="40% - Ênfase2 20 2 7" xfId="37518"/>
    <cellStyle name="40% - Ênfase2 20 3" xfId="671"/>
    <cellStyle name="40% - Ênfase2 20 3 2" xfId="2728"/>
    <cellStyle name="40% - Ênfase2 20 3 2 2" xfId="8787"/>
    <cellStyle name="40% - Ênfase2 20 3 2 2 2" xfId="20907"/>
    <cellStyle name="40% - Ênfase2 20 3 2 2 3" xfId="32996"/>
    <cellStyle name="40% - Ênfase2 20 3 2 2 4" xfId="49354"/>
    <cellStyle name="40% - Ênfase2 20 3 2 3" xfId="14847"/>
    <cellStyle name="40% - Ênfase2 20 3 2 4" xfId="26937"/>
    <cellStyle name="40% - Ênfase2 20 3 2 5" xfId="41077"/>
    <cellStyle name="40% - Ênfase2 20 3 3" xfId="4753"/>
    <cellStyle name="40% - Ênfase2 20 3 3 2" xfId="10812"/>
    <cellStyle name="40% - Ênfase2 20 3 3 2 2" xfId="22932"/>
    <cellStyle name="40% - Ênfase2 20 3 3 2 3" xfId="35021"/>
    <cellStyle name="40% - Ênfase2 20 3 3 2 4" xfId="51379"/>
    <cellStyle name="40% - Ênfase2 20 3 3 3" xfId="16872"/>
    <cellStyle name="40% - Ênfase2 20 3 3 4" xfId="28962"/>
    <cellStyle name="40% - Ênfase2 20 3 3 5" xfId="43102"/>
    <cellStyle name="40% - Ênfase2 20 3 4" xfId="6757"/>
    <cellStyle name="40% - Ênfase2 20 3 4 2" xfId="18877"/>
    <cellStyle name="40% - Ênfase2 20 3 4 2 2" xfId="47309"/>
    <cellStyle name="40% - Ênfase2 20 3 4 3" xfId="30966"/>
    <cellStyle name="40% - Ênfase2 20 3 4 4" xfId="39032"/>
    <cellStyle name="40% - Ênfase2 20 3 5" xfId="12817"/>
    <cellStyle name="40% - Ênfase2 20 3 5 2" xfId="45261"/>
    <cellStyle name="40% - Ênfase2 20 3 6" xfId="24932"/>
    <cellStyle name="40% - Ênfase2 20 3 7" xfId="37022"/>
    <cellStyle name="40% - Ênfase2 20 4" xfId="1724"/>
    <cellStyle name="40% - Ênfase2 20 4 2" xfId="3761"/>
    <cellStyle name="40% - Ênfase2 20 4 2 2" xfId="9820"/>
    <cellStyle name="40% - Ênfase2 20 4 2 2 2" xfId="21940"/>
    <cellStyle name="40% - Ênfase2 20 4 2 2 3" xfId="34029"/>
    <cellStyle name="40% - Ênfase2 20 4 2 2 4" xfId="50387"/>
    <cellStyle name="40% - Ênfase2 20 4 2 3" xfId="15880"/>
    <cellStyle name="40% - Ênfase2 20 4 2 4" xfId="27970"/>
    <cellStyle name="40% - Ênfase2 20 4 2 5" xfId="42110"/>
    <cellStyle name="40% - Ênfase2 20 4 3" xfId="5761"/>
    <cellStyle name="40% - Ênfase2 20 4 3 2" xfId="11820"/>
    <cellStyle name="40% - Ênfase2 20 4 3 2 2" xfId="23940"/>
    <cellStyle name="40% - Ênfase2 20 4 3 2 3" xfId="36029"/>
    <cellStyle name="40% - Ênfase2 20 4 3 2 4" xfId="52387"/>
    <cellStyle name="40% - Ênfase2 20 4 3 3" xfId="17880"/>
    <cellStyle name="40% - Ênfase2 20 4 3 4" xfId="29970"/>
    <cellStyle name="40% - Ênfase2 20 4 3 5" xfId="44110"/>
    <cellStyle name="40% - Ênfase2 20 4 4" xfId="7790"/>
    <cellStyle name="40% - Ênfase2 20 4 4 2" xfId="19910"/>
    <cellStyle name="40% - Ênfase2 20 4 4 2 2" xfId="48353"/>
    <cellStyle name="40% - Ênfase2 20 4 4 3" xfId="31999"/>
    <cellStyle name="40% - Ênfase2 20 4 4 4" xfId="40076"/>
    <cellStyle name="40% - Ênfase2 20 4 5" xfId="13850"/>
    <cellStyle name="40% - Ênfase2 20 4 5 2" xfId="46304"/>
    <cellStyle name="40% - Ênfase2 20 4 6" xfId="25940"/>
    <cellStyle name="40% - Ênfase2 20 4 7" xfId="38030"/>
    <cellStyle name="40% - Ênfase2 20 5" xfId="2224"/>
    <cellStyle name="40% - Ênfase2 20 5 2" xfId="8284"/>
    <cellStyle name="40% - Ênfase2 20 5 2 2" xfId="20404"/>
    <cellStyle name="40% - Ênfase2 20 5 2 3" xfId="32493"/>
    <cellStyle name="40% - Ênfase2 20 5 2 4" xfId="48850"/>
    <cellStyle name="40% - Ênfase2 20 5 3" xfId="14344"/>
    <cellStyle name="40% - Ênfase2 20 5 4" xfId="26434"/>
    <cellStyle name="40% - Ênfase2 20 5 5" xfId="40573"/>
    <cellStyle name="40% - Ênfase2 20 6" xfId="4255"/>
    <cellStyle name="40% - Ênfase2 20 6 2" xfId="10314"/>
    <cellStyle name="40% - Ênfase2 20 6 2 2" xfId="22434"/>
    <cellStyle name="40% - Ênfase2 20 6 2 3" xfId="34523"/>
    <cellStyle name="40% - Ênfase2 20 6 2 4" xfId="50881"/>
    <cellStyle name="40% - Ênfase2 20 6 3" xfId="16374"/>
    <cellStyle name="40% - Ênfase2 20 6 4" xfId="28464"/>
    <cellStyle name="40% - Ênfase2 20 6 5" xfId="42604"/>
    <cellStyle name="40% - Ênfase2 20 7" xfId="6254"/>
    <cellStyle name="40% - Ênfase2 20 7 2" xfId="18374"/>
    <cellStyle name="40% - Ênfase2 20 7 2 2" xfId="46801"/>
    <cellStyle name="40% - Ênfase2 20 7 3" xfId="30463"/>
    <cellStyle name="40% - Ênfase2 20 7 4" xfId="38524"/>
    <cellStyle name="40% - Ênfase2 20 8" xfId="12314"/>
    <cellStyle name="40% - Ênfase2 20 8 2" xfId="44755"/>
    <cellStyle name="40% - Ênfase2 20 9" xfId="24434"/>
    <cellStyle name="40% - Ênfase2 21" xfId="365"/>
    <cellStyle name="40% - Ênfase2 21 10" xfId="36789"/>
    <cellStyle name="40% - Ênfase2 21 2" xfId="1448"/>
    <cellStyle name="40% - Ênfase2 21 2 2" xfId="3490"/>
    <cellStyle name="40% - Ênfase2 21 2 2 2" xfId="9549"/>
    <cellStyle name="40% - Ênfase2 21 2 2 2 2" xfId="21669"/>
    <cellStyle name="40% - Ênfase2 21 2 2 2 3" xfId="33758"/>
    <cellStyle name="40% - Ênfase2 21 2 2 2 4" xfId="50116"/>
    <cellStyle name="40% - Ênfase2 21 2 2 3" xfId="15609"/>
    <cellStyle name="40% - Ênfase2 21 2 2 4" xfId="27699"/>
    <cellStyle name="40% - Ênfase2 21 2 2 5" xfId="41839"/>
    <cellStyle name="40% - Ênfase2 21 2 3" xfId="5514"/>
    <cellStyle name="40% - Ênfase2 21 2 3 2" xfId="11573"/>
    <cellStyle name="40% - Ênfase2 21 2 3 2 2" xfId="23693"/>
    <cellStyle name="40% - Ênfase2 21 2 3 2 3" xfId="35782"/>
    <cellStyle name="40% - Ênfase2 21 2 3 2 4" xfId="52140"/>
    <cellStyle name="40% - Ênfase2 21 2 3 3" xfId="17633"/>
    <cellStyle name="40% - Ênfase2 21 2 3 4" xfId="29723"/>
    <cellStyle name="40% - Ênfase2 21 2 3 5" xfId="43863"/>
    <cellStyle name="40% - Ênfase2 21 2 4" xfId="7519"/>
    <cellStyle name="40% - Ênfase2 21 2 4 2" xfId="19639"/>
    <cellStyle name="40% - Ênfase2 21 2 4 2 2" xfId="48082"/>
    <cellStyle name="40% - Ênfase2 21 2 4 3" xfId="31728"/>
    <cellStyle name="40% - Ênfase2 21 2 4 4" xfId="39805"/>
    <cellStyle name="40% - Ênfase2 21 2 5" xfId="13579"/>
    <cellStyle name="40% - Ênfase2 21 2 5 2" xfId="46033"/>
    <cellStyle name="40% - Ênfase2 21 2 6" xfId="25693"/>
    <cellStyle name="40% - Ênfase2 21 2 7" xfId="37783"/>
    <cellStyle name="40% - Ênfase2 21 3" xfId="938"/>
    <cellStyle name="40% - Ênfase2 21 3 2" xfId="2993"/>
    <cellStyle name="40% - Ênfase2 21 3 2 2" xfId="9052"/>
    <cellStyle name="40% - Ênfase2 21 3 2 2 2" xfId="21172"/>
    <cellStyle name="40% - Ênfase2 21 3 2 2 3" xfId="33261"/>
    <cellStyle name="40% - Ênfase2 21 3 2 2 4" xfId="49619"/>
    <cellStyle name="40% - Ênfase2 21 3 2 3" xfId="15112"/>
    <cellStyle name="40% - Ênfase2 21 3 2 4" xfId="27202"/>
    <cellStyle name="40% - Ênfase2 21 3 2 5" xfId="41342"/>
    <cellStyle name="40% - Ênfase2 21 3 3" xfId="5018"/>
    <cellStyle name="40% - Ênfase2 21 3 3 2" xfId="11077"/>
    <cellStyle name="40% - Ênfase2 21 3 3 2 2" xfId="23197"/>
    <cellStyle name="40% - Ênfase2 21 3 3 2 3" xfId="35286"/>
    <cellStyle name="40% - Ênfase2 21 3 3 2 4" xfId="51644"/>
    <cellStyle name="40% - Ênfase2 21 3 3 3" xfId="17137"/>
    <cellStyle name="40% - Ênfase2 21 3 3 4" xfId="29227"/>
    <cellStyle name="40% - Ênfase2 21 3 3 5" xfId="43367"/>
    <cellStyle name="40% - Ênfase2 21 3 4" xfId="7022"/>
    <cellStyle name="40% - Ênfase2 21 3 4 2" xfId="19142"/>
    <cellStyle name="40% - Ênfase2 21 3 4 2 2" xfId="47576"/>
    <cellStyle name="40% - Ênfase2 21 3 4 3" xfId="31231"/>
    <cellStyle name="40% - Ênfase2 21 3 4 4" xfId="39299"/>
    <cellStyle name="40% - Ênfase2 21 3 5" xfId="13082"/>
    <cellStyle name="40% - Ênfase2 21 3 5 2" xfId="45528"/>
    <cellStyle name="40% - Ênfase2 21 3 6" xfId="25197"/>
    <cellStyle name="40% - Ênfase2 21 3 7" xfId="37287"/>
    <cellStyle name="40% - Ênfase2 21 4" xfId="1990"/>
    <cellStyle name="40% - Ênfase2 21 4 2" xfId="4026"/>
    <cellStyle name="40% - Ênfase2 21 4 2 2" xfId="10085"/>
    <cellStyle name="40% - Ênfase2 21 4 2 2 2" xfId="22205"/>
    <cellStyle name="40% - Ênfase2 21 4 2 2 3" xfId="34294"/>
    <cellStyle name="40% - Ênfase2 21 4 2 2 4" xfId="50652"/>
    <cellStyle name="40% - Ênfase2 21 4 2 3" xfId="16145"/>
    <cellStyle name="40% - Ênfase2 21 4 2 4" xfId="28235"/>
    <cellStyle name="40% - Ênfase2 21 4 2 5" xfId="42375"/>
    <cellStyle name="40% - Ênfase2 21 4 3" xfId="6026"/>
    <cellStyle name="40% - Ênfase2 21 4 3 2" xfId="12085"/>
    <cellStyle name="40% - Ênfase2 21 4 3 2 2" xfId="24205"/>
    <cellStyle name="40% - Ênfase2 21 4 3 2 3" xfId="36294"/>
    <cellStyle name="40% - Ênfase2 21 4 3 2 4" xfId="52652"/>
    <cellStyle name="40% - Ênfase2 21 4 3 3" xfId="18145"/>
    <cellStyle name="40% - Ênfase2 21 4 3 4" xfId="30235"/>
    <cellStyle name="40% - Ênfase2 21 4 3 5" xfId="44375"/>
    <cellStyle name="40% - Ênfase2 21 4 4" xfId="8055"/>
    <cellStyle name="40% - Ênfase2 21 4 4 2" xfId="20175"/>
    <cellStyle name="40% - Ênfase2 21 4 4 2 2" xfId="48619"/>
    <cellStyle name="40% - Ênfase2 21 4 4 3" xfId="32264"/>
    <cellStyle name="40% - Ênfase2 21 4 4 4" xfId="40342"/>
    <cellStyle name="40% - Ênfase2 21 4 5" xfId="14115"/>
    <cellStyle name="40% - Ênfase2 21 4 5 2" xfId="46570"/>
    <cellStyle name="40% - Ênfase2 21 4 6" xfId="26205"/>
    <cellStyle name="40% - Ênfase2 21 4 7" xfId="38295"/>
    <cellStyle name="40% - Ênfase2 21 5" xfId="2490"/>
    <cellStyle name="40% - Ênfase2 21 5 2" xfId="8550"/>
    <cellStyle name="40% - Ênfase2 21 5 2 2" xfId="20670"/>
    <cellStyle name="40% - Ênfase2 21 5 2 3" xfId="32759"/>
    <cellStyle name="40% - Ênfase2 21 5 2 4" xfId="49116"/>
    <cellStyle name="40% - Ênfase2 21 5 3" xfId="14610"/>
    <cellStyle name="40% - Ênfase2 21 5 4" xfId="26700"/>
    <cellStyle name="40% - Ênfase2 21 5 5" xfId="40839"/>
    <cellStyle name="40% - Ênfase2 21 6" xfId="4520"/>
    <cellStyle name="40% - Ênfase2 21 6 2" xfId="10579"/>
    <cellStyle name="40% - Ênfase2 21 6 2 2" xfId="22699"/>
    <cellStyle name="40% - Ênfase2 21 6 2 3" xfId="34788"/>
    <cellStyle name="40% - Ênfase2 21 6 2 4" xfId="51146"/>
    <cellStyle name="40% - Ênfase2 21 6 3" xfId="16639"/>
    <cellStyle name="40% - Ênfase2 21 6 4" xfId="28729"/>
    <cellStyle name="40% - Ênfase2 21 6 5" xfId="42869"/>
    <cellStyle name="40% - Ênfase2 21 7" xfId="6520"/>
    <cellStyle name="40% - Ênfase2 21 7 2" xfId="18640"/>
    <cellStyle name="40% - Ênfase2 21 7 2 2" xfId="47069"/>
    <cellStyle name="40% - Ênfase2 21 7 3" xfId="30729"/>
    <cellStyle name="40% - Ênfase2 21 7 4" xfId="38792"/>
    <cellStyle name="40% - Ênfase2 21 8" xfId="12580"/>
    <cellStyle name="40% - Ênfase2 21 8 2" xfId="45022"/>
    <cellStyle name="40% - Ênfase2 21 9" xfId="24699"/>
    <cellStyle name="40% - Ênfase2 22" xfId="367"/>
    <cellStyle name="40% - Ênfase2 3" xfId="125"/>
    <cellStyle name="40% - Ênfase2 3 10" xfId="24474"/>
    <cellStyle name="40% - Ênfase2 3 11" xfId="36564"/>
    <cellStyle name="40% - Ênfase2 3 2" xfId="374"/>
    <cellStyle name="40% - Ênfase2 3 2 10" xfId="36797"/>
    <cellStyle name="40% - Ênfase2 3 2 2" xfId="1456"/>
    <cellStyle name="40% - Ênfase2 3 2 2 2" xfId="3498"/>
    <cellStyle name="40% - Ênfase2 3 2 2 2 2" xfId="9557"/>
    <cellStyle name="40% - Ênfase2 3 2 2 2 2 2" xfId="21677"/>
    <cellStyle name="40% - Ênfase2 3 2 2 2 2 3" xfId="33766"/>
    <cellStyle name="40% - Ênfase2 3 2 2 2 2 4" xfId="50124"/>
    <cellStyle name="40% - Ênfase2 3 2 2 2 3" xfId="15617"/>
    <cellStyle name="40% - Ênfase2 3 2 2 2 4" xfId="27707"/>
    <cellStyle name="40% - Ênfase2 3 2 2 2 5" xfId="41847"/>
    <cellStyle name="40% - Ênfase2 3 2 2 3" xfId="5522"/>
    <cellStyle name="40% - Ênfase2 3 2 2 3 2" xfId="11581"/>
    <cellStyle name="40% - Ênfase2 3 2 2 3 2 2" xfId="23701"/>
    <cellStyle name="40% - Ênfase2 3 2 2 3 2 3" xfId="35790"/>
    <cellStyle name="40% - Ênfase2 3 2 2 3 2 4" xfId="52148"/>
    <cellStyle name="40% - Ênfase2 3 2 2 3 3" xfId="17641"/>
    <cellStyle name="40% - Ênfase2 3 2 2 3 4" xfId="29731"/>
    <cellStyle name="40% - Ênfase2 3 2 2 3 5" xfId="43871"/>
    <cellStyle name="40% - Ênfase2 3 2 2 4" xfId="7527"/>
    <cellStyle name="40% - Ênfase2 3 2 2 4 2" xfId="19647"/>
    <cellStyle name="40% - Ênfase2 3 2 2 4 2 2" xfId="48090"/>
    <cellStyle name="40% - Ênfase2 3 2 2 4 3" xfId="31736"/>
    <cellStyle name="40% - Ênfase2 3 2 2 4 4" xfId="39813"/>
    <cellStyle name="40% - Ênfase2 3 2 2 5" xfId="13587"/>
    <cellStyle name="40% - Ênfase2 3 2 2 5 2" xfId="46041"/>
    <cellStyle name="40% - Ênfase2 3 2 2 6" xfId="25701"/>
    <cellStyle name="40% - Ênfase2 3 2 2 7" xfId="37791"/>
    <cellStyle name="40% - Ênfase2 3 2 3" xfId="946"/>
    <cellStyle name="40% - Ênfase2 3 2 3 2" xfId="3001"/>
    <cellStyle name="40% - Ênfase2 3 2 3 2 2" xfId="9060"/>
    <cellStyle name="40% - Ênfase2 3 2 3 2 2 2" xfId="21180"/>
    <cellStyle name="40% - Ênfase2 3 2 3 2 2 3" xfId="33269"/>
    <cellStyle name="40% - Ênfase2 3 2 3 2 2 4" xfId="49627"/>
    <cellStyle name="40% - Ênfase2 3 2 3 2 3" xfId="15120"/>
    <cellStyle name="40% - Ênfase2 3 2 3 2 4" xfId="27210"/>
    <cellStyle name="40% - Ênfase2 3 2 3 2 5" xfId="41350"/>
    <cellStyle name="40% - Ênfase2 3 2 3 3" xfId="5026"/>
    <cellStyle name="40% - Ênfase2 3 2 3 3 2" xfId="11085"/>
    <cellStyle name="40% - Ênfase2 3 2 3 3 2 2" xfId="23205"/>
    <cellStyle name="40% - Ênfase2 3 2 3 3 2 3" xfId="35294"/>
    <cellStyle name="40% - Ênfase2 3 2 3 3 2 4" xfId="51652"/>
    <cellStyle name="40% - Ênfase2 3 2 3 3 3" xfId="17145"/>
    <cellStyle name="40% - Ênfase2 3 2 3 3 4" xfId="29235"/>
    <cellStyle name="40% - Ênfase2 3 2 3 3 5" xfId="43375"/>
    <cellStyle name="40% - Ênfase2 3 2 3 4" xfId="7030"/>
    <cellStyle name="40% - Ênfase2 3 2 3 4 2" xfId="19150"/>
    <cellStyle name="40% - Ênfase2 3 2 3 4 2 2" xfId="47584"/>
    <cellStyle name="40% - Ênfase2 3 2 3 4 3" xfId="31239"/>
    <cellStyle name="40% - Ênfase2 3 2 3 4 4" xfId="39307"/>
    <cellStyle name="40% - Ênfase2 3 2 3 5" xfId="13090"/>
    <cellStyle name="40% - Ênfase2 3 2 3 5 2" xfId="45536"/>
    <cellStyle name="40% - Ênfase2 3 2 3 6" xfId="25205"/>
    <cellStyle name="40% - Ênfase2 3 2 3 7" xfId="37295"/>
    <cellStyle name="40% - Ênfase2 3 2 4" xfId="1998"/>
    <cellStyle name="40% - Ênfase2 3 2 4 2" xfId="4034"/>
    <cellStyle name="40% - Ênfase2 3 2 4 2 2" xfId="10093"/>
    <cellStyle name="40% - Ênfase2 3 2 4 2 2 2" xfId="22213"/>
    <cellStyle name="40% - Ênfase2 3 2 4 2 2 3" xfId="34302"/>
    <cellStyle name="40% - Ênfase2 3 2 4 2 2 4" xfId="50660"/>
    <cellStyle name="40% - Ênfase2 3 2 4 2 3" xfId="16153"/>
    <cellStyle name="40% - Ênfase2 3 2 4 2 4" xfId="28243"/>
    <cellStyle name="40% - Ênfase2 3 2 4 2 5" xfId="42383"/>
    <cellStyle name="40% - Ênfase2 3 2 4 3" xfId="6034"/>
    <cellStyle name="40% - Ênfase2 3 2 4 3 2" xfId="12093"/>
    <cellStyle name="40% - Ênfase2 3 2 4 3 2 2" xfId="24213"/>
    <cellStyle name="40% - Ênfase2 3 2 4 3 2 3" xfId="36302"/>
    <cellStyle name="40% - Ênfase2 3 2 4 3 2 4" xfId="52660"/>
    <cellStyle name="40% - Ênfase2 3 2 4 3 3" xfId="18153"/>
    <cellStyle name="40% - Ênfase2 3 2 4 3 4" xfId="30243"/>
    <cellStyle name="40% - Ênfase2 3 2 4 3 5" xfId="44383"/>
    <cellStyle name="40% - Ênfase2 3 2 4 4" xfId="8063"/>
    <cellStyle name="40% - Ênfase2 3 2 4 4 2" xfId="20183"/>
    <cellStyle name="40% - Ênfase2 3 2 4 4 2 2" xfId="48627"/>
    <cellStyle name="40% - Ênfase2 3 2 4 4 3" xfId="32272"/>
    <cellStyle name="40% - Ênfase2 3 2 4 4 4" xfId="40350"/>
    <cellStyle name="40% - Ênfase2 3 2 4 5" xfId="14123"/>
    <cellStyle name="40% - Ênfase2 3 2 4 5 2" xfId="46578"/>
    <cellStyle name="40% - Ênfase2 3 2 4 6" xfId="26213"/>
    <cellStyle name="40% - Ênfase2 3 2 4 7" xfId="38303"/>
    <cellStyle name="40% - Ênfase2 3 2 5" xfId="2498"/>
    <cellStyle name="40% - Ênfase2 3 2 5 2" xfId="8558"/>
    <cellStyle name="40% - Ênfase2 3 2 5 2 2" xfId="20678"/>
    <cellStyle name="40% - Ênfase2 3 2 5 2 3" xfId="32767"/>
    <cellStyle name="40% - Ênfase2 3 2 5 2 4" xfId="49124"/>
    <cellStyle name="40% - Ênfase2 3 2 5 3" xfId="14618"/>
    <cellStyle name="40% - Ênfase2 3 2 5 4" xfId="26708"/>
    <cellStyle name="40% - Ênfase2 3 2 5 5" xfId="40847"/>
    <cellStyle name="40% - Ênfase2 3 2 6" xfId="4528"/>
    <cellStyle name="40% - Ênfase2 3 2 6 2" xfId="10587"/>
    <cellStyle name="40% - Ênfase2 3 2 6 2 2" xfId="22707"/>
    <cellStyle name="40% - Ênfase2 3 2 6 2 3" xfId="34796"/>
    <cellStyle name="40% - Ênfase2 3 2 6 2 4" xfId="51154"/>
    <cellStyle name="40% - Ênfase2 3 2 6 3" xfId="16647"/>
    <cellStyle name="40% - Ênfase2 3 2 6 4" xfId="28737"/>
    <cellStyle name="40% - Ênfase2 3 2 6 5" xfId="42877"/>
    <cellStyle name="40% - Ênfase2 3 2 7" xfId="6528"/>
    <cellStyle name="40% - Ênfase2 3 2 7 2" xfId="18648"/>
    <cellStyle name="40% - Ênfase2 3 2 7 2 2" xfId="47077"/>
    <cellStyle name="40% - Ênfase2 3 2 7 3" xfId="30737"/>
    <cellStyle name="40% - Ênfase2 3 2 7 4" xfId="38800"/>
    <cellStyle name="40% - Ênfase2 3 2 8" xfId="12588"/>
    <cellStyle name="40% - Ênfase2 3 2 8 2" xfId="45030"/>
    <cellStyle name="40% - Ênfase2 3 2 9" xfId="24707"/>
    <cellStyle name="40% - Ênfase2 3 3" xfId="1221"/>
    <cellStyle name="40% - Ênfase2 3 3 2" xfId="3264"/>
    <cellStyle name="40% - Ênfase2 3 3 2 2" xfId="9323"/>
    <cellStyle name="40% - Ênfase2 3 3 2 2 2" xfId="21443"/>
    <cellStyle name="40% - Ênfase2 3 3 2 2 3" xfId="33532"/>
    <cellStyle name="40% - Ênfase2 3 3 2 2 4" xfId="49890"/>
    <cellStyle name="40% - Ênfase2 3 3 2 3" xfId="15383"/>
    <cellStyle name="40% - Ênfase2 3 3 2 4" xfId="27473"/>
    <cellStyle name="40% - Ênfase2 3 3 2 5" xfId="41613"/>
    <cellStyle name="40% - Ênfase2 3 3 3" xfId="5289"/>
    <cellStyle name="40% - Ênfase2 3 3 3 2" xfId="11348"/>
    <cellStyle name="40% - Ênfase2 3 3 3 2 2" xfId="23468"/>
    <cellStyle name="40% - Ênfase2 3 3 3 2 3" xfId="35557"/>
    <cellStyle name="40% - Ênfase2 3 3 3 2 4" xfId="51915"/>
    <cellStyle name="40% - Ênfase2 3 3 3 3" xfId="17408"/>
    <cellStyle name="40% - Ênfase2 3 3 3 4" xfId="29498"/>
    <cellStyle name="40% - Ênfase2 3 3 3 5" xfId="43638"/>
    <cellStyle name="40% - Ênfase2 3 3 4" xfId="7293"/>
    <cellStyle name="40% - Ênfase2 3 3 4 2" xfId="19413"/>
    <cellStyle name="40% - Ênfase2 3 3 4 2 2" xfId="47855"/>
    <cellStyle name="40% - Ênfase2 3 3 4 3" xfId="31502"/>
    <cellStyle name="40% - Ênfase2 3 3 4 4" xfId="39578"/>
    <cellStyle name="40% - Ênfase2 3 3 5" xfId="13353"/>
    <cellStyle name="40% - Ênfase2 3 3 5 2" xfId="45806"/>
    <cellStyle name="40% - Ênfase2 3 3 6" xfId="25468"/>
    <cellStyle name="40% - Ênfase2 3 3 7" xfId="37558"/>
    <cellStyle name="40% - Ênfase2 3 4" xfId="712"/>
    <cellStyle name="40% - Ênfase2 3 4 2" xfId="2768"/>
    <cellStyle name="40% - Ênfase2 3 4 2 2" xfId="8827"/>
    <cellStyle name="40% - Ênfase2 3 4 2 2 2" xfId="20947"/>
    <cellStyle name="40% - Ênfase2 3 4 2 2 3" xfId="33036"/>
    <cellStyle name="40% - Ênfase2 3 4 2 2 4" xfId="49394"/>
    <cellStyle name="40% - Ênfase2 3 4 2 3" xfId="14887"/>
    <cellStyle name="40% - Ênfase2 3 4 2 4" xfId="26977"/>
    <cellStyle name="40% - Ênfase2 3 4 2 5" xfId="41117"/>
    <cellStyle name="40% - Ênfase2 3 4 3" xfId="4793"/>
    <cellStyle name="40% - Ênfase2 3 4 3 2" xfId="10852"/>
    <cellStyle name="40% - Ênfase2 3 4 3 2 2" xfId="22972"/>
    <cellStyle name="40% - Ênfase2 3 4 3 2 3" xfId="35061"/>
    <cellStyle name="40% - Ênfase2 3 4 3 2 4" xfId="51419"/>
    <cellStyle name="40% - Ênfase2 3 4 3 3" xfId="16912"/>
    <cellStyle name="40% - Ênfase2 3 4 3 4" xfId="29002"/>
    <cellStyle name="40% - Ênfase2 3 4 3 5" xfId="43142"/>
    <cellStyle name="40% - Ênfase2 3 4 4" xfId="6797"/>
    <cellStyle name="40% - Ênfase2 3 4 4 2" xfId="18917"/>
    <cellStyle name="40% - Ênfase2 3 4 4 2 2" xfId="47350"/>
    <cellStyle name="40% - Ênfase2 3 4 4 3" xfId="31006"/>
    <cellStyle name="40% - Ênfase2 3 4 4 4" xfId="39073"/>
    <cellStyle name="40% - Ênfase2 3 4 5" xfId="12857"/>
    <cellStyle name="40% - Ênfase2 3 4 5 2" xfId="45302"/>
    <cellStyle name="40% - Ênfase2 3 4 6" xfId="24972"/>
    <cellStyle name="40% - Ênfase2 3 4 7" xfId="37062"/>
    <cellStyle name="40% - Ênfase2 3 5" xfId="1764"/>
    <cellStyle name="40% - Ênfase2 3 5 2" xfId="3801"/>
    <cellStyle name="40% - Ênfase2 3 5 2 2" xfId="9860"/>
    <cellStyle name="40% - Ênfase2 3 5 2 2 2" xfId="21980"/>
    <cellStyle name="40% - Ênfase2 3 5 2 2 3" xfId="34069"/>
    <cellStyle name="40% - Ênfase2 3 5 2 2 4" xfId="50427"/>
    <cellStyle name="40% - Ênfase2 3 5 2 3" xfId="15920"/>
    <cellStyle name="40% - Ênfase2 3 5 2 4" xfId="28010"/>
    <cellStyle name="40% - Ênfase2 3 5 2 5" xfId="42150"/>
    <cellStyle name="40% - Ênfase2 3 5 3" xfId="5801"/>
    <cellStyle name="40% - Ênfase2 3 5 3 2" xfId="11860"/>
    <cellStyle name="40% - Ênfase2 3 5 3 2 2" xfId="23980"/>
    <cellStyle name="40% - Ênfase2 3 5 3 2 3" xfId="36069"/>
    <cellStyle name="40% - Ênfase2 3 5 3 2 4" xfId="52427"/>
    <cellStyle name="40% - Ênfase2 3 5 3 3" xfId="17920"/>
    <cellStyle name="40% - Ênfase2 3 5 3 4" xfId="30010"/>
    <cellStyle name="40% - Ênfase2 3 5 3 5" xfId="44150"/>
    <cellStyle name="40% - Ênfase2 3 5 4" xfId="7830"/>
    <cellStyle name="40% - Ênfase2 3 5 4 2" xfId="19950"/>
    <cellStyle name="40% - Ênfase2 3 5 4 2 2" xfId="48393"/>
    <cellStyle name="40% - Ênfase2 3 5 4 3" xfId="32039"/>
    <cellStyle name="40% - Ênfase2 3 5 4 4" xfId="40116"/>
    <cellStyle name="40% - Ênfase2 3 5 5" xfId="13890"/>
    <cellStyle name="40% - Ênfase2 3 5 5 2" xfId="46344"/>
    <cellStyle name="40% - Ênfase2 3 5 6" xfId="25980"/>
    <cellStyle name="40% - Ênfase2 3 5 7" xfId="38070"/>
    <cellStyle name="40% - Ênfase2 3 6" xfId="2264"/>
    <cellStyle name="40% - Ênfase2 3 6 2" xfId="8324"/>
    <cellStyle name="40% - Ênfase2 3 6 2 2" xfId="20444"/>
    <cellStyle name="40% - Ênfase2 3 6 2 3" xfId="32533"/>
    <cellStyle name="40% - Ênfase2 3 6 2 4" xfId="48890"/>
    <cellStyle name="40% - Ênfase2 3 6 3" xfId="14384"/>
    <cellStyle name="40% - Ênfase2 3 6 4" xfId="26474"/>
    <cellStyle name="40% - Ênfase2 3 6 5" xfId="40613"/>
    <cellStyle name="40% - Ênfase2 3 7" xfId="4295"/>
    <cellStyle name="40% - Ênfase2 3 7 2" xfId="10354"/>
    <cellStyle name="40% - Ênfase2 3 7 2 2" xfId="22474"/>
    <cellStyle name="40% - Ênfase2 3 7 2 3" xfId="34563"/>
    <cellStyle name="40% - Ênfase2 3 7 2 4" xfId="50921"/>
    <cellStyle name="40% - Ênfase2 3 7 3" xfId="16414"/>
    <cellStyle name="40% - Ênfase2 3 7 4" xfId="28504"/>
    <cellStyle name="40% - Ênfase2 3 7 5" xfId="42644"/>
    <cellStyle name="40% - Ênfase2 3 8" xfId="6294"/>
    <cellStyle name="40% - Ênfase2 3 8 2" xfId="18414"/>
    <cellStyle name="40% - Ênfase2 3 8 2 2" xfId="46841"/>
    <cellStyle name="40% - Ênfase2 3 8 3" xfId="30503"/>
    <cellStyle name="40% - Ênfase2 3 8 4" xfId="38564"/>
    <cellStyle name="40% - Ênfase2 3 9" xfId="12354"/>
    <cellStyle name="40% - Ênfase2 3 9 2" xfId="44795"/>
    <cellStyle name="40% - Ênfase2 4" xfId="51"/>
    <cellStyle name="40% - Ênfase2 4 10" xfId="24405"/>
    <cellStyle name="40% - Ênfase2 4 11" xfId="36495"/>
    <cellStyle name="40% - Ênfase2 4 2" xfId="2"/>
    <cellStyle name="40% - Ênfase2 4 2 10" xfId="36458"/>
    <cellStyle name="40% - Ênfase2 4 2 2" xfId="1112"/>
    <cellStyle name="40% - Ênfase2 4 2 2 2" xfId="3156"/>
    <cellStyle name="40% - Ênfase2 4 2 2 2 2" xfId="9215"/>
    <cellStyle name="40% - Ênfase2 4 2 2 2 2 2" xfId="21335"/>
    <cellStyle name="40% - Ênfase2 4 2 2 2 2 3" xfId="33424"/>
    <cellStyle name="40% - Ênfase2 4 2 2 2 2 4" xfId="49782"/>
    <cellStyle name="40% - Ênfase2 4 2 2 2 3" xfId="15275"/>
    <cellStyle name="40% - Ênfase2 4 2 2 2 4" xfId="27365"/>
    <cellStyle name="40% - Ênfase2 4 2 2 2 5" xfId="41505"/>
    <cellStyle name="40% - Ênfase2 4 2 2 3" xfId="5181"/>
    <cellStyle name="40% - Ênfase2 4 2 2 3 2" xfId="11240"/>
    <cellStyle name="40% - Ênfase2 4 2 2 3 2 2" xfId="23360"/>
    <cellStyle name="40% - Ênfase2 4 2 2 3 2 3" xfId="35449"/>
    <cellStyle name="40% - Ênfase2 4 2 2 3 2 4" xfId="51807"/>
    <cellStyle name="40% - Ênfase2 4 2 2 3 3" xfId="17300"/>
    <cellStyle name="40% - Ênfase2 4 2 2 3 4" xfId="29390"/>
    <cellStyle name="40% - Ênfase2 4 2 2 3 5" xfId="43530"/>
    <cellStyle name="40% - Ênfase2 4 2 2 4" xfId="7185"/>
    <cellStyle name="40% - Ênfase2 4 2 2 4 2" xfId="19305"/>
    <cellStyle name="40% - Ênfase2 4 2 2 4 2 2" xfId="47747"/>
    <cellStyle name="40% - Ênfase2 4 2 2 4 3" xfId="31394"/>
    <cellStyle name="40% - Ênfase2 4 2 2 4 4" xfId="39470"/>
    <cellStyle name="40% - Ênfase2 4 2 2 5" xfId="13245"/>
    <cellStyle name="40% - Ênfase2 4 2 2 5 2" xfId="45698"/>
    <cellStyle name="40% - Ênfase2 4 2 2 6" xfId="25360"/>
    <cellStyle name="40% - Ênfase2 4 2 2 7" xfId="37450"/>
    <cellStyle name="40% - Ênfase2 4 2 3" xfId="604"/>
    <cellStyle name="40% - Ênfase2 4 2 3 2" xfId="2662"/>
    <cellStyle name="40% - Ênfase2 4 2 3 2 2" xfId="8721"/>
    <cellStyle name="40% - Ênfase2 4 2 3 2 2 2" xfId="20841"/>
    <cellStyle name="40% - Ênfase2 4 2 3 2 2 3" xfId="32930"/>
    <cellStyle name="40% - Ênfase2 4 2 3 2 2 4" xfId="49288"/>
    <cellStyle name="40% - Ênfase2 4 2 3 2 3" xfId="14781"/>
    <cellStyle name="40% - Ênfase2 4 2 3 2 4" xfId="26871"/>
    <cellStyle name="40% - Ênfase2 4 2 3 2 5" xfId="41011"/>
    <cellStyle name="40% - Ênfase2 4 2 3 3" xfId="4687"/>
    <cellStyle name="40% - Ênfase2 4 2 3 3 2" xfId="10746"/>
    <cellStyle name="40% - Ênfase2 4 2 3 3 2 2" xfId="22866"/>
    <cellStyle name="40% - Ênfase2 4 2 3 3 2 3" xfId="34955"/>
    <cellStyle name="40% - Ênfase2 4 2 3 3 2 4" xfId="51313"/>
    <cellStyle name="40% - Ênfase2 4 2 3 3 3" xfId="16806"/>
    <cellStyle name="40% - Ênfase2 4 2 3 3 4" xfId="28896"/>
    <cellStyle name="40% - Ênfase2 4 2 3 3 5" xfId="43036"/>
    <cellStyle name="40% - Ênfase2 4 2 3 4" xfId="6691"/>
    <cellStyle name="40% - Ênfase2 4 2 3 4 2" xfId="18811"/>
    <cellStyle name="40% - Ênfase2 4 2 3 4 2 2" xfId="47243"/>
    <cellStyle name="40% - Ênfase2 4 2 3 4 3" xfId="30900"/>
    <cellStyle name="40% - Ênfase2 4 2 3 4 4" xfId="38966"/>
    <cellStyle name="40% - Ênfase2 4 2 3 5" xfId="12751"/>
    <cellStyle name="40% - Ênfase2 4 2 3 5 2" xfId="45195"/>
    <cellStyle name="40% - Ênfase2 4 2 3 6" xfId="24866"/>
    <cellStyle name="40% - Ênfase2 4 2 3 7" xfId="36956"/>
    <cellStyle name="40% - Ênfase2 4 2 4" xfId="1658"/>
    <cellStyle name="40% - Ênfase2 4 2 4 2" xfId="3695"/>
    <cellStyle name="40% - Ênfase2 4 2 4 2 2" xfId="9754"/>
    <cellStyle name="40% - Ênfase2 4 2 4 2 2 2" xfId="21874"/>
    <cellStyle name="40% - Ênfase2 4 2 4 2 2 3" xfId="33963"/>
    <cellStyle name="40% - Ênfase2 4 2 4 2 2 4" xfId="50321"/>
    <cellStyle name="40% - Ênfase2 4 2 4 2 3" xfId="15814"/>
    <cellStyle name="40% - Ênfase2 4 2 4 2 4" xfId="27904"/>
    <cellStyle name="40% - Ênfase2 4 2 4 2 5" xfId="42044"/>
    <cellStyle name="40% - Ênfase2 4 2 4 3" xfId="5695"/>
    <cellStyle name="40% - Ênfase2 4 2 4 3 2" xfId="11754"/>
    <cellStyle name="40% - Ênfase2 4 2 4 3 2 2" xfId="23874"/>
    <cellStyle name="40% - Ênfase2 4 2 4 3 2 3" xfId="35963"/>
    <cellStyle name="40% - Ênfase2 4 2 4 3 2 4" xfId="52321"/>
    <cellStyle name="40% - Ênfase2 4 2 4 3 3" xfId="17814"/>
    <cellStyle name="40% - Ênfase2 4 2 4 3 4" xfId="29904"/>
    <cellStyle name="40% - Ênfase2 4 2 4 3 5" xfId="44044"/>
    <cellStyle name="40% - Ênfase2 4 2 4 4" xfId="7724"/>
    <cellStyle name="40% - Ênfase2 4 2 4 4 2" xfId="19844"/>
    <cellStyle name="40% - Ênfase2 4 2 4 4 2 2" xfId="48287"/>
    <cellStyle name="40% - Ênfase2 4 2 4 4 3" xfId="31933"/>
    <cellStyle name="40% - Ênfase2 4 2 4 4 4" xfId="40010"/>
    <cellStyle name="40% - Ênfase2 4 2 4 5" xfId="13784"/>
    <cellStyle name="40% - Ênfase2 4 2 4 5 2" xfId="46238"/>
    <cellStyle name="40% - Ênfase2 4 2 4 6" xfId="25874"/>
    <cellStyle name="40% - Ênfase2 4 2 4 7" xfId="37964"/>
    <cellStyle name="40% - Ênfase2 4 2 5" xfId="2158"/>
    <cellStyle name="40% - Ênfase2 4 2 5 2" xfId="8218"/>
    <cellStyle name="40% - Ênfase2 4 2 5 2 2" xfId="20338"/>
    <cellStyle name="40% - Ênfase2 4 2 5 2 3" xfId="32427"/>
    <cellStyle name="40% - Ênfase2 4 2 5 2 4" xfId="48784"/>
    <cellStyle name="40% - Ênfase2 4 2 5 3" xfId="14278"/>
    <cellStyle name="40% - Ênfase2 4 2 5 4" xfId="26368"/>
    <cellStyle name="40% - Ênfase2 4 2 5 5" xfId="40507"/>
    <cellStyle name="40% - Ênfase2 4 2 6" xfId="4189"/>
    <cellStyle name="40% - Ênfase2 4 2 6 2" xfId="10248"/>
    <cellStyle name="40% - Ênfase2 4 2 6 2 2" xfId="22368"/>
    <cellStyle name="40% - Ênfase2 4 2 6 2 3" xfId="34457"/>
    <cellStyle name="40% - Ênfase2 4 2 6 2 4" xfId="50815"/>
    <cellStyle name="40% - Ênfase2 4 2 6 3" xfId="16308"/>
    <cellStyle name="40% - Ênfase2 4 2 6 4" xfId="28398"/>
    <cellStyle name="40% - Ênfase2 4 2 6 5" xfId="42538"/>
    <cellStyle name="40% - Ênfase2 4 2 7" xfId="6188"/>
    <cellStyle name="40% - Ênfase2 4 2 7 2" xfId="18308"/>
    <cellStyle name="40% - Ênfase2 4 2 7 2 2" xfId="46734"/>
    <cellStyle name="40% - Ênfase2 4 2 7 3" xfId="30397"/>
    <cellStyle name="40% - Ênfase2 4 2 7 4" xfId="38457"/>
    <cellStyle name="40% - Ênfase2 4 2 8" xfId="12248"/>
    <cellStyle name="40% - Ênfase2 4 2 8 2" xfId="44689"/>
    <cellStyle name="40% - Ênfase2 4 2 9" xfId="24368"/>
    <cellStyle name="40% - Ênfase2 4 3" xfId="1150"/>
    <cellStyle name="40% - Ênfase2 4 3 2" xfId="3194"/>
    <cellStyle name="40% - Ênfase2 4 3 2 2" xfId="9253"/>
    <cellStyle name="40% - Ênfase2 4 3 2 2 2" xfId="21373"/>
    <cellStyle name="40% - Ênfase2 4 3 2 2 3" xfId="33462"/>
    <cellStyle name="40% - Ênfase2 4 3 2 2 4" xfId="49820"/>
    <cellStyle name="40% - Ênfase2 4 3 2 3" xfId="15313"/>
    <cellStyle name="40% - Ênfase2 4 3 2 4" xfId="27403"/>
    <cellStyle name="40% - Ênfase2 4 3 2 5" xfId="41543"/>
    <cellStyle name="40% - Ênfase2 4 3 3" xfId="5219"/>
    <cellStyle name="40% - Ênfase2 4 3 3 2" xfId="11278"/>
    <cellStyle name="40% - Ênfase2 4 3 3 2 2" xfId="23398"/>
    <cellStyle name="40% - Ênfase2 4 3 3 2 3" xfId="35487"/>
    <cellStyle name="40% - Ênfase2 4 3 3 2 4" xfId="51845"/>
    <cellStyle name="40% - Ênfase2 4 3 3 3" xfId="17338"/>
    <cellStyle name="40% - Ênfase2 4 3 3 4" xfId="29428"/>
    <cellStyle name="40% - Ênfase2 4 3 3 5" xfId="43568"/>
    <cellStyle name="40% - Ênfase2 4 3 4" xfId="7223"/>
    <cellStyle name="40% - Ênfase2 4 3 4 2" xfId="19343"/>
    <cellStyle name="40% - Ênfase2 4 3 4 2 2" xfId="47785"/>
    <cellStyle name="40% - Ênfase2 4 3 4 3" xfId="31432"/>
    <cellStyle name="40% - Ênfase2 4 3 4 4" xfId="39508"/>
    <cellStyle name="40% - Ênfase2 4 3 5" xfId="13283"/>
    <cellStyle name="40% - Ênfase2 4 3 5 2" xfId="45736"/>
    <cellStyle name="40% - Ênfase2 4 3 6" xfId="25398"/>
    <cellStyle name="40% - Ênfase2 4 3 7" xfId="37488"/>
    <cellStyle name="40% - Ênfase2 4 4" xfId="641"/>
    <cellStyle name="40% - Ênfase2 4 4 2" xfId="2699"/>
    <cellStyle name="40% - Ênfase2 4 4 2 2" xfId="8758"/>
    <cellStyle name="40% - Ênfase2 4 4 2 2 2" xfId="20878"/>
    <cellStyle name="40% - Ênfase2 4 4 2 2 3" xfId="32967"/>
    <cellStyle name="40% - Ênfase2 4 4 2 2 4" xfId="49325"/>
    <cellStyle name="40% - Ênfase2 4 4 2 3" xfId="14818"/>
    <cellStyle name="40% - Ênfase2 4 4 2 4" xfId="26908"/>
    <cellStyle name="40% - Ênfase2 4 4 2 5" xfId="41048"/>
    <cellStyle name="40% - Ênfase2 4 4 3" xfId="4724"/>
    <cellStyle name="40% - Ênfase2 4 4 3 2" xfId="10783"/>
    <cellStyle name="40% - Ênfase2 4 4 3 2 2" xfId="22903"/>
    <cellStyle name="40% - Ênfase2 4 4 3 2 3" xfId="34992"/>
    <cellStyle name="40% - Ênfase2 4 4 3 2 4" xfId="51350"/>
    <cellStyle name="40% - Ênfase2 4 4 3 3" xfId="16843"/>
    <cellStyle name="40% - Ênfase2 4 4 3 4" xfId="28933"/>
    <cellStyle name="40% - Ênfase2 4 4 3 5" xfId="43073"/>
    <cellStyle name="40% - Ênfase2 4 4 4" xfId="6728"/>
    <cellStyle name="40% - Ênfase2 4 4 4 2" xfId="18848"/>
    <cellStyle name="40% - Ênfase2 4 4 4 2 2" xfId="47280"/>
    <cellStyle name="40% - Ênfase2 4 4 4 3" xfId="30937"/>
    <cellStyle name="40% - Ênfase2 4 4 4 4" xfId="39003"/>
    <cellStyle name="40% - Ênfase2 4 4 5" xfId="12788"/>
    <cellStyle name="40% - Ênfase2 4 4 5 2" xfId="45232"/>
    <cellStyle name="40% - Ênfase2 4 4 6" xfId="24903"/>
    <cellStyle name="40% - Ênfase2 4 4 7" xfId="36993"/>
    <cellStyle name="40% - Ênfase2 4 5" xfId="1695"/>
    <cellStyle name="40% - Ênfase2 4 5 2" xfId="3732"/>
    <cellStyle name="40% - Ênfase2 4 5 2 2" xfId="9791"/>
    <cellStyle name="40% - Ênfase2 4 5 2 2 2" xfId="21911"/>
    <cellStyle name="40% - Ênfase2 4 5 2 2 3" xfId="34000"/>
    <cellStyle name="40% - Ênfase2 4 5 2 2 4" xfId="50358"/>
    <cellStyle name="40% - Ênfase2 4 5 2 3" xfId="15851"/>
    <cellStyle name="40% - Ênfase2 4 5 2 4" xfId="27941"/>
    <cellStyle name="40% - Ênfase2 4 5 2 5" xfId="42081"/>
    <cellStyle name="40% - Ênfase2 4 5 3" xfId="5732"/>
    <cellStyle name="40% - Ênfase2 4 5 3 2" xfId="11791"/>
    <cellStyle name="40% - Ênfase2 4 5 3 2 2" xfId="23911"/>
    <cellStyle name="40% - Ênfase2 4 5 3 2 3" xfId="36000"/>
    <cellStyle name="40% - Ênfase2 4 5 3 2 4" xfId="52358"/>
    <cellStyle name="40% - Ênfase2 4 5 3 3" xfId="17851"/>
    <cellStyle name="40% - Ênfase2 4 5 3 4" xfId="29941"/>
    <cellStyle name="40% - Ênfase2 4 5 3 5" xfId="44081"/>
    <cellStyle name="40% - Ênfase2 4 5 4" xfId="7761"/>
    <cellStyle name="40% - Ênfase2 4 5 4 2" xfId="19881"/>
    <cellStyle name="40% - Ênfase2 4 5 4 2 2" xfId="48324"/>
    <cellStyle name="40% - Ênfase2 4 5 4 3" xfId="31970"/>
    <cellStyle name="40% - Ênfase2 4 5 4 4" xfId="40047"/>
    <cellStyle name="40% - Ênfase2 4 5 5" xfId="13821"/>
    <cellStyle name="40% - Ênfase2 4 5 5 2" xfId="46275"/>
    <cellStyle name="40% - Ênfase2 4 5 6" xfId="25911"/>
    <cellStyle name="40% - Ênfase2 4 5 7" xfId="38001"/>
    <cellStyle name="40% - Ênfase2 4 6" xfId="2195"/>
    <cellStyle name="40% - Ênfase2 4 6 2" xfId="8255"/>
    <cellStyle name="40% - Ênfase2 4 6 2 2" xfId="20375"/>
    <cellStyle name="40% - Ênfase2 4 6 2 3" xfId="32464"/>
    <cellStyle name="40% - Ênfase2 4 6 2 4" xfId="48821"/>
    <cellStyle name="40% - Ênfase2 4 6 3" xfId="14315"/>
    <cellStyle name="40% - Ênfase2 4 6 4" xfId="26405"/>
    <cellStyle name="40% - Ênfase2 4 6 5" xfId="40544"/>
    <cellStyle name="40% - Ênfase2 4 7" xfId="4226"/>
    <cellStyle name="40% - Ênfase2 4 7 2" xfId="10285"/>
    <cellStyle name="40% - Ênfase2 4 7 2 2" xfId="22405"/>
    <cellStyle name="40% - Ênfase2 4 7 2 3" xfId="34494"/>
    <cellStyle name="40% - Ênfase2 4 7 2 4" xfId="50852"/>
    <cellStyle name="40% - Ênfase2 4 7 3" xfId="16345"/>
    <cellStyle name="40% - Ênfase2 4 7 4" xfId="28435"/>
    <cellStyle name="40% - Ênfase2 4 7 5" xfId="42575"/>
    <cellStyle name="40% - Ênfase2 4 8" xfId="6225"/>
    <cellStyle name="40% - Ênfase2 4 8 2" xfId="18345"/>
    <cellStyle name="40% - Ênfase2 4 8 2 2" xfId="46771"/>
    <cellStyle name="40% - Ênfase2 4 8 3" xfId="30434"/>
    <cellStyle name="40% - Ênfase2 4 8 4" xfId="38494"/>
    <cellStyle name="40% - Ênfase2 4 9" xfId="12285"/>
    <cellStyle name="40% - Ênfase2 4 9 2" xfId="44726"/>
    <cellStyle name="40% - Ênfase2 5" xfId="375"/>
    <cellStyle name="40% - Ênfase2 5 10" xfId="24708"/>
    <cellStyle name="40% - Ênfase2 5 11" xfId="36798"/>
    <cellStyle name="40% - Ênfase2 5 2" xfId="376"/>
    <cellStyle name="40% - Ênfase2 5 2 10" xfId="36799"/>
    <cellStyle name="40% - Ênfase2 5 2 2" xfId="1458"/>
    <cellStyle name="40% - Ênfase2 5 2 2 2" xfId="3500"/>
    <cellStyle name="40% - Ênfase2 5 2 2 2 2" xfId="9559"/>
    <cellStyle name="40% - Ênfase2 5 2 2 2 2 2" xfId="21679"/>
    <cellStyle name="40% - Ênfase2 5 2 2 2 2 3" xfId="33768"/>
    <cellStyle name="40% - Ênfase2 5 2 2 2 2 4" xfId="50126"/>
    <cellStyle name="40% - Ênfase2 5 2 2 2 3" xfId="15619"/>
    <cellStyle name="40% - Ênfase2 5 2 2 2 4" xfId="27709"/>
    <cellStyle name="40% - Ênfase2 5 2 2 2 5" xfId="41849"/>
    <cellStyle name="40% - Ênfase2 5 2 2 3" xfId="5524"/>
    <cellStyle name="40% - Ênfase2 5 2 2 3 2" xfId="11583"/>
    <cellStyle name="40% - Ênfase2 5 2 2 3 2 2" xfId="23703"/>
    <cellStyle name="40% - Ênfase2 5 2 2 3 2 3" xfId="35792"/>
    <cellStyle name="40% - Ênfase2 5 2 2 3 2 4" xfId="52150"/>
    <cellStyle name="40% - Ênfase2 5 2 2 3 3" xfId="17643"/>
    <cellStyle name="40% - Ênfase2 5 2 2 3 4" xfId="29733"/>
    <cellStyle name="40% - Ênfase2 5 2 2 3 5" xfId="43873"/>
    <cellStyle name="40% - Ênfase2 5 2 2 4" xfId="7529"/>
    <cellStyle name="40% - Ênfase2 5 2 2 4 2" xfId="19649"/>
    <cellStyle name="40% - Ênfase2 5 2 2 4 2 2" xfId="48092"/>
    <cellStyle name="40% - Ênfase2 5 2 2 4 3" xfId="31738"/>
    <cellStyle name="40% - Ênfase2 5 2 2 4 4" xfId="39815"/>
    <cellStyle name="40% - Ênfase2 5 2 2 5" xfId="13589"/>
    <cellStyle name="40% - Ênfase2 5 2 2 5 2" xfId="46043"/>
    <cellStyle name="40% - Ênfase2 5 2 2 6" xfId="25703"/>
    <cellStyle name="40% - Ênfase2 5 2 2 7" xfId="37793"/>
    <cellStyle name="40% - Ênfase2 5 2 3" xfId="948"/>
    <cellStyle name="40% - Ênfase2 5 2 3 2" xfId="3003"/>
    <cellStyle name="40% - Ênfase2 5 2 3 2 2" xfId="9062"/>
    <cellStyle name="40% - Ênfase2 5 2 3 2 2 2" xfId="21182"/>
    <cellStyle name="40% - Ênfase2 5 2 3 2 2 3" xfId="33271"/>
    <cellStyle name="40% - Ênfase2 5 2 3 2 2 4" xfId="49629"/>
    <cellStyle name="40% - Ênfase2 5 2 3 2 3" xfId="15122"/>
    <cellStyle name="40% - Ênfase2 5 2 3 2 4" xfId="27212"/>
    <cellStyle name="40% - Ênfase2 5 2 3 2 5" xfId="41352"/>
    <cellStyle name="40% - Ênfase2 5 2 3 3" xfId="5028"/>
    <cellStyle name="40% - Ênfase2 5 2 3 3 2" xfId="11087"/>
    <cellStyle name="40% - Ênfase2 5 2 3 3 2 2" xfId="23207"/>
    <cellStyle name="40% - Ênfase2 5 2 3 3 2 3" xfId="35296"/>
    <cellStyle name="40% - Ênfase2 5 2 3 3 2 4" xfId="51654"/>
    <cellStyle name="40% - Ênfase2 5 2 3 3 3" xfId="17147"/>
    <cellStyle name="40% - Ênfase2 5 2 3 3 4" xfId="29237"/>
    <cellStyle name="40% - Ênfase2 5 2 3 3 5" xfId="43377"/>
    <cellStyle name="40% - Ênfase2 5 2 3 4" xfId="7032"/>
    <cellStyle name="40% - Ênfase2 5 2 3 4 2" xfId="19152"/>
    <cellStyle name="40% - Ênfase2 5 2 3 4 2 2" xfId="47586"/>
    <cellStyle name="40% - Ênfase2 5 2 3 4 3" xfId="31241"/>
    <cellStyle name="40% - Ênfase2 5 2 3 4 4" xfId="39309"/>
    <cellStyle name="40% - Ênfase2 5 2 3 5" xfId="13092"/>
    <cellStyle name="40% - Ênfase2 5 2 3 5 2" xfId="45538"/>
    <cellStyle name="40% - Ênfase2 5 2 3 6" xfId="25207"/>
    <cellStyle name="40% - Ênfase2 5 2 3 7" xfId="37297"/>
    <cellStyle name="40% - Ênfase2 5 2 4" xfId="2000"/>
    <cellStyle name="40% - Ênfase2 5 2 4 2" xfId="4036"/>
    <cellStyle name="40% - Ênfase2 5 2 4 2 2" xfId="10095"/>
    <cellStyle name="40% - Ênfase2 5 2 4 2 2 2" xfId="22215"/>
    <cellStyle name="40% - Ênfase2 5 2 4 2 2 3" xfId="34304"/>
    <cellStyle name="40% - Ênfase2 5 2 4 2 2 4" xfId="50662"/>
    <cellStyle name="40% - Ênfase2 5 2 4 2 3" xfId="16155"/>
    <cellStyle name="40% - Ênfase2 5 2 4 2 4" xfId="28245"/>
    <cellStyle name="40% - Ênfase2 5 2 4 2 5" xfId="42385"/>
    <cellStyle name="40% - Ênfase2 5 2 4 3" xfId="6036"/>
    <cellStyle name="40% - Ênfase2 5 2 4 3 2" xfId="12095"/>
    <cellStyle name="40% - Ênfase2 5 2 4 3 2 2" xfId="24215"/>
    <cellStyle name="40% - Ênfase2 5 2 4 3 2 3" xfId="36304"/>
    <cellStyle name="40% - Ênfase2 5 2 4 3 2 4" xfId="52662"/>
    <cellStyle name="40% - Ênfase2 5 2 4 3 3" xfId="18155"/>
    <cellStyle name="40% - Ênfase2 5 2 4 3 4" xfId="30245"/>
    <cellStyle name="40% - Ênfase2 5 2 4 3 5" xfId="44385"/>
    <cellStyle name="40% - Ênfase2 5 2 4 4" xfId="8065"/>
    <cellStyle name="40% - Ênfase2 5 2 4 4 2" xfId="20185"/>
    <cellStyle name="40% - Ênfase2 5 2 4 4 2 2" xfId="48629"/>
    <cellStyle name="40% - Ênfase2 5 2 4 4 3" xfId="32274"/>
    <cellStyle name="40% - Ênfase2 5 2 4 4 4" xfId="40352"/>
    <cellStyle name="40% - Ênfase2 5 2 4 5" xfId="14125"/>
    <cellStyle name="40% - Ênfase2 5 2 4 5 2" xfId="46580"/>
    <cellStyle name="40% - Ênfase2 5 2 4 6" xfId="26215"/>
    <cellStyle name="40% - Ênfase2 5 2 4 7" xfId="38305"/>
    <cellStyle name="40% - Ênfase2 5 2 5" xfId="2500"/>
    <cellStyle name="40% - Ênfase2 5 2 5 2" xfId="8560"/>
    <cellStyle name="40% - Ênfase2 5 2 5 2 2" xfId="20680"/>
    <cellStyle name="40% - Ênfase2 5 2 5 2 3" xfId="32769"/>
    <cellStyle name="40% - Ênfase2 5 2 5 2 4" xfId="49126"/>
    <cellStyle name="40% - Ênfase2 5 2 5 3" xfId="14620"/>
    <cellStyle name="40% - Ênfase2 5 2 5 4" xfId="26710"/>
    <cellStyle name="40% - Ênfase2 5 2 5 5" xfId="40849"/>
    <cellStyle name="40% - Ênfase2 5 2 6" xfId="4530"/>
    <cellStyle name="40% - Ênfase2 5 2 6 2" xfId="10589"/>
    <cellStyle name="40% - Ênfase2 5 2 6 2 2" xfId="22709"/>
    <cellStyle name="40% - Ênfase2 5 2 6 2 3" xfId="34798"/>
    <cellStyle name="40% - Ênfase2 5 2 6 2 4" xfId="51156"/>
    <cellStyle name="40% - Ênfase2 5 2 6 3" xfId="16649"/>
    <cellStyle name="40% - Ênfase2 5 2 6 4" xfId="28739"/>
    <cellStyle name="40% - Ênfase2 5 2 6 5" xfId="42879"/>
    <cellStyle name="40% - Ênfase2 5 2 7" xfId="6530"/>
    <cellStyle name="40% - Ênfase2 5 2 7 2" xfId="18650"/>
    <cellStyle name="40% - Ênfase2 5 2 7 2 2" xfId="47079"/>
    <cellStyle name="40% - Ênfase2 5 2 7 3" xfId="30739"/>
    <cellStyle name="40% - Ênfase2 5 2 7 4" xfId="38802"/>
    <cellStyle name="40% - Ênfase2 5 2 8" xfId="12590"/>
    <cellStyle name="40% - Ênfase2 5 2 8 2" xfId="45032"/>
    <cellStyle name="40% - Ênfase2 5 2 9" xfId="24709"/>
    <cellStyle name="40% - Ênfase2 5 3" xfId="1457"/>
    <cellStyle name="40% - Ênfase2 5 3 2" xfId="3499"/>
    <cellStyle name="40% - Ênfase2 5 3 2 2" xfId="9558"/>
    <cellStyle name="40% - Ênfase2 5 3 2 2 2" xfId="21678"/>
    <cellStyle name="40% - Ênfase2 5 3 2 2 3" xfId="33767"/>
    <cellStyle name="40% - Ênfase2 5 3 2 2 4" xfId="50125"/>
    <cellStyle name="40% - Ênfase2 5 3 2 3" xfId="15618"/>
    <cellStyle name="40% - Ênfase2 5 3 2 4" xfId="27708"/>
    <cellStyle name="40% - Ênfase2 5 3 2 5" xfId="41848"/>
    <cellStyle name="40% - Ênfase2 5 3 3" xfId="5523"/>
    <cellStyle name="40% - Ênfase2 5 3 3 2" xfId="11582"/>
    <cellStyle name="40% - Ênfase2 5 3 3 2 2" xfId="23702"/>
    <cellStyle name="40% - Ênfase2 5 3 3 2 3" xfId="35791"/>
    <cellStyle name="40% - Ênfase2 5 3 3 2 4" xfId="52149"/>
    <cellStyle name="40% - Ênfase2 5 3 3 3" xfId="17642"/>
    <cellStyle name="40% - Ênfase2 5 3 3 4" xfId="29732"/>
    <cellStyle name="40% - Ênfase2 5 3 3 5" xfId="43872"/>
    <cellStyle name="40% - Ênfase2 5 3 4" xfId="7528"/>
    <cellStyle name="40% - Ênfase2 5 3 4 2" xfId="19648"/>
    <cellStyle name="40% - Ênfase2 5 3 4 2 2" xfId="48091"/>
    <cellStyle name="40% - Ênfase2 5 3 4 3" xfId="31737"/>
    <cellStyle name="40% - Ênfase2 5 3 4 4" xfId="39814"/>
    <cellStyle name="40% - Ênfase2 5 3 5" xfId="13588"/>
    <cellStyle name="40% - Ênfase2 5 3 5 2" xfId="46042"/>
    <cellStyle name="40% - Ênfase2 5 3 6" xfId="25702"/>
    <cellStyle name="40% - Ênfase2 5 3 7" xfId="37792"/>
    <cellStyle name="40% - Ênfase2 5 4" xfId="947"/>
    <cellStyle name="40% - Ênfase2 5 4 2" xfId="3002"/>
    <cellStyle name="40% - Ênfase2 5 4 2 2" xfId="9061"/>
    <cellStyle name="40% - Ênfase2 5 4 2 2 2" xfId="21181"/>
    <cellStyle name="40% - Ênfase2 5 4 2 2 3" xfId="33270"/>
    <cellStyle name="40% - Ênfase2 5 4 2 2 4" xfId="49628"/>
    <cellStyle name="40% - Ênfase2 5 4 2 3" xfId="15121"/>
    <cellStyle name="40% - Ênfase2 5 4 2 4" xfId="27211"/>
    <cellStyle name="40% - Ênfase2 5 4 2 5" xfId="41351"/>
    <cellStyle name="40% - Ênfase2 5 4 3" xfId="5027"/>
    <cellStyle name="40% - Ênfase2 5 4 3 2" xfId="11086"/>
    <cellStyle name="40% - Ênfase2 5 4 3 2 2" xfId="23206"/>
    <cellStyle name="40% - Ênfase2 5 4 3 2 3" xfId="35295"/>
    <cellStyle name="40% - Ênfase2 5 4 3 2 4" xfId="51653"/>
    <cellStyle name="40% - Ênfase2 5 4 3 3" xfId="17146"/>
    <cellStyle name="40% - Ênfase2 5 4 3 4" xfId="29236"/>
    <cellStyle name="40% - Ênfase2 5 4 3 5" xfId="43376"/>
    <cellStyle name="40% - Ênfase2 5 4 4" xfId="7031"/>
    <cellStyle name="40% - Ênfase2 5 4 4 2" xfId="19151"/>
    <cellStyle name="40% - Ênfase2 5 4 4 2 2" xfId="47585"/>
    <cellStyle name="40% - Ênfase2 5 4 4 3" xfId="31240"/>
    <cellStyle name="40% - Ênfase2 5 4 4 4" xfId="39308"/>
    <cellStyle name="40% - Ênfase2 5 4 5" xfId="13091"/>
    <cellStyle name="40% - Ênfase2 5 4 5 2" xfId="45537"/>
    <cellStyle name="40% - Ênfase2 5 4 6" xfId="25206"/>
    <cellStyle name="40% - Ênfase2 5 4 7" xfId="37296"/>
    <cellStyle name="40% - Ênfase2 5 5" xfId="1999"/>
    <cellStyle name="40% - Ênfase2 5 5 2" xfId="4035"/>
    <cellStyle name="40% - Ênfase2 5 5 2 2" xfId="10094"/>
    <cellStyle name="40% - Ênfase2 5 5 2 2 2" xfId="22214"/>
    <cellStyle name="40% - Ênfase2 5 5 2 2 3" xfId="34303"/>
    <cellStyle name="40% - Ênfase2 5 5 2 2 4" xfId="50661"/>
    <cellStyle name="40% - Ênfase2 5 5 2 3" xfId="16154"/>
    <cellStyle name="40% - Ênfase2 5 5 2 4" xfId="28244"/>
    <cellStyle name="40% - Ênfase2 5 5 2 5" xfId="42384"/>
    <cellStyle name="40% - Ênfase2 5 5 3" xfId="6035"/>
    <cellStyle name="40% - Ênfase2 5 5 3 2" xfId="12094"/>
    <cellStyle name="40% - Ênfase2 5 5 3 2 2" xfId="24214"/>
    <cellStyle name="40% - Ênfase2 5 5 3 2 3" xfId="36303"/>
    <cellStyle name="40% - Ênfase2 5 5 3 2 4" xfId="52661"/>
    <cellStyle name="40% - Ênfase2 5 5 3 3" xfId="18154"/>
    <cellStyle name="40% - Ênfase2 5 5 3 4" xfId="30244"/>
    <cellStyle name="40% - Ênfase2 5 5 3 5" xfId="44384"/>
    <cellStyle name="40% - Ênfase2 5 5 4" xfId="8064"/>
    <cellStyle name="40% - Ênfase2 5 5 4 2" xfId="20184"/>
    <cellStyle name="40% - Ênfase2 5 5 4 2 2" xfId="48628"/>
    <cellStyle name="40% - Ênfase2 5 5 4 3" xfId="32273"/>
    <cellStyle name="40% - Ênfase2 5 5 4 4" xfId="40351"/>
    <cellStyle name="40% - Ênfase2 5 5 5" xfId="14124"/>
    <cellStyle name="40% - Ênfase2 5 5 5 2" xfId="46579"/>
    <cellStyle name="40% - Ênfase2 5 5 6" xfId="26214"/>
    <cellStyle name="40% - Ênfase2 5 5 7" xfId="38304"/>
    <cellStyle name="40% - Ênfase2 5 6" xfId="2499"/>
    <cellStyle name="40% - Ênfase2 5 6 2" xfId="8559"/>
    <cellStyle name="40% - Ênfase2 5 6 2 2" xfId="20679"/>
    <cellStyle name="40% - Ênfase2 5 6 2 3" xfId="32768"/>
    <cellStyle name="40% - Ênfase2 5 6 2 4" xfId="49125"/>
    <cellStyle name="40% - Ênfase2 5 6 3" xfId="14619"/>
    <cellStyle name="40% - Ênfase2 5 6 4" xfId="26709"/>
    <cellStyle name="40% - Ênfase2 5 6 5" xfId="40848"/>
    <cellStyle name="40% - Ênfase2 5 7" xfId="4529"/>
    <cellStyle name="40% - Ênfase2 5 7 2" xfId="10588"/>
    <cellStyle name="40% - Ênfase2 5 7 2 2" xfId="22708"/>
    <cellStyle name="40% - Ênfase2 5 7 2 3" xfId="34797"/>
    <cellStyle name="40% - Ênfase2 5 7 2 4" xfId="51155"/>
    <cellStyle name="40% - Ênfase2 5 7 3" xfId="16648"/>
    <cellStyle name="40% - Ênfase2 5 7 4" xfId="28738"/>
    <cellStyle name="40% - Ênfase2 5 7 5" xfId="42878"/>
    <cellStyle name="40% - Ênfase2 5 8" xfId="6529"/>
    <cellStyle name="40% - Ênfase2 5 8 2" xfId="18649"/>
    <cellStyle name="40% - Ênfase2 5 8 2 2" xfId="47078"/>
    <cellStyle name="40% - Ênfase2 5 8 3" xfId="30738"/>
    <cellStyle name="40% - Ênfase2 5 8 4" xfId="38801"/>
    <cellStyle name="40% - Ênfase2 5 9" xfId="12589"/>
    <cellStyle name="40% - Ênfase2 5 9 2" xfId="45031"/>
    <cellStyle name="40% - Ênfase2 6" xfId="378"/>
    <cellStyle name="40% - Ênfase2 6 10" xfId="24710"/>
    <cellStyle name="40% - Ênfase2 6 11" xfId="36800"/>
    <cellStyle name="40% - Ênfase2 6 2" xfId="379"/>
    <cellStyle name="40% - Ênfase2 6 2 10" xfId="36801"/>
    <cellStyle name="40% - Ênfase2 6 2 2" xfId="1460"/>
    <cellStyle name="40% - Ênfase2 6 2 2 2" xfId="3502"/>
    <cellStyle name="40% - Ênfase2 6 2 2 2 2" xfId="9561"/>
    <cellStyle name="40% - Ênfase2 6 2 2 2 2 2" xfId="21681"/>
    <cellStyle name="40% - Ênfase2 6 2 2 2 2 3" xfId="33770"/>
    <cellStyle name="40% - Ênfase2 6 2 2 2 2 4" xfId="50128"/>
    <cellStyle name="40% - Ênfase2 6 2 2 2 3" xfId="15621"/>
    <cellStyle name="40% - Ênfase2 6 2 2 2 4" xfId="27711"/>
    <cellStyle name="40% - Ênfase2 6 2 2 2 5" xfId="41851"/>
    <cellStyle name="40% - Ênfase2 6 2 2 3" xfId="5526"/>
    <cellStyle name="40% - Ênfase2 6 2 2 3 2" xfId="11585"/>
    <cellStyle name="40% - Ênfase2 6 2 2 3 2 2" xfId="23705"/>
    <cellStyle name="40% - Ênfase2 6 2 2 3 2 3" xfId="35794"/>
    <cellStyle name="40% - Ênfase2 6 2 2 3 2 4" xfId="52152"/>
    <cellStyle name="40% - Ênfase2 6 2 2 3 3" xfId="17645"/>
    <cellStyle name="40% - Ênfase2 6 2 2 3 4" xfId="29735"/>
    <cellStyle name="40% - Ênfase2 6 2 2 3 5" xfId="43875"/>
    <cellStyle name="40% - Ênfase2 6 2 2 4" xfId="7531"/>
    <cellStyle name="40% - Ênfase2 6 2 2 4 2" xfId="19651"/>
    <cellStyle name="40% - Ênfase2 6 2 2 4 2 2" xfId="48094"/>
    <cellStyle name="40% - Ênfase2 6 2 2 4 3" xfId="31740"/>
    <cellStyle name="40% - Ênfase2 6 2 2 4 4" xfId="39817"/>
    <cellStyle name="40% - Ênfase2 6 2 2 5" xfId="13591"/>
    <cellStyle name="40% - Ênfase2 6 2 2 5 2" xfId="46045"/>
    <cellStyle name="40% - Ênfase2 6 2 2 6" xfId="25705"/>
    <cellStyle name="40% - Ênfase2 6 2 2 7" xfId="37795"/>
    <cellStyle name="40% - Ênfase2 6 2 3" xfId="950"/>
    <cellStyle name="40% - Ênfase2 6 2 3 2" xfId="3005"/>
    <cellStyle name="40% - Ênfase2 6 2 3 2 2" xfId="9064"/>
    <cellStyle name="40% - Ênfase2 6 2 3 2 2 2" xfId="21184"/>
    <cellStyle name="40% - Ênfase2 6 2 3 2 2 3" xfId="33273"/>
    <cellStyle name="40% - Ênfase2 6 2 3 2 2 4" xfId="49631"/>
    <cellStyle name="40% - Ênfase2 6 2 3 2 3" xfId="15124"/>
    <cellStyle name="40% - Ênfase2 6 2 3 2 4" xfId="27214"/>
    <cellStyle name="40% - Ênfase2 6 2 3 2 5" xfId="41354"/>
    <cellStyle name="40% - Ênfase2 6 2 3 3" xfId="5030"/>
    <cellStyle name="40% - Ênfase2 6 2 3 3 2" xfId="11089"/>
    <cellStyle name="40% - Ênfase2 6 2 3 3 2 2" xfId="23209"/>
    <cellStyle name="40% - Ênfase2 6 2 3 3 2 3" xfId="35298"/>
    <cellStyle name="40% - Ênfase2 6 2 3 3 2 4" xfId="51656"/>
    <cellStyle name="40% - Ênfase2 6 2 3 3 3" xfId="17149"/>
    <cellStyle name="40% - Ênfase2 6 2 3 3 4" xfId="29239"/>
    <cellStyle name="40% - Ênfase2 6 2 3 3 5" xfId="43379"/>
    <cellStyle name="40% - Ênfase2 6 2 3 4" xfId="7034"/>
    <cellStyle name="40% - Ênfase2 6 2 3 4 2" xfId="19154"/>
    <cellStyle name="40% - Ênfase2 6 2 3 4 2 2" xfId="47588"/>
    <cellStyle name="40% - Ênfase2 6 2 3 4 3" xfId="31243"/>
    <cellStyle name="40% - Ênfase2 6 2 3 4 4" xfId="39311"/>
    <cellStyle name="40% - Ênfase2 6 2 3 5" xfId="13094"/>
    <cellStyle name="40% - Ênfase2 6 2 3 5 2" xfId="45540"/>
    <cellStyle name="40% - Ênfase2 6 2 3 6" xfId="25209"/>
    <cellStyle name="40% - Ênfase2 6 2 3 7" xfId="37299"/>
    <cellStyle name="40% - Ênfase2 6 2 4" xfId="2002"/>
    <cellStyle name="40% - Ênfase2 6 2 4 2" xfId="4038"/>
    <cellStyle name="40% - Ênfase2 6 2 4 2 2" xfId="10097"/>
    <cellStyle name="40% - Ênfase2 6 2 4 2 2 2" xfId="22217"/>
    <cellStyle name="40% - Ênfase2 6 2 4 2 2 3" xfId="34306"/>
    <cellStyle name="40% - Ênfase2 6 2 4 2 2 4" xfId="50664"/>
    <cellStyle name="40% - Ênfase2 6 2 4 2 3" xfId="16157"/>
    <cellStyle name="40% - Ênfase2 6 2 4 2 4" xfId="28247"/>
    <cellStyle name="40% - Ênfase2 6 2 4 2 5" xfId="42387"/>
    <cellStyle name="40% - Ênfase2 6 2 4 3" xfId="6038"/>
    <cellStyle name="40% - Ênfase2 6 2 4 3 2" xfId="12097"/>
    <cellStyle name="40% - Ênfase2 6 2 4 3 2 2" xfId="24217"/>
    <cellStyle name="40% - Ênfase2 6 2 4 3 2 3" xfId="36306"/>
    <cellStyle name="40% - Ênfase2 6 2 4 3 2 4" xfId="52664"/>
    <cellStyle name="40% - Ênfase2 6 2 4 3 3" xfId="18157"/>
    <cellStyle name="40% - Ênfase2 6 2 4 3 4" xfId="30247"/>
    <cellStyle name="40% - Ênfase2 6 2 4 3 5" xfId="44387"/>
    <cellStyle name="40% - Ênfase2 6 2 4 4" xfId="8067"/>
    <cellStyle name="40% - Ênfase2 6 2 4 4 2" xfId="20187"/>
    <cellStyle name="40% - Ênfase2 6 2 4 4 2 2" xfId="48631"/>
    <cellStyle name="40% - Ênfase2 6 2 4 4 3" xfId="32276"/>
    <cellStyle name="40% - Ênfase2 6 2 4 4 4" xfId="40354"/>
    <cellStyle name="40% - Ênfase2 6 2 4 5" xfId="14127"/>
    <cellStyle name="40% - Ênfase2 6 2 4 5 2" xfId="46582"/>
    <cellStyle name="40% - Ênfase2 6 2 4 6" xfId="26217"/>
    <cellStyle name="40% - Ênfase2 6 2 4 7" xfId="38307"/>
    <cellStyle name="40% - Ênfase2 6 2 5" xfId="2502"/>
    <cellStyle name="40% - Ênfase2 6 2 5 2" xfId="8562"/>
    <cellStyle name="40% - Ênfase2 6 2 5 2 2" xfId="20682"/>
    <cellStyle name="40% - Ênfase2 6 2 5 2 3" xfId="32771"/>
    <cellStyle name="40% - Ênfase2 6 2 5 2 4" xfId="49128"/>
    <cellStyle name="40% - Ênfase2 6 2 5 3" xfId="14622"/>
    <cellStyle name="40% - Ênfase2 6 2 5 4" xfId="26712"/>
    <cellStyle name="40% - Ênfase2 6 2 5 5" xfId="40851"/>
    <cellStyle name="40% - Ênfase2 6 2 6" xfId="4532"/>
    <cellStyle name="40% - Ênfase2 6 2 6 2" xfId="10591"/>
    <cellStyle name="40% - Ênfase2 6 2 6 2 2" xfId="22711"/>
    <cellStyle name="40% - Ênfase2 6 2 6 2 3" xfId="34800"/>
    <cellStyle name="40% - Ênfase2 6 2 6 2 4" xfId="51158"/>
    <cellStyle name="40% - Ênfase2 6 2 6 3" xfId="16651"/>
    <cellStyle name="40% - Ênfase2 6 2 6 4" xfId="28741"/>
    <cellStyle name="40% - Ênfase2 6 2 6 5" xfId="42881"/>
    <cellStyle name="40% - Ênfase2 6 2 7" xfId="6532"/>
    <cellStyle name="40% - Ênfase2 6 2 7 2" xfId="18652"/>
    <cellStyle name="40% - Ênfase2 6 2 7 2 2" xfId="47081"/>
    <cellStyle name="40% - Ênfase2 6 2 7 3" xfId="30741"/>
    <cellStyle name="40% - Ênfase2 6 2 7 4" xfId="38804"/>
    <cellStyle name="40% - Ênfase2 6 2 8" xfId="12592"/>
    <cellStyle name="40% - Ênfase2 6 2 8 2" xfId="45034"/>
    <cellStyle name="40% - Ênfase2 6 2 9" xfId="24711"/>
    <cellStyle name="40% - Ênfase2 6 3" xfId="1459"/>
    <cellStyle name="40% - Ênfase2 6 3 2" xfId="3501"/>
    <cellStyle name="40% - Ênfase2 6 3 2 2" xfId="9560"/>
    <cellStyle name="40% - Ênfase2 6 3 2 2 2" xfId="21680"/>
    <cellStyle name="40% - Ênfase2 6 3 2 2 3" xfId="33769"/>
    <cellStyle name="40% - Ênfase2 6 3 2 2 4" xfId="50127"/>
    <cellStyle name="40% - Ênfase2 6 3 2 3" xfId="15620"/>
    <cellStyle name="40% - Ênfase2 6 3 2 4" xfId="27710"/>
    <cellStyle name="40% - Ênfase2 6 3 2 5" xfId="41850"/>
    <cellStyle name="40% - Ênfase2 6 3 3" xfId="5525"/>
    <cellStyle name="40% - Ênfase2 6 3 3 2" xfId="11584"/>
    <cellStyle name="40% - Ênfase2 6 3 3 2 2" xfId="23704"/>
    <cellStyle name="40% - Ênfase2 6 3 3 2 3" xfId="35793"/>
    <cellStyle name="40% - Ênfase2 6 3 3 2 4" xfId="52151"/>
    <cellStyle name="40% - Ênfase2 6 3 3 3" xfId="17644"/>
    <cellStyle name="40% - Ênfase2 6 3 3 4" xfId="29734"/>
    <cellStyle name="40% - Ênfase2 6 3 3 5" xfId="43874"/>
    <cellStyle name="40% - Ênfase2 6 3 4" xfId="7530"/>
    <cellStyle name="40% - Ênfase2 6 3 4 2" xfId="19650"/>
    <cellStyle name="40% - Ênfase2 6 3 4 2 2" xfId="48093"/>
    <cellStyle name="40% - Ênfase2 6 3 4 3" xfId="31739"/>
    <cellStyle name="40% - Ênfase2 6 3 4 4" xfId="39816"/>
    <cellStyle name="40% - Ênfase2 6 3 5" xfId="13590"/>
    <cellStyle name="40% - Ênfase2 6 3 5 2" xfId="46044"/>
    <cellStyle name="40% - Ênfase2 6 3 6" xfId="25704"/>
    <cellStyle name="40% - Ênfase2 6 3 7" xfId="37794"/>
    <cellStyle name="40% - Ênfase2 6 4" xfId="949"/>
    <cellStyle name="40% - Ênfase2 6 4 2" xfId="3004"/>
    <cellStyle name="40% - Ênfase2 6 4 2 2" xfId="9063"/>
    <cellStyle name="40% - Ênfase2 6 4 2 2 2" xfId="21183"/>
    <cellStyle name="40% - Ênfase2 6 4 2 2 3" xfId="33272"/>
    <cellStyle name="40% - Ênfase2 6 4 2 2 4" xfId="49630"/>
    <cellStyle name="40% - Ênfase2 6 4 2 3" xfId="15123"/>
    <cellStyle name="40% - Ênfase2 6 4 2 4" xfId="27213"/>
    <cellStyle name="40% - Ênfase2 6 4 2 5" xfId="41353"/>
    <cellStyle name="40% - Ênfase2 6 4 3" xfId="5029"/>
    <cellStyle name="40% - Ênfase2 6 4 3 2" xfId="11088"/>
    <cellStyle name="40% - Ênfase2 6 4 3 2 2" xfId="23208"/>
    <cellStyle name="40% - Ênfase2 6 4 3 2 3" xfId="35297"/>
    <cellStyle name="40% - Ênfase2 6 4 3 2 4" xfId="51655"/>
    <cellStyle name="40% - Ênfase2 6 4 3 3" xfId="17148"/>
    <cellStyle name="40% - Ênfase2 6 4 3 4" xfId="29238"/>
    <cellStyle name="40% - Ênfase2 6 4 3 5" xfId="43378"/>
    <cellStyle name="40% - Ênfase2 6 4 4" xfId="7033"/>
    <cellStyle name="40% - Ênfase2 6 4 4 2" xfId="19153"/>
    <cellStyle name="40% - Ênfase2 6 4 4 2 2" xfId="47587"/>
    <cellStyle name="40% - Ênfase2 6 4 4 3" xfId="31242"/>
    <cellStyle name="40% - Ênfase2 6 4 4 4" xfId="39310"/>
    <cellStyle name="40% - Ênfase2 6 4 5" xfId="13093"/>
    <cellStyle name="40% - Ênfase2 6 4 5 2" xfId="45539"/>
    <cellStyle name="40% - Ênfase2 6 4 6" xfId="25208"/>
    <cellStyle name="40% - Ênfase2 6 4 7" xfId="37298"/>
    <cellStyle name="40% - Ênfase2 6 5" xfId="2001"/>
    <cellStyle name="40% - Ênfase2 6 5 2" xfId="4037"/>
    <cellStyle name="40% - Ênfase2 6 5 2 2" xfId="10096"/>
    <cellStyle name="40% - Ênfase2 6 5 2 2 2" xfId="22216"/>
    <cellStyle name="40% - Ênfase2 6 5 2 2 3" xfId="34305"/>
    <cellStyle name="40% - Ênfase2 6 5 2 2 4" xfId="50663"/>
    <cellStyle name="40% - Ênfase2 6 5 2 3" xfId="16156"/>
    <cellStyle name="40% - Ênfase2 6 5 2 4" xfId="28246"/>
    <cellStyle name="40% - Ênfase2 6 5 2 5" xfId="42386"/>
    <cellStyle name="40% - Ênfase2 6 5 3" xfId="6037"/>
    <cellStyle name="40% - Ênfase2 6 5 3 2" xfId="12096"/>
    <cellStyle name="40% - Ênfase2 6 5 3 2 2" xfId="24216"/>
    <cellStyle name="40% - Ênfase2 6 5 3 2 3" xfId="36305"/>
    <cellStyle name="40% - Ênfase2 6 5 3 2 4" xfId="52663"/>
    <cellStyle name="40% - Ênfase2 6 5 3 3" xfId="18156"/>
    <cellStyle name="40% - Ênfase2 6 5 3 4" xfId="30246"/>
    <cellStyle name="40% - Ênfase2 6 5 3 5" xfId="44386"/>
    <cellStyle name="40% - Ênfase2 6 5 4" xfId="8066"/>
    <cellStyle name="40% - Ênfase2 6 5 4 2" xfId="20186"/>
    <cellStyle name="40% - Ênfase2 6 5 4 2 2" xfId="48630"/>
    <cellStyle name="40% - Ênfase2 6 5 4 3" xfId="32275"/>
    <cellStyle name="40% - Ênfase2 6 5 4 4" xfId="40353"/>
    <cellStyle name="40% - Ênfase2 6 5 5" xfId="14126"/>
    <cellStyle name="40% - Ênfase2 6 5 5 2" xfId="46581"/>
    <cellStyle name="40% - Ênfase2 6 5 6" xfId="26216"/>
    <cellStyle name="40% - Ênfase2 6 5 7" xfId="38306"/>
    <cellStyle name="40% - Ênfase2 6 6" xfId="2501"/>
    <cellStyle name="40% - Ênfase2 6 6 2" xfId="8561"/>
    <cellStyle name="40% - Ênfase2 6 6 2 2" xfId="20681"/>
    <cellStyle name="40% - Ênfase2 6 6 2 3" xfId="32770"/>
    <cellStyle name="40% - Ênfase2 6 6 2 4" xfId="49127"/>
    <cellStyle name="40% - Ênfase2 6 6 3" xfId="14621"/>
    <cellStyle name="40% - Ênfase2 6 6 4" xfId="26711"/>
    <cellStyle name="40% - Ênfase2 6 6 5" xfId="40850"/>
    <cellStyle name="40% - Ênfase2 6 7" xfId="4531"/>
    <cellStyle name="40% - Ênfase2 6 7 2" xfId="10590"/>
    <cellStyle name="40% - Ênfase2 6 7 2 2" xfId="22710"/>
    <cellStyle name="40% - Ênfase2 6 7 2 3" xfId="34799"/>
    <cellStyle name="40% - Ênfase2 6 7 2 4" xfId="51157"/>
    <cellStyle name="40% - Ênfase2 6 7 3" xfId="16650"/>
    <cellStyle name="40% - Ênfase2 6 7 4" xfId="28740"/>
    <cellStyle name="40% - Ênfase2 6 7 5" xfId="42880"/>
    <cellStyle name="40% - Ênfase2 6 8" xfId="6531"/>
    <cellStyle name="40% - Ênfase2 6 8 2" xfId="18651"/>
    <cellStyle name="40% - Ênfase2 6 8 2 2" xfId="47080"/>
    <cellStyle name="40% - Ênfase2 6 8 3" xfId="30740"/>
    <cellStyle name="40% - Ênfase2 6 8 4" xfId="38803"/>
    <cellStyle name="40% - Ênfase2 6 9" xfId="12591"/>
    <cellStyle name="40% - Ênfase2 6 9 2" xfId="45033"/>
    <cellStyle name="40% - Ênfase2 7" xfId="381"/>
    <cellStyle name="40% - Ênfase2 7 10" xfId="24712"/>
    <cellStyle name="40% - Ênfase2 7 11" xfId="36802"/>
    <cellStyle name="40% - Ênfase2 7 2" xfId="339"/>
    <cellStyle name="40% - Ênfase2 7 2 10" xfId="36765"/>
    <cellStyle name="40% - Ênfase2 7 2 2" xfId="1424"/>
    <cellStyle name="40% - Ênfase2 7 2 2 2" xfId="3466"/>
    <cellStyle name="40% - Ênfase2 7 2 2 2 2" xfId="9525"/>
    <cellStyle name="40% - Ênfase2 7 2 2 2 2 2" xfId="21645"/>
    <cellStyle name="40% - Ênfase2 7 2 2 2 2 3" xfId="33734"/>
    <cellStyle name="40% - Ênfase2 7 2 2 2 2 4" xfId="50092"/>
    <cellStyle name="40% - Ênfase2 7 2 2 2 3" xfId="15585"/>
    <cellStyle name="40% - Ênfase2 7 2 2 2 4" xfId="27675"/>
    <cellStyle name="40% - Ênfase2 7 2 2 2 5" xfId="41815"/>
    <cellStyle name="40% - Ênfase2 7 2 2 3" xfId="5490"/>
    <cellStyle name="40% - Ênfase2 7 2 2 3 2" xfId="11549"/>
    <cellStyle name="40% - Ênfase2 7 2 2 3 2 2" xfId="23669"/>
    <cellStyle name="40% - Ênfase2 7 2 2 3 2 3" xfId="35758"/>
    <cellStyle name="40% - Ênfase2 7 2 2 3 2 4" xfId="52116"/>
    <cellStyle name="40% - Ênfase2 7 2 2 3 3" xfId="17609"/>
    <cellStyle name="40% - Ênfase2 7 2 2 3 4" xfId="29699"/>
    <cellStyle name="40% - Ênfase2 7 2 2 3 5" xfId="43839"/>
    <cellStyle name="40% - Ênfase2 7 2 2 4" xfId="7495"/>
    <cellStyle name="40% - Ênfase2 7 2 2 4 2" xfId="19615"/>
    <cellStyle name="40% - Ênfase2 7 2 2 4 2 2" xfId="48058"/>
    <cellStyle name="40% - Ênfase2 7 2 2 4 3" xfId="31704"/>
    <cellStyle name="40% - Ênfase2 7 2 2 4 4" xfId="39781"/>
    <cellStyle name="40% - Ênfase2 7 2 2 5" xfId="13555"/>
    <cellStyle name="40% - Ênfase2 7 2 2 5 2" xfId="46009"/>
    <cellStyle name="40% - Ênfase2 7 2 2 6" xfId="25669"/>
    <cellStyle name="40% - Ênfase2 7 2 2 7" xfId="37759"/>
    <cellStyle name="40% - Ênfase2 7 2 3" xfId="914"/>
    <cellStyle name="40% - Ênfase2 7 2 3 2" xfId="2969"/>
    <cellStyle name="40% - Ênfase2 7 2 3 2 2" xfId="9028"/>
    <cellStyle name="40% - Ênfase2 7 2 3 2 2 2" xfId="21148"/>
    <cellStyle name="40% - Ênfase2 7 2 3 2 2 3" xfId="33237"/>
    <cellStyle name="40% - Ênfase2 7 2 3 2 2 4" xfId="49595"/>
    <cellStyle name="40% - Ênfase2 7 2 3 2 3" xfId="15088"/>
    <cellStyle name="40% - Ênfase2 7 2 3 2 4" xfId="27178"/>
    <cellStyle name="40% - Ênfase2 7 2 3 2 5" xfId="41318"/>
    <cellStyle name="40% - Ênfase2 7 2 3 3" xfId="4994"/>
    <cellStyle name="40% - Ênfase2 7 2 3 3 2" xfId="11053"/>
    <cellStyle name="40% - Ênfase2 7 2 3 3 2 2" xfId="23173"/>
    <cellStyle name="40% - Ênfase2 7 2 3 3 2 3" xfId="35262"/>
    <cellStyle name="40% - Ênfase2 7 2 3 3 2 4" xfId="51620"/>
    <cellStyle name="40% - Ênfase2 7 2 3 3 3" xfId="17113"/>
    <cellStyle name="40% - Ênfase2 7 2 3 3 4" xfId="29203"/>
    <cellStyle name="40% - Ênfase2 7 2 3 3 5" xfId="43343"/>
    <cellStyle name="40% - Ênfase2 7 2 3 4" xfId="6998"/>
    <cellStyle name="40% - Ênfase2 7 2 3 4 2" xfId="19118"/>
    <cellStyle name="40% - Ênfase2 7 2 3 4 2 2" xfId="47552"/>
    <cellStyle name="40% - Ênfase2 7 2 3 4 3" xfId="31207"/>
    <cellStyle name="40% - Ênfase2 7 2 3 4 4" xfId="39275"/>
    <cellStyle name="40% - Ênfase2 7 2 3 5" xfId="13058"/>
    <cellStyle name="40% - Ênfase2 7 2 3 5 2" xfId="45504"/>
    <cellStyle name="40% - Ênfase2 7 2 3 6" xfId="25173"/>
    <cellStyle name="40% - Ênfase2 7 2 3 7" xfId="37263"/>
    <cellStyle name="40% - Ênfase2 7 2 4" xfId="1966"/>
    <cellStyle name="40% - Ênfase2 7 2 4 2" xfId="4002"/>
    <cellStyle name="40% - Ênfase2 7 2 4 2 2" xfId="10061"/>
    <cellStyle name="40% - Ênfase2 7 2 4 2 2 2" xfId="22181"/>
    <cellStyle name="40% - Ênfase2 7 2 4 2 2 3" xfId="34270"/>
    <cellStyle name="40% - Ênfase2 7 2 4 2 2 4" xfId="50628"/>
    <cellStyle name="40% - Ênfase2 7 2 4 2 3" xfId="16121"/>
    <cellStyle name="40% - Ênfase2 7 2 4 2 4" xfId="28211"/>
    <cellStyle name="40% - Ênfase2 7 2 4 2 5" xfId="42351"/>
    <cellStyle name="40% - Ênfase2 7 2 4 3" xfId="6002"/>
    <cellStyle name="40% - Ênfase2 7 2 4 3 2" xfId="12061"/>
    <cellStyle name="40% - Ênfase2 7 2 4 3 2 2" xfId="24181"/>
    <cellStyle name="40% - Ênfase2 7 2 4 3 2 3" xfId="36270"/>
    <cellStyle name="40% - Ênfase2 7 2 4 3 2 4" xfId="52628"/>
    <cellStyle name="40% - Ênfase2 7 2 4 3 3" xfId="18121"/>
    <cellStyle name="40% - Ênfase2 7 2 4 3 4" xfId="30211"/>
    <cellStyle name="40% - Ênfase2 7 2 4 3 5" xfId="44351"/>
    <cellStyle name="40% - Ênfase2 7 2 4 4" xfId="8031"/>
    <cellStyle name="40% - Ênfase2 7 2 4 4 2" xfId="20151"/>
    <cellStyle name="40% - Ênfase2 7 2 4 4 2 2" xfId="48595"/>
    <cellStyle name="40% - Ênfase2 7 2 4 4 3" xfId="32240"/>
    <cellStyle name="40% - Ênfase2 7 2 4 4 4" xfId="40318"/>
    <cellStyle name="40% - Ênfase2 7 2 4 5" xfId="14091"/>
    <cellStyle name="40% - Ênfase2 7 2 4 5 2" xfId="46546"/>
    <cellStyle name="40% - Ênfase2 7 2 4 6" xfId="26181"/>
    <cellStyle name="40% - Ênfase2 7 2 4 7" xfId="38271"/>
    <cellStyle name="40% - Ênfase2 7 2 5" xfId="2466"/>
    <cellStyle name="40% - Ênfase2 7 2 5 2" xfId="8526"/>
    <cellStyle name="40% - Ênfase2 7 2 5 2 2" xfId="20646"/>
    <cellStyle name="40% - Ênfase2 7 2 5 2 3" xfId="32735"/>
    <cellStyle name="40% - Ênfase2 7 2 5 2 4" xfId="49092"/>
    <cellStyle name="40% - Ênfase2 7 2 5 3" xfId="14586"/>
    <cellStyle name="40% - Ênfase2 7 2 5 4" xfId="26676"/>
    <cellStyle name="40% - Ênfase2 7 2 5 5" xfId="40815"/>
    <cellStyle name="40% - Ênfase2 7 2 6" xfId="4496"/>
    <cellStyle name="40% - Ênfase2 7 2 6 2" xfId="10555"/>
    <cellStyle name="40% - Ênfase2 7 2 6 2 2" xfId="22675"/>
    <cellStyle name="40% - Ênfase2 7 2 6 2 3" xfId="34764"/>
    <cellStyle name="40% - Ênfase2 7 2 6 2 4" xfId="51122"/>
    <cellStyle name="40% - Ênfase2 7 2 6 3" xfId="16615"/>
    <cellStyle name="40% - Ênfase2 7 2 6 4" xfId="28705"/>
    <cellStyle name="40% - Ênfase2 7 2 6 5" xfId="42845"/>
    <cellStyle name="40% - Ênfase2 7 2 7" xfId="6496"/>
    <cellStyle name="40% - Ênfase2 7 2 7 2" xfId="18616"/>
    <cellStyle name="40% - Ênfase2 7 2 7 2 2" xfId="47045"/>
    <cellStyle name="40% - Ênfase2 7 2 7 3" xfId="30705"/>
    <cellStyle name="40% - Ênfase2 7 2 7 4" xfId="38768"/>
    <cellStyle name="40% - Ênfase2 7 2 8" xfId="12556"/>
    <cellStyle name="40% - Ênfase2 7 2 8 2" xfId="44998"/>
    <cellStyle name="40% - Ênfase2 7 2 9" xfId="24675"/>
    <cellStyle name="40% - Ênfase2 7 3" xfId="1461"/>
    <cellStyle name="40% - Ênfase2 7 3 2" xfId="3503"/>
    <cellStyle name="40% - Ênfase2 7 3 2 2" xfId="9562"/>
    <cellStyle name="40% - Ênfase2 7 3 2 2 2" xfId="21682"/>
    <cellStyle name="40% - Ênfase2 7 3 2 2 3" xfId="33771"/>
    <cellStyle name="40% - Ênfase2 7 3 2 2 4" xfId="50129"/>
    <cellStyle name="40% - Ênfase2 7 3 2 3" xfId="15622"/>
    <cellStyle name="40% - Ênfase2 7 3 2 4" xfId="27712"/>
    <cellStyle name="40% - Ênfase2 7 3 2 5" xfId="41852"/>
    <cellStyle name="40% - Ênfase2 7 3 3" xfId="5527"/>
    <cellStyle name="40% - Ênfase2 7 3 3 2" xfId="11586"/>
    <cellStyle name="40% - Ênfase2 7 3 3 2 2" xfId="23706"/>
    <cellStyle name="40% - Ênfase2 7 3 3 2 3" xfId="35795"/>
    <cellStyle name="40% - Ênfase2 7 3 3 2 4" xfId="52153"/>
    <cellStyle name="40% - Ênfase2 7 3 3 3" xfId="17646"/>
    <cellStyle name="40% - Ênfase2 7 3 3 4" xfId="29736"/>
    <cellStyle name="40% - Ênfase2 7 3 3 5" xfId="43876"/>
    <cellStyle name="40% - Ênfase2 7 3 4" xfId="7532"/>
    <cellStyle name="40% - Ênfase2 7 3 4 2" xfId="19652"/>
    <cellStyle name="40% - Ênfase2 7 3 4 2 2" xfId="48095"/>
    <cellStyle name="40% - Ênfase2 7 3 4 3" xfId="31741"/>
    <cellStyle name="40% - Ênfase2 7 3 4 4" xfId="39818"/>
    <cellStyle name="40% - Ênfase2 7 3 5" xfId="13592"/>
    <cellStyle name="40% - Ênfase2 7 3 5 2" xfId="46046"/>
    <cellStyle name="40% - Ênfase2 7 3 6" xfId="25706"/>
    <cellStyle name="40% - Ênfase2 7 3 7" xfId="37796"/>
    <cellStyle name="40% - Ênfase2 7 4" xfId="951"/>
    <cellStyle name="40% - Ênfase2 7 4 2" xfId="3006"/>
    <cellStyle name="40% - Ênfase2 7 4 2 2" xfId="9065"/>
    <cellStyle name="40% - Ênfase2 7 4 2 2 2" xfId="21185"/>
    <cellStyle name="40% - Ênfase2 7 4 2 2 3" xfId="33274"/>
    <cellStyle name="40% - Ênfase2 7 4 2 2 4" xfId="49632"/>
    <cellStyle name="40% - Ênfase2 7 4 2 3" xfId="15125"/>
    <cellStyle name="40% - Ênfase2 7 4 2 4" xfId="27215"/>
    <cellStyle name="40% - Ênfase2 7 4 2 5" xfId="41355"/>
    <cellStyle name="40% - Ênfase2 7 4 3" xfId="5031"/>
    <cellStyle name="40% - Ênfase2 7 4 3 2" xfId="11090"/>
    <cellStyle name="40% - Ênfase2 7 4 3 2 2" xfId="23210"/>
    <cellStyle name="40% - Ênfase2 7 4 3 2 3" xfId="35299"/>
    <cellStyle name="40% - Ênfase2 7 4 3 2 4" xfId="51657"/>
    <cellStyle name="40% - Ênfase2 7 4 3 3" xfId="17150"/>
    <cellStyle name="40% - Ênfase2 7 4 3 4" xfId="29240"/>
    <cellStyle name="40% - Ênfase2 7 4 3 5" xfId="43380"/>
    <cellStyle name="40% - Ênfase2 7 4 4" xfId="7035"/>
    <cellStyle name="40% - Ênfase2 7 4 4 2" xfId="19155"/>
    <cellStyle name="40% - Ênfase2 7 4 4 2 2" xfId="47589"/>
    <cellStyle name="40% - Ênfase2 7 4 4 3" xfId="31244"/>
    <cellStyle name="40% - Ênfase2 7 4 4 4" xfId="39312"/>
    <cellStyle name="40% - Ênfase2 7 4 5" xfId="13095"/>
    <cellStyle name="40% - Ênfase2 7 4 5 2" xfId="45541"/>
    <cellStyle name="40% - Ênfase2 7 4 6" xfId="25210"/>
    <cellStyle name="40% - Ênfase2 7 4 7" xfId="37300"/>
    <cellStyle name="40% - Ênfase2 7 5" xfId="2003"/>
    <cellStyle name="40% - Ênfase2 7 5 2" xfId="4039"/>
    <cellStyle name="40% - Ênfase2 7 5 2 2" xfId="10098"/>
    <cellStyle name="40% - Ênfase2 7 5 2 2 2" xfId="22218"/>
    <cellStyle name="40% - Ênfase2 7 5 2 2 3" xfId="34307"/>
    <cellStyle name="40% - Ênfase2 7 5 2 2 4" xfId="50665"/>
    <cellStyle name="40% - Ênfase2 7 5 2 3" xfId="16158"/>
    <cellStyle name="40% - Ênfase2 7 5 2 4" xfId="28248"/>
    <cellStyle name="40% - Ênfase2 7 5 2 5" xfId="42388"/>
    <cellStyle name="40% - Ênfase2 7 5 3" xfId="6039"/>
    <cellStyle name="40% - Ênfase2 7 5 3 2" xfId="12098"/>
    <cellStyle name="40% - Ênfase2 7 5 3 2 2" xfId="24218"/>
    <cellStyle name="40% - Ênfase2 7 5 3 2 3" xfId="36307"/>
    <cellStyle name="40% - Ênfase2 7 5 3 2 4" xfId="52665"/>
    <cellStyle name="40% - Ênfase2 7 5 3 3" xfId="18158"/>
    <cellStyle name="40% - Ênfase2 7 5 3 4" xfId="30248"/>
    <cellStyle name="40% - Ênfase2 7 5 3 5" xfId="44388"/>
    <cellStyle name="40% - Ênfase2 7 5 4" xfId="8068"/>
    <cellStyle name="40% - Ênfase2 7 5 4 2" xfId="20188"/>
    <cellStyle name="40% - Ênfase2 7 5 4 2 2" xfId="48632"/>
    <cellStyle name="40% - Ênfase2 7 5 4 3" xfId="32277"/>
    <cellStyle name="40% - Ênfase2 7 5 4 4" xfId="40355"/>
    <cellStyle name="40% - Ênfase2 7 5 5" xfId="14128"/>
    <cellStyle name="40% - Ênfase2 7 5 5 2" xfId="46583"/>
    <cellStyle name="40% - Ênfase2 7 5 6" xfId="26218"/>
    <cellStyle name="40% - Ênfase2 7 5 7" xfId="38308"/>
    <cellStyle name="40% - Ênfase2 7 6" xfId="2503"/>
    <cellStyle name="40% - Ênfase2 7 6 2" xfId="8563"/>
    <cellStyle name="40% - Ênfase2 7 6 2 2" xfId="20683"/>
    <cellStyle name="40% - Ênfase2 7 6 2 3" xfId="32772"/>
    <cellStyle name="40% - Ênfase2 7 6 2 4" xfId="49129"/>
    <cellStyle name="40% - Ênfase2 7 6 3" xfId="14623"/>
    <cellStyle name="40% - Ênfase2 7 6 4" xfId="26713"/>
    <cellStyle name="40% - Ênfase2 7 6 5" xfId="40852"/>
    <cellStyle name="40% - Ênfase2 7 7" xfId="4533"/>
    <cellStyle name="40% - Ênfase2 7 7 2" xfId="10592"/>
    <cellStyle name="40% - Ênfase2 7 7 2 2" xfId="22712"/>
    <cellStyle name="40% - Ênfase2 7 7 2 3" xfId="34801"/>
    <cellStyle name="40% - Ênfase2 7 7 2 4" xfId="51159"/>
    <cellStyle name="40% - Ênfase2 7 7 3" xfId="16652"/>
    <cellStyle name="40% - Ênfase2 7 7 4" xfId="28742"/>
    <cellStyle name="40% - Ênfase2 7 7 5" xfId="42882"/>
    <cellStyle name="40% - Ênfase2 7 8" xfId="6533"/>
    <cellStyle name="40% - Ênfase2 7 8 2" xfId="18653"/>
    <cellStyle name="40% - Ênfase2 7 8 2 2" xfId="47082"/>
    <cellStyle name="40% - Ênfase2 7 8 3" xfId="30742"/>
    <cellStyle name="40% - Ênfase2 7 8 4" xfId="38805"/>
    <cellStyle name="40% - Ênfase2 7 9" xfId="12593"/>
    <cellStyle name="40% - Ênfase2 7 9 2" xfId="45035"/>
    <cellStyle name="40% - Ênfase2 8" xfId="382"/>
    <cellStyle name="40% - Ênfase2 8 10" xfId="24713"/>
    <cellStyle name="40% - Ênfase2 8 11" xfId="36803"/>
    <cellStyle name="40% - Ênfase2 8 2" xfId="370"/>
    <cellStyle name="40% - Ênfase2 8 2 10" xfId="36793"/>
    <cellStyle name="40% - Ênfase2 8 2 2" xfId="1452"/>
    <cellStyle name="40% - Ênfase2 8 2 2 2" xfId="3494"/>
    <cellStyle name="40% - Ênfase2 8 2 2 2 2" xfId="9553"/>
    <cellStyle name="40% - Ênfase2 8 2 2 2 2 2" xfId="21673"/>
    <cellStyle name="40% - Ênfase2 8 2 2 2 2 3" xfId="33762"/>
    <cellStyle name="40% - Ênfase2 8 2 2 2 2 4" xfId="50120"/>
    <cellStyle name="40% - Ênfase2 8 2 2 2 3" xfId="15613"/>
    <cellStyle name="40% - Ênfase2 8 2 2 2 4" xfId="27703"/>
    <cellStyle name="40% - Ênfase2 8 2 2 2 5" xfId="41843"/>
    <cellStyle name="40% - Ênfase2 8 2 2 3" xfId="5518"/>
    <cellStyle name="40% - Ênfase2 8 2 2 3 2" xfId="11577"/>
    <cellStyle name="40% - Ênfase2 8 2 2 3 2 2" xfId="23697"/>
    <cellStyle name="40% - Ênfase2 8 2 2 3 2 3" xfId="35786"/>
    <cellStyle name="40% - Ênfase2 8 2 2 3 2 4" xfId="52144"/>
    <cellStyle name="40% - Ênfase2 8 2 2 3 3" xfId="17637"/>
    <cellStyle name="40% - Ênfase2 8 2 2 3 4" xfId="29727"/>
    <cellStyle name="40% - Ênfase2 8 2 2 3 5" xfId="43867"/>
    <cellStyle name="40% - Ênfase2 8 2 2 4" xfId="7523"/>
    <cellStyle name="40% - Ênfase2 8 2 2 4 2" xfId="19643"/>
    <cellStyle name="40% - Ênfase2 8 2 2 4 2 2" xfId="48086"/>
    <cellStyle name="40% - Ênfase2 8 2 2 4 3" xfId="31732"/>
    <cellStyle name="40% - Ênfase2 8 2 2 4 4" xfId="39809"/>
    <cellStyle name="40% - Ênfase2 8 2 2 5" xfId="13583"/>
    <cellStyle name="40% - Ênfase2 8 2 2 5 2" xfId="46037"/>
    <cellStyle name="40% - Ênfase2 8 2 2 6" xfId="25697"/>
    <cellStyle name="40% - Ênfase2 8 2 2 7" xfId="37787"/>
    <cellStyle name="40% - Ênfase2 8 2 3" xfId="942"/>
    <cellStyle name="40% - Ênfase2 8 2 3 2" xfId="2997"/>
    <cellStyle name="40% - Ênfase2 8 2 3 2 2" xfId="9056"/>
    <cellStyle name="40% - Ênfase2 8 2 3 2 2 2" xfId="21176"/>
    <cellStyle name="40% - Ênfase2 8 2 3 2 2 3" xfId="33265"/>
    <cellStyle name="40% - Ênfase2 8 2 3 2 2 4" xfId="49623"/>
    <cellStyle name="40% - Ênfase2 8 2 3 2 3" xfId="15116"/>
    <cellStyle name="40% - Ênfase2 8 2 3 2 4" xfId="27206"/>
    <cellStyle name="40% - Ênfase2 8 2 3 2 5" xfId="41346"/>
    <cellStyle name="40% - Ênfase2 8 2 3 3" xfId="5022"/>
    <cellStyle name="40% - Ênfase2 8 2 3 3 2" xfId="11081"/>
    <cellStyle name="40% - Ênfase2 8 2 3 3 2 2" xfId="23201"/>
    <cellStyle name="40% - Ênfase2 8 2 3 3 2 3" xfId="35290"/>
    <cellStyle name="40% - Ênfase2 8 2 3 3 2 4" xfId="51648"/>
    <cellStyle name="40% - Ênfase2 8 2 3 3 3" xfId="17141"/>
    <cellStyle name="40% - Ênfase2 8 2 3 3 4" xfId="29231"/>
    <cellStyle name="40% - Ênfase2 8 2 3 3 5" xfId="43371"/>
    <cellStyle name="40% - Ênfase2 8 2 3 4" xfId="7026"/>
    <cellStyle name="40% - Ênfase2 8 2 3 4 2" xfId="19146"/>
    <cellStyle name="40% - Ênfase2 8 2 3 4 2 2" xfId="47580"/>
    <cellStyle name="40% - Ênfase2 8 2 3 4 3" xfId="31235"/>
    <cellStyle name="40% - Ênfase2 8 2 3 4 4" xfId="39303"/>
    <cellStyle name="40% - Ênfase2 8 2 3 5" xfId="13086"/>
    <cellStyle name="40% - Ênfase2 8 2 3 5 2" xfId="45532"/>
    <cellStyle name="40% - Ênfase2 8 2 3 6" xfId="25201"/>
    <cellStyle name="40% - Ênfase2 8 2 3 7" xfId="37291"/>
    <cellStyle name="40% - Ênfase2 8 2 4" xfId="1994"/>
    <cellStyle name="40% - Ênfase2 8 2 4 2" xfId="4030"/>
    <cellStyle name="40% - Ênfase2 8 2 4 2 2" xfId="10089"/>
    <cellStyle name="40% - Ênfase2 8 2 4 2 2 2" xfId="22209"/>
    <cellStyle name="40% - Ênfase2 8 2 4 2 2 3" xfId="34298"/>
    <cellStyle name="40% - Ênfase2 8 2 4 2 2 4" xfId="50656"/>
    <cellStyle name="40% - Ênfase2 8 2 4 2 3" xfId="16149"/>
    <cellStyle name="40% - Ênfase2 8 2 4 2 4" xfId="28239"/>
    <cellStyle name="40% - Ênfase2 8 2 4 2 5" xfId="42379"/>
    <cellStyle name="40% - Ênfase2 8 2 4 3" xfId="6030"/>
    <cellStyle name="40% - Ênfase2 8 2 4 3 2" xfId="12089"/>
    <cellStyle name="40% - Ênfase2 8 2 4 3 2 2" xfId="24209"/>
    <cellStyle name="40% - Ênfase2 8 2 4 3 2 3" xfId="36298"/>
    <cellStyle name="40% - Ênfase2 8 2 4 3 2 4" xfId="52656"/>
    <cellStyle name="40% - Ênfase2 8 2 4 3 3" xfId="18149"/>
    <cellStyle name="40% - Ênfase2 8 2 4 3 4" xfId="30239"/>
    <cellStyle name="40% - Ênfase2 8 2 4 3 5" xfId="44379"/>
    <cellStyle name="40% - Ênfase2 8 2 4 4" xfId="8059"/>
    <cellStyle name="40% - Ênfase2 8 2 4 4 2" xfId="20179"/>
    <cellStyle name="40% - Ênfase2 8 2 4 4 2 2" xfId="48623"/>
    <cellStyle name="40% - Ênfase2 8 2 4 4 3" xfId="32268"/>
    <cellStyle name="40% - Ênfase2 8 2 4 4 4" xfId="40346"/>
    <cellStyle name="40% - Ênfase2 8 2 4 5" xfId="14119"/>
    <cellStyle name="40% - Ênfase2 8 2 4 5 2" xfId="46574"/>
    <cellStyle name="40% - Ênfase2 8 2 4 6" xfId="26209"/>
    <cellStyle name="40% - Ênfase2 8 2 4 7" xfId="38299"/>
    <cellStyle name="40% - Ênfase2 8 2 5" xfId="2494"/>
    <cellStyle name="40% - Ênfase2 8 2 5 2" xfId="8554"/>
    <cellStyle name="40% - Ênfase2 8 2 5 2 2" xfId="20674"/>
    <cellStyle name="40% - Ênfase2 8 2 5 2 3" xfId="32763"/>
    <cellStyle name="40% - Ênfase2 8 2 5 2 4" xfId="49120"/>
    <cellStyle name="40% - Ênfase2 8 2 5 3" xfId="14614"/>
    <cellStyle name="40% - Ênfase2 8 2 5 4" xfId="26704"/>
    <cellStyle name="40% - Ênfase2 8 2 5 5" xfId="40843"/>
    <cellStyle name="40% - Ênfase2 8 2 6" xfId="4524"/>
    <cellStyle name="40% - Ênfase2 8 2 6 2" xfId="10583"/>
    <cellStyle name="40% - Ênfase2 8 2 6 2 2" xfId="22703"/>
    <cellStyle name="40% - Ênfase2 8 2 6 2 3" xfId="34792"/>
    <cellStyle name="40% - Ênfase2 8 2 6 2 4" xfId="51150"/>
    <cellStyle name="40% - Ênfase2 8 2 6 3" xfId="16643"/>
    <cellStyle name="40% - Ênfase2 8 2 6 4" xfId="28733"/>
    <cellStyle name="40% - Ênfase2 8 2 6 5" xfId="42873"/>
    <cellStyle name="40% - Ênfase2 8 2 7" xfId="6524"/>
    <cellStyle name="40% - Ênfase2 8 2 7 2" xfId="18644"/>
    <cellStyle name="40% - Ênfase2 8 2 7 2 2" xfId="47073"/>
    <cellStyle name="40% - Ênfase2 8 2 7 3" xfId="30733"/>
    <cellStyle name="40% - Ênfase2 8 2 7 4" xfId="38796"/>
    <cellStyle name="40% - Ênfase2 8 2 8" xfId="12584"/>
    <cellStyle name="40% - Ênfase2 8 2 8 2" xfId="45026"/>
    <cellStyle name="40% - Ênfase2 8 2 9" xfId="24703"/>
    <cellStyle name="40% - Ênfase2 8 3" xfId="1462"/>
    <cellStyle name="40% - Ênfase2 8 3 2" xfId="3504"/>
    <cellStyle name="40% - Ênfase2 8 3 2 2" xfId="9563"/>
    <cellStyle name="40% - Ênfase2 8 3 2 2 2" xfId="21683"/>
    <cellStyle name="40% - Ênfase2 8 3 2 2 3" xfId="33772"/>
    <cellStyle name="40% - Ênfase2 8 3 2 2 4" xfId="50130"/>
    <cellStyle name="40% - Ênfase2 8 3 2 3" xfId="15623"/>
    <cellStyle name="40% - Ênfase2 8 3 2 4" xfId="27713"/>
    <cellStyle name="40% - Ênfase2 8 3 2 5" xfId="41853"/>
    <cellStyle name="40% - Ênfase2 8 3 3" xfId="5528"/>
    <cellStyle name="40% - Ênfase2 8 3 3 2" xfId="11587"/>
    <cellStyle name="40% - Ênfase2 8 3 3 2 2" xfId="23707"/>
    <cellStyle name="40% - Ênfase2 8 3 3 2 3" xfId="35796"/>
    <cellStyle name="40% - Ênfase2 8 3 3 2 4" xfId="52154"/>
    <cellStyle name="40% - Ênfase2 8 3 3 3" xfId="17647"/>
    <cellStyle name="40% - Ênfase2 8 3 3 4" xfId="29737"/>
    <cellStyle name="40% - Ênfase2 8 3 3 5" xfId="43877"/>
    <cellStyle name="40% - Ênfase2 8 3 4" xfId="7533"/>
    <cellStyle name="40% - Ênfase2 8 3 4 2" xfId="19653"/>
    <cellStyle name="40% - Ênfase2 8 3 4 2 2" xfId="48096"/>
    <cellStyle name="40% - Ênfase2 8 3 4 3" xfId="31742"/>
    <cellStyle name="40% - Ênfase2 8 3 4 4" xfId="39819"/>
    <cellStyle name="40% - Ênfase2 8 3 5" xfId="13593"/>
    <cellStyle name="40% - Ênfase2 8 3 5 2" xfId="46047"/>
    <cellStyle name="40% - Ênfase2 8 3 6" xfId="25707"/>
    <cellStyle name="40% - Ênfase2 8 3 7" xfId="37797"/>
    <cellStyle name="40% - Ênfase2 8 4" xfId="952"/>
    <cellStyle name="40% - Ênfase2 8 4 2" xfId="3007"/>
    <cellStyle name="40% - Ênfase2 8 4 2 2" xfId="9066"/>
    <cellStyle name="40% - Ênfase2 8 4 2 2 2" xfId="21186"/>
    <cellStyle name="40% - Ênfase2 8 4 2 2 3" xfId="33275"/>
    <cellStyle name="40% - Ênfase2 8 4 2 2 4" xfId="49633"/>
    <cellStyle name="40% - Ênfase2 8 4 2 3" xfId="15126"/>
    <cellStyle name="40% - Ênfase2 8 4 2 4" xfId="27216"/>
    <cellStyle name="40% - Ênfase2 8 4 2 5" xfId="41356"/>
    <cellStyle name="40% - Ênfase2 8 4 3" xfId="5032"/>
    <cellStyle name="40% - Ênfase2 8 4 3 2" xfId="11091"/>
    <cellStyle name="40% - Ênfase2 8 4 3 2 2" xfId="23211"/>
    <cellStyle name="40% - Ênfase2 8 4 3 2 3" xfId="35300"/>
    <cellStyle name="40% - Ênfase2 8 4 3 2 4" xfId="51658"/>
    <cellStyle name="40% - Ênfase2 8 4 3 3" xfId="17151"/>
    <cellStyle name="40% - Ênfase2 8 4 3 4" xfId="29241"/>
    <cellStyle name="40% - Ênfase2 8 4 3 5" xfId="43381"/>
    <cellStyle name="40% - Ênfase2 8 4 4" xfId="7036"/>
    <cellStyle name="40% - Ênfase2 8 4 4 2" xfId="19156"/>
    <cellStyle name="40% - Ênfase2 8 4 4 2 2" xfId="47590"/>
    <cellStyle name="40% - Ênfase2 8 4 4 3" xfId="31245"/>
    <cellStyle name="40% - Ênfase2 8 4 4 4" xfId="39313"/>
    <cellStyle name="40% - Ênfase2 8 4 5" xfId="13096"/>
    <cellStyle name="40% - Ênfase2 8 4 5 2" xfId="45542"/>
    <cellStyle name="40% - Ênfase2 8 4 6" xfId="25211"/>
    <cellStyle name="40% - Ênfase2 8 4 7" xfId="37301"/>
    <cellStyle name="40% - Ênfase2 8 5" xfId="2004"/>
    <cellStyle name="40% - Ênfase2 8 5 2" xfId="4040"/>
    <cellStyle name="40% - Ênfase2 8 5 2 2" xfId="10099"/>
    <cellStyle name="40% - Ênfase2 8 5 2 2 2" xfId="22219"/>
    <cellStyle name="40% - Ênfase2 8 5 2 2 3" xfId="34308"/>
    <cellStyle name="40% - Ênfase2 8 5 2 2 4" xfId="50666"/>
    <cellStyle name="40% - Ênfase2 8 5 2 3" xfId="16159"/>
    <cellStyle name="40% - Ênfase2 8 5 2 4" xfId="28249"/>
    <cellStyle name="40% - Ênfase2 8 5 2 5" xfId="42389"/>
    <cellStyle name="40% - Ênfase2 8 5 3" xfId="6040"/>
    <cellStyle name="40% - Ênfase2 8 5 3 2" xfId="12099"/>
    <cellStyle name="40% - Ênfase2 8 5 3 2 2" xfId="24219"/>
    <cellStyle name="40% - Ênfase2 8 5 3 2 3" xfId="36308"/>
    <cellStyle name="40% - Ênfase2 8 5 3 2 4" xfId="52666"/>
    <cellStyle name="40% - Ênfase2 8 5 3 3" xfId="18159"/>
    <cellStyle name="40% - Ênfase2 8 5 3 4" xfId="30249"/>
    <cellStyle name="40% - Ênfase2 8 5 3 5" xfId="44389"/>
    <cellStyle name="40% - Ênfase2 8 5 4" xfId="8069"/>
    <cellStyle name="40% - Ênfase2 8 5 4 2" xfId="20189"/>
    <cellStyle name="40% - Ênfase2 8 5 4 2 2" xfId="48633"/>
    <cellStyle name="40% - Ênfase2 8 5 4 3" xfId="32278"/>
    <cellStyle name="40% - Ênfase2 8 5 4 4" xfId="40356"/>
    <cellStyle name="40% - Ênfase2 8 5 5" xfId="14129"/>
    <cellStyle name="40% - Ênfase2 8 5 5 2" xfId="46584"/>
    <cellStyle name="40% - Ênfase2 8 5 6" xfId="26219"/>
    <cellStyle name="40% - Ênfase2 8 5 7" xfId="38309"/>
    <cellStyle name="40% - Ênfase2 8 6" xfId="2504"/>
    <cellStyle name="40% - Ênfase2 8 6 2" xfId="8564"/>
    <cellStyle name="40% - Ênfase2 8 6 2 2" xfId="20684"/>
    <cellStyle name="40% - Ênfase2 8 6 2 3" xfId="32773"/>
    <cellStyle name="40% - Ênfase2 8 6 2 4" xfId="49130"/>
    <cellStyle name="40% - Ênfase2 8 6 3" xfId="14624"/>
    <cellStyle name="40% - Ênfase2 8 6 4" xfId="26714"/>
    <cellStyle name="40% - Ênfase2 8 6 5" xfId="40853"/>
    <cellStyle name="40% - Ênfase2 8 7" xfId="4534"/>
    <cellStyle name="40% - Ênfase2 8 7 2" xfId="10593"/>
    <cellStyle name="40% - Ênfase2 8 7 2 2" xfId="22713"/>
    <cellStyle name="40% - Ênfase2 8 7 2 3" xfId="34802"/>
    <cellStyle name="40% - Ênfase2 8 7 2 4" xfId="51160"/>
    <cellStyle name="40% - Ênfase2 8 7 3" xfId="16653"/>
    <cellStyle name="40% - Ênfase2 8 7 4" xfId="28743"/>
    <cellStyle name="40% - Ênfase2 8 7 5" xfId="42883"/>
    <cellStyle name="40% - Ênfase2 8 8" xfId="6534"/>
    <cellStyle name="40% - Ênfase2 8 8 2" xfId="18654"/>
    <cellStyle name="40% - Ênfase2 8 8 2 2" xfId="47083"/>
    <cellStyle name="40% - Ênfase2 8 8 3" xfId="30743"/>
    <cellStyle name="40% - Ênfase2 8 8 4" xfId="38806"/>
    <cellStyle name="40% - Ênfase2 8 9" xfId="12594"/>
    <cellStyle name="40% - Ênfase2 8 9 2" xfId="45036"/>
    <cellStyle name="40% - Ênfase2 9" xfId="383"/>
    <cellStyle name="40% - Ênfase2 9 10" xfId="24714"/>
    <cellStyle name="40% - Ênfase2 9 11" xfId="36804"/>
    <cellStyle name="40% - Ênfase2 9 2" xfId="74"/>
    <cellStyle name="40% - Ênfase2 9 2 10" xfId="36516"/>
    <cellStyle name="40% - Ênfase2 9 2 2" xfId="1173"/>
    <cellStyle name="40% - Ênfase2 9 2 2 2" xfId="3216"/>
    <cellStyle name="40% - Ênfase2 9 2 2 2 2" xfId="9275"/>
    <cellStyle name="40% - Ênfase2 9 2 2 2 2 2" xfId="21395"/>
    <cellStyle name="40% - Ênfase2 9 2 2 2 2 3" xfId="33484"/>
    <cellStyle name="40% - Ênfase2 9 2 2 2 2 4" xfId="49842"/>
    <cellStyle name="40% - Ênfase2 9 2 2 2 3" xfId="15335"/>
    <cellStyle name="40% - Ênfase2 9 2 2 2 4" xfId="27425"/>
    <cellStyle name="40% - Ênfase2 9 2 2 2 5" xfId="41565"/>
    <cellStyle name="40% - Ênfase2 9 2 2 3" xfId="5241"/>
    <cellStyle name="40% - Ênfase2 9 2 2 3 2" xfId="11300"/>
    <cellStyle name="40% - Ênfase2 9 2 2 3 2 2" xfId="23420"/>
    <cellStyle name="40% - Ênfase2 9 2 2 3 2 3" xfId="35509"/>
    <cellStyle name="40% - Ênfase2 9 2 2 3 2 4" xfId="51867"/>
    <cellStyle name="40% - Ênfase2 9 2 2 3 3" xfId="17360"/>
    <cellStyle name="40% - Ênfase2 9 2 2 3 4" xfId="29450"/>
    <cellStyle name="40% - Ênfase2 9 2 2 3 5" xfId="43590"/>
    <cellStyle name="40% - Ênfase2 9 2 2 4" xfId="7245"/>
    <cellStyle name="40% - Ênfase2 9 2 2 4 2" xfId="19365"/>
    <cellStyle name="40% - Ênfase2 9 2 2 4 2 2" xfId="47807"/>
    <cellStyle name="40% - Ênfase2 9 2 2 4 3" xfId="31454"/>
    <cellStyle name="40% - Ênfase2 9 2 2 4 4" xfId="39530"/>
    <cellStyle name="40% - Ênfase2 9 2 2 5" xfId="13305"/>
    <cellStyle name="40% - Ênfase2 9 2 2 5 2" xfId="45758"/>
    <cellStyle name="40% - Ênfase2 9 2 2 6" xfId="25420"/>
    <cellStyle name="40% - Ênfase2 9 2 2 7" xfId="37510"/>
    <cellStyle name="40% - Ênfase2 9 2 3" xfId="663"/>
    <cellStyle name="40% - Ênfase2 9 2 3 2" xfId="2720"/>
    <cellStyle name="40% - Ênfase2 9 2 3 2 2" xfId="8779"/>
    <cellStyle name="40% - Ênfase2 9 2 3 2 2 2" xfId="20899"/>
    <cellStyle name="40% - Ênfase2 9 2 3 2 2 3" xfId="32988"/>
    <cellStyle name="40% - Ênfase2 9 2 3 2 2 4" xfId="49346"/>
    <cellStyle name="40% - Ênfase2 9 2 3 2 3" xfId="14839"/>
    <cellStyle name="40% - Ênfase2 9 2 3 2 4" xfId="26929"/>
    <cellStyle name="40% - Ênfase2 9 2 3 2 5" xfId="41069"/>
    <cellStyle name="40% - Ênfase2 9 2 3 3" xfId="4745"/>
    <cellStyle name="40% - Ênfase2 9 2 3 3 2" xfId="10804"/>
    <cellStyle name="40% - Ênfase2 9 2 3 3 2 2" xfId="22924"/>
    <cellStyle name="40% - Ênfase2 9 2 3 3 2 3" xfId="35013"/>
    <cellStyle name="40% - Ênfase2 9 2 3 3 2 4" xfId="51371"/>
    <cellStyle name="40% - Ênfase2 9 2 3 3 3" xfId="16864"/>
    <cellStyle name="40% - Ênfase2 9 2 3 3 4" xfId="28954"/>
    <cellStyle name="40% - Ênfase2 9 2 3 3 5" xfId="43094"/>
    <cellStyle name="40% - Ênfase2 9 2 3 4" xfId="6749"/>
    <cellStyle name="40% - Ênfase2 9 2 3 4 2" xfId="18869"/>
    <cellStyle name="40% - Ênfase2 9 2 3 4 2 2" xfId="47301"/>
    <cellStyle name="40% - Ênfase2 9 2 3 4 3" xfId="30958"/>
    <cellStyle name="40% - Ênfase2 9 2 3 4 4" xfId="39024"/>
    <cellStyle name="40% - Ênfase2 9 2 3 5" xfId="12809"/>
    <cellStyle name="40% - Ênfase2 9 2 3 5 2" xfId="45253"/>
    <cellStyle name="40% - Ênfase2 9 2 3 6" xfId="24924"/>
    <cellStyle name="40% - Ênfase2 9 2 3 7" xfId="37014"/>
    <cellStyle name="40% - Ênfase2 9 2 4" xfId="1716"/>
    <cellStyle name="40% - Ênfase2 9 2 4 2" xfId="3753"/>
    <cellStyle name="40% - Ênfase2 9 2 4 2 2" xfId="9812"/>
    <cellStyle name="40% - Ênfase2 9 2 4 2 2 2" xfId="21932"/>
    <cellStyle name="40% - Ênfase2 9 2 4 2 2 3" xfId="34021"/>
    <cellStyle name="40% - Ênfase2 9 2 4 2 2 4" xfId="50379"/>
    <cellStyle name="40% - Ênfase2 9 2 4 2 3" xfId="15872"/>
    <cellStyle name="40% - Ênfase2 9 2 4 2 4" xfId="27962"/>
    <cellStyle name="40% - Ênfase2 9 2 4 2 5" xfId="42102"/>
    <cellStyle name="40% - Ênfase2 9 2 4 3" xfId="5753"/>
    <cellStyle name="40% - Ênfase2 9 2 4 3 2" xfId="11812"/>
    <cellStyle name="40% - Ênfase2 9 2 4 3 2 2" xfId="23932"/>
    <cellStyle name="40% - Ênfase2 9 2 4 3 2 3" xfId="36021"/>
    <cellStyle name="40% - Ênfase2 9 2 4 3 2 4" xfId="52379"/>
    <cellStyle name="40% - Ênfase2 9 2 4 3 3" xfId="17872"/>
    <cellStyle name="40% - Ênfase2 9 2 4 3 4" xfId="29962"/>
    <cellStyle name="40% - Ênfase2 9 2 4 3 5" xfId="44102"/>
    <cellStyle name="40% - Ênfase2 9 2 4 4" xfId="7782"/>
    <cellStyle name="40% - Ênfase2 9 2 4 4 2" xfId="19902"/>
    <cellStyle name="40% - Ênfase2 9 2 4 4 2 2" xfId="48345"/>
    <cellStyle name="40% - Ênfase2 9 2 4 4 3" xfId="31991"/>
    <cellStyle name="40% - Ênfase2 9 2 4 4 4" xfId="40068"/>
    <cellStyle name="40% - Ênfase2 9 2 4 5" xfId="13842"/>
    <cellStyle name="40% - Ênfase2 9 2 4 5 2" xfId="46296"/>
    <cellStyle name="40% - Ênfase2 9 2 4 6" xfId="25932"/>
    <cellStyle name="40% - Ênfase2 9 2 4 7" xfId="38022"/>
    <cellStyle name="40% - Ênfase2 9 2 5" xfId="2216"/>
    <cellStyle name="40% - Ênfase2 9 2 5 2" xfId="8276"/>
    <cellStyle name="40% - Ênfase2 9 2 5 2 2" xfId="20396"/>
    <cellStyle name="40% - Ênfase2 9 2 5 2 3" xfId="32485"/>
    <cellStyle name="40% - Ênfase2 9 2 5 2 4" xfId="48842"/>
    <cellStyle name="40% - Ênfase2 9 2 5 3" xfId="14336"/>
    <cellStyle name="40% - Ênfase2 9 2 5 4" xfId="26426"/>
    <cellStyle name="40% - Ênfase2 9 2 5 5" xfId="40565"/>
    <cellStyle name="40% - Ênfase2 9 2 6" xfId="4247"/>
    <cellStyle name="40% - Ênfase2 9 2 6 2" xfId="10306"/>
    <cellStyle name="40% - Ênfase2 9 2 6 2 2" xfId="22426"/>
    <cellStyle name="40% - Ênfase2 9 2 6 2 3" xfId="34515"/>
    <cellStyle name="40% - Ênfase2 9 2 6 2 4" xfId="50873"/>
    <cellStyle name="40% - Ênfase2 9 2 6 3" xfId="16366"/>
    <cellStyle name="40% - Ênfase2 9 2 6 4" xfId="28456"/>
    <cellStyle name="40% - Ênfase2 9 2 6 5" xfId="42596"/>
    <cellStyle name="40% - Ênfase2 9 2 7" xfId="6246"/>
    <cellStyle name="40% - Ênfase2 9 2 7 2" xfId="18366"/>
    <cellStyle name="40% - Ênfase2 9 2 7 2 2" xfId="46793"/>
    <cellStyle name="40% - Ênfase2 9 2 7 3" xfId="30455"/>
    <cellStyle name="40% - Ênfase2 9 2 7 4" xfId="38516"/>
    <cellStyle name="40% - Ênfase2 9 2 8" xfId="12306"/>
    <cellStyle name="40% - Ênfase2 9 2 8 2" xfId="44747"/>
    <cellStyle name="40% - Ênfase2 9 2 9" xfId="24426"/>
    <cellStyle name="40% - Ênfase2 9 3" xfId="1463"/>
    <cellStyle name="40% - Ênfase2 9 3 2" xfId="3505"/>
    <cellStyle name="40% - Ênfase2 9 3 2 2" xfId="9564"/>
    <cellStyle name="40% - Ênfase2 9 3 2 2 2" xfId="21684"/>
    <cellStyle name="40% - Ênfase2 9 3 2 2 3" xfId="33773"/>
    <cellStyle name="40% - Ênfase2 9 3 2 2 4" xfId="50131"/>
    <cellStyle name="40% - Ênfase2 9 3 2 3" xfId="15624"/>
    <cellStyle name="40% - Ênfase2 9 3 2 4" xfId="27714"/>
    <cellStyle name="40% - Ênfase2 9 3 2 5" xfId="41854"/>
    <cellStyle name="40% - Ênfase2 9 3 3" xfId="5529"/>
    <cellStyle name="40% - Ênfase2 9 3 3 2" xfId="11588"/>
    <cellStyle name="40% - Ênfase2 9 3 3 2 2" xfId="23708"/>
    <cellStyle name="40% - Ênfase2 9 3 3 2 3" xfId="35797"/>
    <cellStyle name="40% - Ênfase2 9 3 3 2 4" xfId="52155"/>
    <cellStyle name="40% - Ênfase2 9 3 3 3" xfId="17648"/>
    <cellStyle name="40% - Ênfase2 9 3 3 4" xfId="29738"/>
    <cellStyle name="40% - Ênfase2 9 3 3 5" xfId="43878"/>
    <cellStyle name="40% - Ênfase2 9 3 4" xfId="7534"/>
    <cellStyle name="40% - Ênfase2 9 3 4 2" xfId="19654"/>
    <cellStyle name="40% - Ênfase2 9 3 4 2 2" xfId="48097"/>
    <cellStyle name="40% - Ênfase2 9 3 4 3" xfId="31743"/>
    <cellStyle name="40% - Ênfase2 9 3 4 4" xfId="39820"/>
    <cellStyle name="40% - Ênfase2 9 3 5" xfId="13594"/>
    <cellStyle name="40% - Ênfase2 9 3 5 2" xfId="46048"/>
    <cellStyle name="40% - Ênfase2 9 3 6" xfId="25708"/>
    <cellStyle name="40% - Ênfase2 9 3 7" xfId="37798"/>
    <cellStyle name="40% - Ênfase2 9 4" xfId="953"/>
    <cellStyle name="40% - Ênfase2 9 4 2" xfId="3008"/>
    <cellStyle name="40% - Ênfase2 9 4 2 2" xfId="9067"/>
    <cellStyle name="40% - Ênfase2 9 4 2 2 2" xfId="21187"/>
    <cellStyle name="40% - Ênfase2 9 4 2 2 3" xfId="33276"/>
    <cellStyle name="40% - Ênfase2 9 4 2 2 4" xfId="49634"/>
    <cellStyle name="40% - Ênfase2 9 4 2 3" xfId="15127"/>
    <cellStyle name="40% - Ênfase2 9 4 2 4" xfId="27217"/>
    <cellStyle name="40% - Ênfase2 9 4 2 5" xfId="41357"/>
    <cellStyle name="40% - Ênfase2 9 4 3" xfId="5033"/>
    <cellStyle name="40% - Ênfase2 9 4 3 2" xfId="11092"/>
    <cellStyle name="40% - Ênfase2 9 4 3 2 2" xfId="23212"/>
    <cellStyle name="40% - Ênfase2 9 4 3 2 3" xfId="35301"/>
    <cellStyle name="40% - Ênfase2 9 4 3 2 4" xfId="51659"/>
    <cellStyle name="40% - Ênfase2 9 4 3 3" xfId="17152"/>
    <cellStyle name="40% - Ênfase2 9 4 3 4" xfId="29242"/>
    <cellStyle name="40% - Ênfase2 9 4 3 5" xfId="43382"/>
    <cellStyle name="40% - Ênfase2 9 4 4" xfId="7037"/>
    <cellStyle name="40% - Ênfase2 9 4 4 2" xfId="19157"/>
    <cellStyle name="40% - Ênfase2 9 4 4 2 2" xfId="47591"/>
    <cellStyle name="40% - Ênfase2 9 4 4 3" xfId="31246"/>
    <cellStyle name="40% - Ênfase2 9 4 4 4" xfId="39314"/>
    <cellStyle name="40% - Ênfase2 9 4 5" xfId="13097"/>
    <cellStyle name="40% - Ênfase2 9 4 5 2" xfId="45543"/>
    <cellStyle name="40% - Ênfase2 9 4 6" xfId="25212"/>
    <cellStyle name="40% - Ênfase2 9 4 7" xfId="37302"/>
    <cellStyle name="40% - Ênfase2 9 5" xfId="2005"/>
    <cellStyle name="40% - Ênfase2 9 5 2" xfId="4041"/>
    <cellStyle name="40% - Ênfase2 9 5 2 2" xfId="10100"/>
    <cellStyle name="40% - Ênfase2 9 5 2 2 2" xfId="22220"/>
    <cellStyle name="40% - Ênfase2 9 5 2 2 3" xfId="34309"/>
    <cellStyle name="40% - Ênfase2 9 5 2 2 4" xfId="50667"/>
    <cellStyle name="40% - Ênfase2 9 5 2 3" xfId="16160"/>
    <cellStyle name="40% - Ênfase2 9 5 2 4" xfId="28250"/>
    <cellStyle name="40% - Ênfase2 9 5 2 5" xfId="42390"/>
    <cellStyle name="40% - Ênfase2 9 5 3" xfId="6041"/>
    <cellStyle name="40% - Ênfase2 9 5 3 2" xfId="12100"/>
    <cellStyle name="40% - Ênfase2 9 5 3 2 2" xfId="24220"/>
    <cellStyle name="40% - Ênfase2 9 5 3 2 3" xfId="36309"/>
    <cellStyle name="40% - Ênfase2 9 5 3 2 4" xfId="52667"/>
    <cellStyle name="40% - Ênfase2 9 5 3 3" xfId="18160"/>
    <cellStyle name="40% - Ênfase2 9 5 3 4" xfId="30250"/>
    <cellStyle name="40% - Ênfase2 9 5 3 5" xfId="44390"/>
    <cellStyle name="40% - Ênfase2 9 5 4" xfId="8070"/>
    <cellStyle name="40% - Ênfase2 9 5 4 2" xfId="20190"/>
    <cellStyle name="40% - Ênfase2 9 5 4 2 2" xfId="48634"/>
    <cellStyle name="40% - Ênfase2 9 5 4 3" xfId="32279"/>
    <cellStyle name="40% - Ênfase2 9 5 4 4" xfId="40357"/>
    <cellStyle name="40% - Ênfase2 9 5 5" xfId="14130"/>
    <cellStyle name="40% - Ênfase2 9 5 5 2" xfId="46585"/>
    <cellStyle name="40% - Ênfase2 9 5 6" xfId="26220"/>
    <cellStyle name="40% - Ênfase2 9 5 7" xfId="38310"/>
    <cellStyle name="40% - Ênfase2 9 6" xfId="2505"/>
    <cellStyle name="40% - Ênfase2 9 6 2" xfId="8565"/>
    <cellStyle name="40% - Ênfase2 9 6 2 2" xfId="20685"/>
    <cellStyle name="40% - Ênfase2 9 6 2 3" xfId="32774"/>
    <cellStyle name="40% - Ênfase2 9 6 2 4" xfId="49131"/>
    <cellStyle name="40% - Ênfase2 9 6 3" xfId="14625"/>
    <cellStyle name="40% - Ênfase2 9 6 4" xfId="26715"/>
    <cellStyle name="40% - Ênfase2 9 6 5" xfId="40854"/>
    <cellStyle name="40% - Ênfase2 9 7" xfId="4535"/>
    <cellStyle name="40% - Ênfase2 9 7 2" xfId="10594"/>
    <cellStyle name="40% - Ênfase2 9 7 2 2" xfId="22714"/>
    <cellStyle name="40% - Ênfase2 9 7 2 3" xfId="34803"/>
    <cellStyle name="40% - Ênfase2 9 7 2 4" xfId="51161"/>
    <cellStyle name="40% - Ênfase2 9 7 3" xfId="16654"/>
    <cellStyle name="40% - Ênfase2 9 7 4" xfId="28744"/>
    <cellStyle name="40% - Ênfase2 9 7 5" xfId="42884"/>
    <cellStyle name="40% - Ênfase2 9 8" xfId="6535"/>
    <cellStyle name="40% - Ênfase2 9 8 2" xfId="18655"/>
    <cellStyle name="40% - Ênfase2 9 8 2 2" xfId="47084"/>
    <cellStyle name="40% - Ênfase2 9 8 3" xfId="30744"/>
    <cellStyle name="40% - Ênfase2 9 8 4" xfId="38807"/>
    <cellStyle name="40% - Ênfase2 9 9" xfId="12595"/>
    <cellStyle name="40% - Ênfase2 9 9 2" xfId="45037"/>
    <cellStyle name="40% - Ênfase3 10" xfId="165"/>
    <cellStyle name="40% - Ênfase3 10 10" xfId="24514"/>
    <cellStyle name="40% - Ênfase3 10 11" xfId="36604"/>
    <cellStyle name="40% - Ênfase3 10 2" xfId="368"/>
    <cellStyle name="40% - Ênfase3 10 2 10" xfId="36791"/>
    <cellStyle name="40% - Ênfase3 10 2 2" xfId="1450"/>
    <cellStyle name="40% - Ênfase3 10 2 2 2" xfId="3492"/>
    <cellStyle name="40% - Ênfase3 10 2 2 2 2" xfId="9551"/>
    <cellStyle name="40% - Ênfase3 10 2 2 2 2 2" xfId="21671"/>
    <cellStyle name="40% - Ênfase3 10 2 2 2 2 3" xfId="33760"/>
    <cellStyle name="40% - Ênfase3 10 2 2 2 2 4" xfId="50118"/>
    <cellStyle name="40% - Ênfase3 10 2 2 2 3" xfId="15611"/>
    <cellStyle name="40% - Ênfase3 10 2 2 2 4" xfId="27701"/>
    <cellStyle name="40% - Ênfase3 10 2 2 2 5" xfId="41841"/>
    <cellStyle name="40% - Ênfase3 10 2 2 3" xfId="5516"/>
    <cellStyle name="40% - Ênfase3 10 2 2 3 2" xfId="11575"/>
    <cellStyle name="40% - Ênfase3 10 2 2 3 2 2" xfId="23695"/>
    <cellStyle name="40% - Ênfase3 10 2 2 3 2 3" xfId="35784"/>
    <cellStyle name="40% - Ênfase3 10 2 2 3 2 4" xfId="52142"/>
    <cellStyle name="40% - Ênfase3 10 2 2 3 3" xfId="17635"/>
    <cellStyle name="40% - Ênfase3 10 2 2 3 4" xfId="29725"/>
    <cellStyle name="40% - Ênfase3 10 2 2 3 5" xfId="43865"/>
    <cellStyle name="40% - Ênfase3 10 2 2 4" xfId="7521"/>
    <cellStyle name="40% - Ênfase3 10 2 2 4 2" xfId="19641"/>
    <cellStyle name="40% - Ênfase3 10 2 2 4 2 2" xfId="48084"/>
    <cellStyle name="40% - Ênfase3 10 2 2 4 3" xfId="31730"/>
    <cellStyle name="40% - Ênfase3 10 2 2 4 4" xfId="39807"/>
    <cellStyle name="40% - Ênfase3 10 2 2 5" xfId="13581"/>
    <cellStyle name="40% - Ênfase3 10 2 2 5 2" xfId="46035"/>
    <cellStyle name="40% - Ênfase3 10 2 2 6" xfId="25695"/>
    <cellStyle name="40% - Ênfase3 10 2 2 7" xfId="37785"/>
    <cellStyle name="40% - Ênfase3 10 2 3" xfId="940"/>
    <cellStyle name="40% - Ênfase3 10 2 3 2" xfId="2995"/>
    <cellStyle name="40% - Ênfase3 10 2 3 2 2" xfId="9054"/>
    <cellStyle name="40% - Ênfase3 10 2 3 2 2 2" xfId="21174"/>
    <cellStyle name="40% - Ênfase3 10 2 3 2 2 3" xfId="33263"/>
    <cellStyle name="40% - Ênfase3 10 2 3 2 2 4" xfId="49621"/>
    <cellStyle name="40% - Ênfase3 10 2 3 2 3" xfId="15114"/>
    <cellStyle name="40% - Ênfase3 10 2 3 2 4" xfId="27204"/>
    <cellStyle name="40% - Ênfase3 10 2 3 2 5" xfId="41344"/>
    <cellStyle name="40% - Ênfase3 10 2 3 3" xfId="5020"/>
    <cellStyle name="40% - Ênfase3 10 2 3 3 2" xfId="11079"/>
    <cellStyle name="40% - Ênfase3 10 2 3 3 2 2" xfId="23199"/>
    <cellStyle name="40% - Ênfase3 10 2 3 3 2 3" xfId="35288"/>
    <cellStyle name="40% - Ênfase3 10 2 3 3 2 4" xfId="51646"/>
    <cellStyle name="40% - Ênfase3 10 2 3 3 3" xfId="17139"/>
    <cellStyle name="40% - Ênfase3 10 2 3 3 4" xfId="29229"/>
    <cellStyle name="40% - Ênfase3 10 2 3 3 5" xfId="43369"/>
    <cellStyle name="40% - Ênfase3 10 2 3 4" xfId="7024"/>
    <cellStyle name="40% - Ênfase3 10 2 3 4 2" xfId="19144"/>
    <cellStyle name="40% - Ênfase3 10 2 3 4 2 2" xfId="47578"/>
    <cellStyle name="40% - Ênfase3 10 2 3 4 3" xfId="31233"/>
    <cellStyle name="40% - Ênfase3 10 2 3 4 4" xfId="39301"/>
    <cellStyle name="40% - Ênfase3 10 2 3 5" xfId="13084"/>
    <cellStyle name="40% - Ênfase3 10 2 3 5 2" xfId="45530"/>
    <cellStyle name="40% - Ênfase3 10 2 3 6" xfId="25199"/>
    <cellStyle name="40% - Ênfase3 10 2 3 7" xfId="37289"/>
    <cellStyle name="40% - Ênfase3 10 2 4" xfId="1992"/>
    <cellStyle name="40% - Ênfase3 10 2 4 2" xfId="4028"/>
    <cellStyle name="40% - Ênfase3 10 2 4 2 2" xfId="10087"/>
    <cellStyle name="40% - Ênfase3 10 2 4 2 2 2" xfId="22207"/>
    <cellStyle name="40% - Ênfase3 10 2 4 2 2 3" xfId="34296"/>
    <cellStyle name="40% - Ênfase3 10 2 4 2 2 4" xfId="50654"/>
    <cellStyle name="40% - Ênfase3 10 2 4 2 3" xfId="16147"/>
    <cellStyle name="40% - Ênfase3 10 2 4 2 4" xfId="28237"/>
    <cellStyle name="40% - Ênfase3 10 2 4 2 5" xfId="42377"/>
    <cellStyle name="40% - Ênfase3 10 2 4 3" xfId="6028"/>
    <cellStyle name="40% - Ênfase3 10 2 4 3 2" xfId="12087"/>
    <cellStyle name="40% - Ênfase3 10 2 4 3 2 2" xfId="24207"/>
    <cellStyle name="40% - Ênfase3 10 2 4 3 2 3" xfId="36296"/>
    <cellStyle name="40% - Ênfase3 10 2 4 3 2 4" xfId="52654"/>
    <cellStyle name="40% - Ênfase3 10 2 4 3 3" xfId="18147"/>
    <cellStyle name="40% - Ênfase3 10 2 4 3 4" xfId="30237"/>
    <cellStyle name="40% - Ênfase3 10 2 4 3 5" xfId="44377"/>
    <cellStyle name="40% - Ênfase3 10 2 4 4" xfId="8057"/>
    <cellStyle name="40% - Ênfase3 10 2 4 4 2" xfId="20177"/>
    <cellStyle name="40% - Ênfase3 10 2 4 4 2 2" xfId="48621"/>
    <cellStyle name="40% - Ênfase3 10 2 4 4 3" xfId="32266"/>
    <cellStyle name="40% - Ênfase3 10 2 4 4 4" xfId="40344"/>
    <cellStyle name="40% - Ênfase3 10 2 4 5" xfId="14117"/>
    <cellStyle name="40% - Ênfase3 10 2 4 5 2" xfId="46572"/>
    <cellStyle name="40% - Ênfase3 10 2 4 6" xfId="26207"/>
    <cellStyle name="40% - Ênfase3 10 2 4 7" xfId="38297"/>
    <cellStyle name="40% - Ênfase3 10 2 5" xfId="2492"/>
    <cellStyle name="40% - Ênfase3 10 2 5 2" xfId="8552"/>
    <cellStyle name="40% - Ênfase3 10 2 5 2 2" xfId="20672"/>
    <cellStyle name="40% - Ênfase3 10 2 5 2 3" xfId="32761"/>
    <cellStyle name="40% - Ênfase3 10 2 5 2 4" xfId="49118"/>
    <cellStyle name="40% - Ênfase3 10 2 5 3" xfId="14612"/>
    <cellStyle name="40% - Ênfase3 10 2 5 4" xfId="26702"/>
    <cellStyle name="40% - Ênfase3 10 2 5 5" xfId="40841"/>
    <cellStyle name="40% - Ênfase3 10 2 6" xfId="4522"/>
    <cellStyle name="40% - Ênfase3 10 2 6 2" xfId="10581"/>
    <cellStyle name="40% - Ênfase3 10 2 6 2 2" xfId="22701"/>
    <cellStyle name="40% - Ênfase3 10 2 6 2 3" xfId="34790"/>
    <cellStyle name="40% - Ênfase3 10 2 6 2 4" xfId="51148"/>
    <cellStyle name="40% - Ênfase3 10 2 6 3" xfId="16641"/>
    <cellStyle name="40% - Ênfase3 10 2 6 4" xfId="28731"/>
    <cellStyle name="40% - Ênfase3 10 2 6 5" xfId="42871"/>
    <cellStyle name="40% - Ênfase3 10 2 7" xfId="6522"/>
    <cellStyle name="40% - Ênfase3 10 2 7 2" xfId="18642"/>
    <cellStyle name="40% - Ênfase3 10 2 7 2 2" xfId="47071"/>
    <cellStyle name="40% - Ênfase3 10 2 7 3" xfId="30731"/>
    <cellStyle name="40% - Ênfase3 10 2 7 4" xfId="38794"/>
    <cellStyle name="40% - Ênfase3 10 2 8" xfId="12582"/>
    <cellStyle name="40% - Ênfase3 10 2 8 2" xfId="45024"/>
    <cellStyle name="40% - Ênfase3 10 2 9" xfId="24701"/>
    <cellStyle name="40% - Ênfase3 10 3" xfId="1261"/>
    <cellStyle name="40% - Ênfase3 10 3 2" xfId="3304"/>
    <cellStyle name="40% - Ênfase3 10 3 2 2" xfId="9363"/>
    <cellStyle name="40% - Ênfase3 10 3 2 2 2" xfId="21483"/>
    <cellStyle name="40% - Ênfase3 10 3 2 2 3" xfId="33572"/>
    <cellStyle name="40% - Ênfase3 10 3 2 2 4" xfId="49930"/>
    <cellStyle name="40% - Ênfase3 10 3 2 3" xfId="15423"/>
    <cellStyle name="40% - Ênfase3 10 3 2 4" xfId="27513"/>
    <cellStyle name="40% - Ênfase3 10 3 2 5" xfId="41653"/>
    <cellStyle name="40% - Ênfase3 10 3 3" xfId="5329"/>
    <cellStyle name="40% - Ênfase3 10 3 3 2" xfId="11388"/>
    <cellStyle name="40% - Ênfase3 10 3 3 2 2" xfId="23508"/>
    <cellStyle name="40% - Ênfase3 10 3 3 2 3" xfId="35597"/>
    <cellStyle name="40% - Ênfase3 10 3 3 2 4" xfId="51955"/>
    <cellStyle name="40% - Ênfase3 10 3 3 3" xfId="17448"/>
    <cellStyle name="40% - Ênfase3 10 3 3 4" xfId="29538"/>
    <cellStyle name="40% - Ênfase3 10 3 3 5" xfId="43678"/>
    <cellStyle name="40% - Ênfase3 10 3 4" xfId="7333"/>
    <cellStyle name="40% - Ênfase3 10 3 4 2" xfId="19453"/>
    <cellStyle name="40% - Ênfase3 10 3 4 2 2" xfId="47895"/>
    <cellStyle name="40% - Ênfase3 10 3 4 3" xfId="31542"/>
    <cellStyle name="40% - Ênfase3 10 3 4 4" xfId="39618"/>
    <cellStyle name="40% - Ênfase3 10 3 5" xfId="13393"/>
    <cellStyle name="40% - Ênfase3 10 3 5 2" xfId="45846"/>
    <cellStyle name="40% - Ênfase3 10 3 6" xfId="25508"/>
    <cellStyle name="40% - Ênfase3 10 3 7" xfId="37598"/>
    <cellStyle name="40% - Ênfase3 10 4" xfId="752"/>
    <cellStyle name="40% - Ênfase3 10 4 2" xfId="2808"/>
    <cellStyle name="40% - Ênfase3 10 4 2 2" xfId="8867"/>
    <cellStyle name="40% - Ênfase3 10 4 2 2 2" xfId="20987"/>
    <cellStyle name="40% - Ênfase3 10 4 2 2 3" xfId="33076"/>
    <cellStyle name="40% - Ênfase3 10 4 2 2 4" xfId="49434"/>
    <cellStyle name="40% - Ênfase3 10 4 2 3" xfId="14927"/>
    <cellStyle name="40% - Ênfase3 10 4 2 4" xfId="27017"/>
    <cellStyle name="40% - Ênfase3 10 4 2 5" xfId="41157"/>
    <cellStyle name="40% - Ênfase3 10 4 3" xfId="4833"/>
    <cellStyle name="40% - Ênfase3 10 4 3 2" xfId="10892"/>
    <cellStyle name="40% - Ênfase3 10 4 3 2 2" xfId="23012"/>
    <cellStyle name="40% - Ênfase3 10 4 3 2 3" xfId="35101"/>
    <cellStyle name="40% - Ênfase3 10 4 3 2 4" xfId="51459"/>
    <cellStyle name="40% - Ênfase3 10 4 3 3" xfId="16952"/>
    <cellStyle name="40% - Ênfase3 10 4 3 4" xfId="29042"/>
    <cellStyle name="40% - Ênfase3 10 4 3 5" xfId="43182"/>
    <cellStyle name="40% - Ênfase3 10 4 4" xfId="6837"/>
    <cellStyle name="40% - Ênfase3 10 4 4 2" xfId="18957"/>
    <cellStyle name="40% - Ênfase3 10 4 4 2 2" xfId="47390"/>
    <cellStyle name="40% - Ênfase3 10 4 4 3" xfId="31046"/>
    <cellStyle name="40% - Ênfase3 10 4 4 4" xfId="39113"/>
    <cellStyle name="40% - Ênfase3 10 4 5" xfId="12897"/>
    <cellStyle name="40% - Ênfase3 10 4 5 2" xfId="45342"/>
    <cellStyle name="40% - Ênfase3 10 4 6" xfId="25012"/>
    <cellStyle name="40% - Ênfase3 10 4 7" xfId="37102"/>
    <cellStyle name="40% - Ênfase3 10 5" xfId="1804"/>
    <cellStyle name="40% - Ênfase3 10 5 2" xfId="3841"/>
    <cellStyle name="40% - Ênfase3 10 5 2 2" xfId="9900"/>
    <cellStyle name="40% - Ênfase3 10 5 2 2 2" xfId="22020"/>
    <cellStyle name="40% - Ênfase3 10 5 2 2 3" xfId="34109"/>
    <cellStyle name="40% - Ênfase3 10 5 2 2 4" xfId="50467"/>
    <cellStyle name="40% - Ênfase3 10 5 2 3" xfId="15960"/>
    <cellStyle name="40% - Ênfase3 10 5 2 4" xfId="28050"/>
    <cellStyle name="40% - Ênfase3 10 5 2 5" xfId="42190"/>
    <cellStyle name="40% - Ênfase3 10 5 3" xfId="5841"/>
    <cellStyle name="40% - Ênfase3 10 5 3 2" xfId="11900"/>
    <cellStyle name="40% - Ênfase3 10 5 3 2 2" xfId="24020"/>
    <cellStyle name="40% - Ênfase3 10 5 3 2 3" xfId="36109"/>
    <cellStyle name="40% - Ênfase3 10 5 3 2 4" xfId="52467"/>
    <cellStyle name="40% - Ênfase3 10 5 3 3" xfId="17960"/>
    <cellStyle name="40% - Ênfase3 10 5 3 4" xfId="30050"/>
    <cellStyle name="40% - Ênfase3 10 5 3 5" xfId="44190"/>
    <cellStyle name="40% - Ênfase3 10 5 4" xfId="7870"/>
    <cellStyle name="40% - Ênfase3 10 5 4 2" xfId="19990"/>
    <cellStyle name="40% - Ênfase3 10 5 4 2 2" xfId="48433"/>
    <cellStyle name="40% - Ênfase3 10 5 4 3" xfId="32079"/>
    <cellStyle name="40% - Ênfase3 10 5 4 4" xfId="40156"/>
    <cellStyle name="40% - Ênfase3 10 5 5" xfId="13930"/>
    <cellStyle name="40% - Ênfase3 10 5 5 2" xfId="46384"/>
    <cellStyle name="40% - Ênfase3 10 5 6" xfId="26020"/>
    <cellStyle name="40% - Ênfase3 10 5 7" xfId="38110"/>
    <cellStyle name="40% - Ênfase3 10 6" xfId="2304"/>
    <cellStyle name="40% - Ênfase3 10 6 2" xfId="8364"/>
    <cellStyle name="40% - Ênfase3 10 6 2 2" xfId="20484"/>
    <cellStyle name="40% - Ênfase3 10 6 2 3" xfId="32573"/>
    <cellStyle name="40% - Ênfase3 10 6 2 4" xfId="48930"/>
    <cellStyle name="40% - Ênfase3 10 6 3" xfId="14424"/>
    <cellStyle name="40% - Ênfase3 10 6 4" xfId="26514"/>
    <cellStyle name="40% - Ênfase3 10 6 5" xfId="40653"/>
    <cellStyle name="40% - Ênfase3 10 7" xfId="4335"/>
    <cellStyle name="40% - Ênfase3 10 7 2" xfId="10394"/>
    <cellStyle name="40% - Ênfase3 10 7 2 2" xfId="22514"/>
    <cellStyle name="40% - Ênfase3 10 7 2 3" xfId="34603"/>
    <cellStyle name="40% - Ênfase3 10 7 2 4" xfId="50961"/>
    <cellStyle name="40% - Ênfase3 10 7 3" xfId="16454"/>
    <cellStyle name="40% - Ênfase3 10 7 4" xfId="28544"/>
    <cellStyle name="40% - Ênfase3 10 7 5" xfId="42684"/>
    <cellStyle name="40% - Ênfase3 10 8" xfId="6334"/>
    <cellStyle name="40% - Ênfase3 10 8 2" xfId="18454"/>
    <cellStyle name="40% - Ênfase3 10 8 2 2" xfId="46881"/>
    <cellStyle name="40% - Ênfase3 10 8 3" xfId="30543"/>
    <cellStyle name="40% - Ênfase3 10 8 4" xfId="38604"/>
    <cellStyle name="40% - Ênfase3 10 9" xfId="12394"/>
    <cellStyle name="40% - Ênfase3 10 9 2" xfId="44835"/>
    <cellStyle name="40% - Ênfase3 11" xfId="384"/>
    <cellStyle name="40% - Ênfase3 11 10" xfId="36805"/>
    <cellStyle name="40% - Ênfase3 11 2" xfId="1464"/>
    <cellStyle name="40% - Ênfase3 11 2 2" xfId="3506"/>
    <cellStyle name="40% - Ênfase3 11 2 2 2" xfId="9565"/>
    <cellStyle name="40% - Ênfase3 11 2 2 2 2" xfId="21685"/>
    <cellStyle name="40% - Ênfase3 11 2 2 2 3" xfId="33774"/>
    <cellStyle name="40% - Ênfase3 11 2 2 2 4" xfId="50132"/>
    <cellStyle name="40% - Ênfase3 11 2 2 3" xfId="15625"/>
    <cellStyle name="40% - Ênfase3 11 2 2 4" xfId="27715"/>
    <cellStyle name="40% - Ênfase3 11 2 2 5" xfId="41855"/>
    <cellStyle name="40% - Ênfase3 11 2 3" xfId="5530"/>
    <cellStyle name="40% - Ênfase3 11 2 3 2" xfId="11589"/>
    <cellStyle name="40% - Ênfase3 11 2 3 2 2" xfId="23709"/>
    <cellStyle name="40% - Ênfase3 11 2 3 2 3" xfId="35798"/>
    <cellStyle name="40% - Ênfase3 11 2 3 2 4" xfId="52156"/>
    <cellStyle name="40% - Ênfase3 11 2 3 3" xfId="17649"/>
    <cellStyle name="40% - Ênfase3 11 2 3 4" xfId="29739"/>
    <cellStyle name="40% - Ênfase3 11 2 3 5" xfId="43879"/>
    <cellStyle name="40% - Ênfase3 11 2 4" xfId="7535"/>
    <cellStyle name="40% - Ênfase3 11 2 4 2" xfId="19655"/>
    <cellStyle name="40% - Ênfase3 11 2 4 2 2" xfId="48098"/>
    <cellStyle name="40% - Ênfase3 11 2 4 3" xfId="31744"/>
    <cellStyle name="40% - Ênfase3 11 2 4 4" xfId="39821"/>
    <cellStyle name="40% - Ênfase3 11 2 5" xfId="13595"/>
    <cellStyle name="40% - Ênfase3 11 2 5 2" xfId="46049"/>
    <cellStyle name="40% - Ênfase3 11 2 6" xfId="25709"/>
    <cellStyle name="40% - Ênfase3 11 2 7" xfId="37799"/>
    <cellStyle name="40% - Ênfase3 11 3" xfId="954"/>
    <cellStyle name="40% - Ênfase3 11 3 2" xfId="3009"/>
    <cellStyle name="40% - Ênfase3 11 3 2 2" xfId="9068"/>
    <cellStyle name="40% - Ênfase3 11 3 2 2 2" xfId="21188"/>
    <cellStyle name="40% - Ênfase3 11 3 2 2 3" xfId="33277"/>
    <cellStyle name="40% - Ênfase3 11 3 2 2 4" xfId="49635"/>
    <cellStyle name="40% - Ênfase3 11 3 2 3" xfId="15128"/>
    <cellStyle name="40% - Ênfase3 11 3 2 4" xfId="27218"/>
    <cellStyle name="40% - Ênfase3 11 3 2 5" xfId="41358"/>
    <cellStyle name="40% - Ênfase3 11 3 3" xfId="5034"/>
    <cellStyle name="40% - Ênfase3 11 3 3 2" xfId="11093"/>
    <cellStyle name="40% - Ênfase3 11 3 3 2 2" xfId="23213"/>
    <cellStyle name="40% - Ênfase3 11 3 3 2 3" xfId="35302"/>
    <cellStyle name="40% - Ênfase3 11 3 3 2 4" xfId="51660"/>
    <cellStyle name="40% - Ênfase3 11 3 3 3" xfId="17153"/>
    <cellStyle name="40% - Ênfase3 11 3 3 4" xfId="29243"/>
    <cellStyle name="40% - Ênfase3 11 3 3 5" xfId="43383"/>
    <cellStyle name="40% - Ênfase3 11 3 4" xfId="7038"/>
    <cellStyle name="40% - Ênfase3 11 3 4 2" xfId="19158"/>
    <cellStyle name="40% - Ênfase3 11 3 4 2 2" xfId="47592"/>
    <cellStyle name="40% - Ênfase3 11 3 4 3" xfId="31247"/>
    <cellStyle name="40% - Ênfase3 11 3 4 4" xfId="39315"/>
    <cellStyle name="40% - Ênfase3 11 3 5" xfId="13098"/>
    <cellStyle name="40% - Ênfase3 11 3 5 2" xfId="45544"/>
    <cellStyle name="40% - Ênfase3 11 3 6" xfId="25213"/>
    <cellStyle name="40% - Ênfase3 11 3 7" xfId="37303"/>
    <cellStyle name="40% - Ênfase3 11 4" xfId="2006"/>
    <cellStyle name="40% - Ênfase3 11 4 2" xfId="4042"/>
    <cellStyle name="40% - Ênfase3 11 4 2 2" xfId="10101"/>
    <cellStyle name="40% - Ênfase3 11 4 2 2 2" xfId="22221"/>
    <cellStyle name="40% - Ênfase3 11 4 2 2 3" xfId="34310"/>
    <cellStyle name="40% - Ênfase3 11 4 2 2 4" xfId="50668"/>
    <cellStyle name="40% - Ênfase3 11 4 2 3" xfId="16161"/>
    <cellStyle name="40% - Ênfase3 11 4 2 4" xfId="28251"/>
    <cellStyle name="40% - Ênfase3 11 4 2 5" xfId="42391"/>
    <cellStyle name="40% - Ênfase3 11 4 3" xfId="6042"/>
    <cellStyle name="40% - Ênfase3 11 4 3 2" xfId="12101"/>
    <cellStyle name="40% - Ênfase3 11 4 3 2 2" xfId="24221"/>
    <cellStyle name="40% - Ênfase3 11 4 3 2 3" xfId="36310"/>
    <cellStyle name="40% - Ênfase3 11 4 3 2 4" xfId="52668"/>
    <cellStyle name="40% - Ênfase3 11 4 3 3" xfId="18161"/>
    <cellStyle name="40% - Ênfase3 11 4 3 4" xfId="30251"/>
    <cellStyle name="40% - Ênfase3 11 4 3 5" xfId="44391"/>
    <cellStyle name="40% - Ênfase3 11 4 4" xfId="8071"/>
    <cellStyle name="40% - Ênfase3 11 4 4 2" xfId="20191"/>
    <cellStyle name="40% - Ênfase3 11 4 4 2 2" xfId="48635"/>
    <cellStyle name="40% - Ênfase3 11 4 4 3" xfId="32280"/>
    <cellStyle name="40% - Ênfase3 11 4 4 4" xfId="40358"/>
    <cellStyle name="40% - Ênfase3 11 4 5" xfId="14131"/>
    <cellStyle name="40% - Ênfase3 11 4 5 2" xfId="46586"/>
    <cellStyle name="40% - Ênfase3 11 4 6" xfId="26221"/>
    <cellStyle name="40% - Ênfase3 11 4 7" xfId="38311"/>
    <cellStyle name="40% - Ênfase3 11 5" xfId="2506"/>
    <cellStyle name="40% - Ênfase3 11 5 2" xfId="8566"/>
    <cellStyle name="40% - Ênfase3 11 5 2 2" xfId="20686"/>
    <cellStyle name="40% - Ênfase3 11 5 2 3" xfId="32775"/>
    <cellStyle name="40% - Ênfase3 11 5 2 4" xfId="49132"/>
    <cellStyle name="40% - Ênfase3 11 5 3" xfId="14626"/>
    <cellStyle name="40% - Ênfase3 11 5 4" xfId="26716"/>
    <cellStyle name="40% - Ênfase3 11 5 5" xfId="40855"/>
    <cellStyle name="40% - Ênfase3 11 6" xfId="4536"/>
    <cellStyle name="40% - Ênfase3 11 6 2" xfId="10595"/>
    <cellStyle name="40% - Ênfase3 11 6 2 2" xfId="22715"/>
    <cellStyle name="40% - Ênfase3 11 6 2 3" xfId="34804"/>
    <cellStyle name="40% - Ênfase3 11 6 2 4" xfId="51162"/>
    <cellStyle name="40% - Ênfase3 11 6 3" xfId="16655"/>
    <cellStyle name="40% - Ênfase3 11 6 4" xfId="28745"/>
    <cellStyle name="40% - Ênfase3 11 6 5" xfId="42885"/>
    <cellStyle name="40% - Ênfase3 11 7" xfId="6536"/>
    <cellStyle name="40% - Ênfase3 11 7 2" xfId="18656"/>
    <cellStyle name="40% - Ênfase3 11 7 2 2" xfId="47085"/>
    <cellStyle name="40% - Ênfase3 11 7 3" xfId="30745"/>
    <cellStyle name="40% - Ênfase3 11 7 4" xfId="38808"/>
    <cellStyle name="40% - Ênfase3 11 8" xfId="12596"/>
    <cellStyle name="40% - Ênfase3 11 8 2" xfId="45038"/>
    <cellStyle name="40% - Ênfase3 11 9" xfId="24715"/>
    <cellStyle name="40% - Ênfase3 12" xfId="385"/>
    <cellStyle name="40% - Ênfase3 12 10" xfId="36806"/>
    <cellStyle name="40% - Ênfase3 12 2" xfId="1465"/>
    <cellStyle name="40% - Ênfase3 12 2 2" xfId="3507"/>
    <cellStyle name="40% - Ênfase3 12 2 2 2" xfId="9566"/>
    <cellStyle name="40% - Ênfase3 12 2 2 2 2" xfId="21686"/>
    <cellStyle name="40% - Ênfase3 12 2 2 2 3" xfId="33775"/>
    <cellStyle name="40% - Ênfase3 12 2 2 2 4" xfId="50133"/>
    <cellStyle name="40% - Ênfase3 12 2 2 3" xfId="15626"/>
    <cellStyle name="40% - Ênfase3 12 2 2 4" xfId="27716"/>
    <cellStyle name="40% - Ênfase3 12 2 2 5" xfId="41856"/>
    <cellStyle name="40% - Ênfase3 12 2 3" xfId="5531"/>
    <cellStyle name="40% - Ênfase3 12 2 3 2" xfId="11590"/>
    <cellStyle name="40% - Ênfase3 12 2 3 2 2" xfId="23710"/>
    <cellStyle name="40% - Ênfase3 12 2 3 2 3" xfId="35799"/>
    <cellStyle name="40% - Ênfase3 12 2 3 2 4" xfId="52157"/>
    <cellStyle name="40% - Ênfase3 12 2 3 3" xfId="17650"/>
    <cellStyle name="40% - Ênfase3 12 2 3 4" xfId="29740"/>
    <cellStyle name="40% - Ênfase3 12 2 3 5" xfId="43880"/>
    <cellStyle name="40% - Ênfase3 12 2 4" xfId="7536"/>
    <cellStyle name="40% - Ênfase3 12 2 4 2" xfId="19656"/>
    <cellStyle name="40% - Ênfase3 12 2 4 2 2" xfId="48099"/>
    <cellStyle name="40% - Ênfase3 12 2 4 3" xfId="31745"/>
    <cellStyle name="40% - Ênfase3 12 2 4 4" xfId="39822"/>
    <cellStyle name="40% - Ênfase3 12 2 5" xfId="13596"/>
    <cellStyle name="40% - Ênfase3 12 2 5 2" xfId="46050"/>
    <cellStyle name="40% - Ênfase3 12 2 6" xfId="25710"/>
    <cellStyle name="40% - Ênfase3 12 2 7" xfId="37800"/>
    <cellStyle name="40% - Ênfase3 12 3" xfId="955"/>
    <cellStyle name="40% - Ênfase3 12 3 2" xfId="3010"/>
    <cellStyle name="40% - Ênfase3 12 3 2 2" xfId="9069"/>
    <cellStyle name="40% - Ênfase3 12 3 2 2 2" xfId="21189"/>
    <cellStyle name="40% - Ênfase3 12 3 2 2 3" xfId="33278"/>
    <cellStyle name="40% - Ênfase3 12 3 2 2 4" xfId="49636"/>
    <cellStyle name="40% - Ênfase3 12 3 2 3" xfId="15129"/>
    <cellStyle name="40% - Ênfase3 12 3 2 4" xfId="27219"/>
    <cellStyle name="40% - Ênfase3 12 3 2 5" xfId="41359"/>
    <cellStyle name="40% - Ênfase3 12 3 3" xfId="5035"/>
    <cellStyle name="40% - Ênfase3 12 3 3 2" xfId="11094"/>
    <cellStyle name="40% - Ênfase3 12 3 3 2 2" xfId="23214"/>
    <cellStyle name="40% - Ênfase3 12 3 3 2 3" xfId="35303"/>
    <cellStyle name="40% - Ênfase3 12 3 3 2 4" xfId="51661"/>
    <cellStyle name="40% - Ênfase3 12 3 3 3" xfId="17154"/>
    <cellStyle name="40% - Ênfase3 12 3 3 4" xfId="29244"/>
    <cellStyle name="40% - Ênfase3 12 3 3 5" xfId="43384"/>
    <cellStyle name="40% - Ênfase3 12 3 4" xfId="7039"/>
    <cellStyle name="40% - Ênfase3 12 3 4 2" xfId="19159"/>
    <cellStyle name="40% - Ênfase3 12 3 4 2 2" xfId="47593"/>
    <cellStyle name="40% - Ênfase3 12 3 4 3" xfId="31248"/>
    <cellStyle name="40% - Ênfase3 12 3 4 4" xfId="39316"/>
    <cellStyle name="40% - Ênfase3 12 3 5" xfId="13099"/>
    <cellStyle name="40% - Ênfase3 12 3 5 2" xfId="45545"/>
    <cellStyle name="40% - Ênfase3 12 3 6" xfId="25214"/>
    <cellStyle name="40% - Ênfase3 12 3 7" xfId="37304"/>
    <cellStyle name="40% - Ênfase3 12 4" xfId="2007"/>
    <cellStyle name="40% - Ênfase3 12 4 2" xfId="4043"/>
    <cellStyle name="40% - Ênfase3 12 4 2 2" xfId="10102"/>
    <cellStyle name="40% - Ênfase3 12 4 2 2 2" xfId="22222"/>
    <cellStyle name="40% - Ênfase3 12 4 2 2 3" xfId="34311"/>
    <cellStyle name="40% - Ênfase3 12 4 2 2 4" xfId="50669"/>
    <cellStyle name="40% - Ênfase3 12 4 2 3" xfId="16162"/>
    <cellStyle name="40% - Ênfase3 12 4 2 4" xfId="28252"/>
    <cellStyle name="40% - Ênfase3 12 4 2 5" xfId="42392"/>
    <cellStyle name="40% - Ênfase3 12 4 3" xfId="6043"/>
    <cellStyle name="40% - Ênfase3 12 4 3 2" xfId="12102"/>
    <cellStyle name="40% - Ênfase3 12 4 3 2 2" xfId="24222"/>
    <cellStyle name="40% - Ênfase3 12 4 3 2 3" xfId="36311"/>
    <cellStyle name="40% - Ênfase3 12 4 3 2 4" xfId="52669"/>
    <cellStyle name="40% - Ênfase3 12 4 3 3" xfId="18162"/>
    <cellStyle name="40% - Ênfase3 12 4 3 4" xfId="30252"/>
    <cellStyle name="40% - Ênfase3 12 4 3 5" xfId="44392"/>
    <cellStyle name="40% - Ênfase3 12 4 4" xfId="8072"/>
    <cellStyle name="40% - Ênfase3 12 4 4 2" xfId="20192"/>
    <cellStyle name="40% - Ênfase3 12 4 4 2 2" xfId="48636"/>
    <cellStyle name="40% - Ênfase3 12 4 4 3" xfId="32281"/>
    <cellStyle name="40% - Ênfase3 12 4 4 4" xfId="40359"/>
    <cellStyle name="40% - Ênfase3 12 4 5" xfId="14132"/>
    <cellStyle name="40% - Ênfase3 12 4 5 2" xfId="46587"/>
    <cellStyle name="40% - Ênfase3 12 4 6" xfId="26222"/>
    <cellStyle name="40% - Ênfase3 12 4 7" xfId="38312"/>
    <cellStyle name="40% - Ênfase3 12 5" xfId="2507"/>
    <cellStyle name="40% - Ênfase3 12 5 2" xfId="8567"/>
    <cellStyle name="40% - Ênfase3 12 5 2 2" xfId="20687"/>
    <cellStyle name="40% - Ênfase3 12 5 2 3" xfId="32776"/>
    <cellStyle name="40% - Ênfase3 12 5 2 4" xfId="49133"/>
    <cellStyle name="40% - Ênfase3 12 5 3" xfId="14627"/>
    <cellStyle name="40% - Ênfase3 12 5 4" xfId="26717"/>
    <cellStyle name="40% - Ênfase3 12 5 5" xfId="40856"/>
    <cellStyle name="40% - Ênfase3 12 6" xfId="4537"/>
    <cellStyle name="40% - Ênfase3 12 6 2" xfId="10596"/>
    <cellStyle name="40% - Ênfase3 12 6 2 2" xfId="22716"/>
    <cellStyle name="40% - Ênfase3 12 6 2 3" xfId="34805"/>
    <cellStyle name="40% - Ênfase3 12 6 2 4" xfId="51163"/>
    <cellStyle name="40% - Ênfase3 12 6 3" xfId="16656"/>
    <cellStyle name="40% - Ênfase3 12 6 4" xfId="28746"/>
    <cellStyle name="40% - Ênfase3 12 6 5" xfId="42886"/>
    <cellStyle name="40% - Ênfase3 12 7" xfId="6537"/>
    <cellStyle name="40% - Ênfase3 12 7 2" xfId="18657"/>
    <cellStyle name="40% - Ênfase3 12 7 2 2" xfId="47086"/>
    <cellStyle name="40% - Ênfase3 12 7 3" xfId="30746"/>
    <cellStyle name="40% - Ênfase3 12 7 4" xfId="38809"/>
    <cellStyle name="40% - Ênfase3 12 8" xfId="12597"/>
    <cellStyle name="40% - Ênfase3 12 8 2" xfId="45039"/>
    <cellStyle name="40% - Ênfase3 12 9" xfId="24716"/>
    <cellStyle name="40% - Ênfase3 13" xfId="386"/>
    <cellStyle name="40% - Ênfase3 13 10" xfId="36807"/>
    <cellStyle name="40% - Ênfase3 13 2" xfId="1466"/>
    <cellStyle name="40% - Ênfase3 13 2 2" xfId="3508"/>
    <cellStyle name="40% - Ênfase3 13 2 2 2" xfId="9567"/>
    <cellStyle name="40% - Ênfase3 13 2 2 2 2" xfId="21687"/>
    <cellStyle name="40% - Ênfase3 13 2 2 2 3" xfId="33776"/>
    <cellStyle name="40% - Ênfase3 13 2 2 2 4" xfId="50134"/>
    <cellStyle name="40% - Ênfase3 13 2 2 3" xfId="15627"/>
    <cellStyle name="40% - Ênfase3 13 2 2 4" xfId="27717"/>
    <cellStyle name="40% - Ênfase3 13 2 2 5" xfId="41857"/>
    <cellStyle name="40% - Ênfase3 13 2 3" xfId="5532"/>
    <cellStyle name="40% - Ênfase3 13 2 3 2" xfId="11591"/>
    <cellStyle name="40% - Ênfase3 13 2 3 2 2" xfId="23711"/>
    <cellStyle name="40% - Ênfase3 13 2 3 2 3" xfId="35800"/>
    <cellStyle name="40% - Ênfase3 13 2 3 2 4" xfId="52158"/>
    <cellStyle name="40% - Ênfase3 13 2 3 3" xfId="17651"/>
    <cellStyle name="40% - Ênfase3 13 2 3 4" xfId="29741"/>
    <cellStyle name="40% - Ênfase3 13 2 3 5" xfId="43881"/>
    <cellStyle name="40% - Ênfase3 13 2 4" xfId="7537"/>
    <cellStyle name="40% - Ênfase3 13 2 4 2" xfId="19657"/>
    <cellStyle name="40% - Ênfase3 13 2 4 2 2" xfId="48100"/>
    <cellStyle name="40% - Ênfase3 13 2 4 3" xfId="31746"/>
    <cellStyle name="40% - Ênfase3 13 2 4 4" xfId="39823"/>
    <cellStyle name="40% - Ênfase3 13 2 5" xfId="13597"/>
    <cellStyle name="40% - Ênfase3 13 2 5 2" xfId="46051"/>
    <cellStyle name="40% - Ênfase3 13 2 6" xfId="25711"/>
    <cellStyle name="40% - Ênfase3 13 2 7" xfId="37801"/>
    <cellStyle name="40% - Ênfase3 13 3" xfId="956"/>
    <cellStyle name="40% - Ênfase3 13 3 2" xfId="3011"/>
    <cellStyle name="40% - Ênfase3 13 3 2 2" xfId="9070"/>
    <cellStyle name="40% - Ênfase3 13 3 2 2 2" xfId="21190"/>
    <cellStyle name="40% - Ênfase3 13 3 2 2 3" xfId="33279"/>
    <cellStyle name="40% - Ênfase3 13 3 2 2 4" xfId="49637"/>
    <cellStyle name="40% - Ênfase3 13 3 2 3" xfId="15130"/>
    <cellStyle name="40% - Ênfase3 13 3 2 4" xfId="27220"/>
    <cellStyle name="40% - Ênfase3 13 3 2 5" xfId="41360"/>
    <cellStyle name="40% - Ênfase3 13 3 3" xfId="5036"/>
    <cellStyle name="40% - Ênfase3 13 3 3 2" xfId="11095"/>
    <cellStyle name="40% - Ênfase3 13 3 3 2 2" xfId="23215"/>
    <cellStyle name="40% - Ênfase3 13 3 3 2 3" xfId="35304"/>
    <cellStyle name="40% - Ênfase3 13 3 3 2 4" xfId="51662"/>
    <cellStyle name="40% - Ênfase3 13 3 3 3" xfId="17155"/>
    <cellStyle name="40% - Ênfase3 13 3 3 4" xfId="29245"/>
    <cellStyle name="40% - Ênfase3 13 3 3 5" xfId="43385"/>
    <cellStyle name="40% - Ênfase3 13 3 4" xfId="7040"/>
    <cellStyle name="40% - Ênfase3 13 3 4 2" xfId="19160"/>
    <cellStyle name="40% - Ênfase3 13 3 4 2 2" xfId="47594"/>
    <cellStyle name="40% - Ênfase3 13 3 4 3" xfId="31249"/>
    <cellStyle name="40% - Ênfase3 13 3 4 4" xfId="39317"/>
    <cellStyle name="40% - Ênfase3 13 3 5" xfId="13100"/>
    <cellStyle name="40% - Ênfase3 13 3 5 2" xfId="45546"/>
    <cellStyle name="40% - Ênfase3 13 3 6" xfId="25215"/>
    <cellStyle name="40% - Ênfase3 13 3 7" xfId="37305"/>
    <cellStyle name="40% - Ênfase3 13 4" xfId="2008"/>
    <cellStyle name="40% - Ênfase3 13 4 2" xfId="4044"/>
    <cellStyle name="40% - Ênfase3 13 4 2 2" xfId="10103"/>
    <cellStyle name="40% - Ênfase3 13 4 2 2 2" xfId="22223"/>
    <cellStyle name="40% - Ênfase3 13 4 2 2 3" xfId="34312"/>
    <cellStyle name="40% - Ênfase3 13 4 2 2 4" xfId="50670"/>
    <cellStyle name="40% - Ênfase3 13 4 2 3" xfId="16163"/>
    <cellStyle name="40% - Ênfase3 13 4 2 4" xfId="28253"/>
    <cellStyle name="40% - Ênfase3 13 4 2 5" xfId="42393"/>
    <cellStyle name="40% - Ênfase3 13 4 3" xfId="6044"/>
    <cellStyle name="40% - Ênfase3 13 4 3 2" xfId="12103"/>
    <cellStyle name="40% - Ênfase3 13 4 3 2 2" xfId="24223"/>
    <cellStyle name="40% - Ênfase3 13 4 3 2 3" xfId="36312"/>
    <cellStyle name="40% - Ênfase3 13 4 3 2 4" xfId="52670"/>
    <cellStyle name="40% - Ênfase3 13 4 3 3" xfId="18163"/>
    <cellStyle name="40% - Ênfase3 13 4 3 4" xfId="30253"/>
    <cellStyle name="40% - Ênfase3 13 4 3 5" xfId="44393"/>
    <cellStyle name="40% - Ênfase3 13 4 4" xfId="8073"/>
    <cellStyle name="40% - Ênfase3 13 4 4 2" xfId="20193"/>
    <cellStyle name="40% - Ênfase3 13 4 4 2 2" xfId="48637"/>
    <cellStyle name="40% - Ênfase3 13 4 4 3" xfId="32282"/>
    <cellStyle name="40% - Ênfase3 13 4 4 4" xfId="40360"/>
    <cellStyle name="40% - Ênfase3 13 4 5" xfId="14133"/>
    <cellStyle name="40% - Ênfase3 13 4 5 2" xfId="46588"/>
    <cellStyle name="40% - Ênfase3 13 4 6" xfId="26223"/>
    <cellStyle name="40% - Ênfase3 13 4 7" xfId="38313"/>
    <cellStyle name="40% - Ênfase3 13 5" xfId="2508"/>
    <cellStyle name="40% - Ênfase3 13 5 2" xfId="8568"/>
    <cellStyle name="40% - Ênfase3 13 5 2 2" xfId="20688"/>
    <cellStyle name="40% - Ênfase3 13 5 2 3" xfId="32777"/>
    <cellStyle name="40% - Ênfase3 13 5 2 4" xfId="49134"/>
    <cellStyle name="40% - Ênfase3 13 5 3" xfId="14628"/>
    <cellStyle name="40% - Ênfase3 13 5 4" xfId="26718"/>
    <cellStyle name="40% - Ênfase3 13 5 5" xfId="40857"/>
    <cellStyle name="40% - Ênfase3 13 6" xfId="4538"/>
    <cellStyle name="40% - Ênfase3 13 6 2" xfId="10597"/>
    <cellStyle name="40% - Ênfase3 13 6 2 2" xfId="22717"/>
    <cellStyle name="40% - Ênfase3 13 6 2 3" xfId="34806"/>
    <cellStyle name="40% - Ênfase3 13 6 2 4" xfId="51164"/>
    <cellStyle name="40% - Ênfase3 13 6 3" xfId="16657"/>
    <cellStyle name="40% - Ênfase3 13 6 4" xfId="28747"/>
    <cellStyle name="40% - Ênfase3 13 6 5" xfId="42887"/>
    <cellStyle name="40% - Ênfase3 13 7" xfId="6538"/>
    <cellStyle name="40% - Ênfase3 13 7 2" xfId="18658"/>
    <cellStyle name="40% - Ênfase3 13 7 2 2" xfId="47087"/>
    <cellStyle name="40% - Ênfase3 13 7 3" xfId="30747"/>
    <cellStyle name="40% - Ênfase3 13 7 4" xfId="38810"/>
    <cellStyle name="40% - Ênfase3 13 8" xfId="12598"/>
    <cellStyle name="40% - Ênfase3 13 8 2" xfId="45040"/>
    <cellStyle name="40% - Ênfase3 13 9" xfId="24717"/>
    <cellStyle name="40% - Ênfase3 14" xfId="387"/>
    <cellStyle name="40% - Ênfase3 14 10" xfId="36808"/>
    <cellStyle name="40% - Ênfase3 14 2" xfId="1467"/>
    <cellStyle name="40% - Ênfase3 14 2 2" xfId="3509"/>
    <cellStyle name="40% - Ênfase3 14 2 2 2" xfId="9568"/>
    <cellStyle name="40% - Ênfase3 14 2 2 2 2" xfId="21688"/>
    <cellStyle name="40% - Ênfase3 14 2 2 2 3" xfId="33777"/>
    <cellStyle name="40% - Ênfase3 14 2 2 2 4" xfId="50135"/>
    <cellStyle name="40% - Ênfase3 14 2 2 3" xfId="15628"/>
    <cellStyle name="40% - Ênfase3 14 2 2 4" xfId="27718"/>
    <cellStyle name="40% - Ênfase3 14 2 2 5" xfId="41858"/>
    <cellStyle name="40% - Ênfase3 14 2 3" xfId="5533"/>
    <cellStyle name="40% - Ênfase3 14 2 3 2" xfId="11592"/>
    <cellStyle name="40% - Ênfase3 14 2 3 2 2" xfId="23712"/>
    <cellStyle name="40% - Ênfase3 14 2 3 2 3" xfId="35801"/>
    <cellStyle name="40% - Ênfase3 14 2 3 2 4" xfId="52159"/>
    <cellStyle name="40% - Ênfase3 14 2 3 3" xfId="17652"/>
    <cellStyle name="40% - Ênfase3 14 2 3 4" xfId="29742"/>
    <cellStyle name="40% - Ênfase3 14 2 3 5" xfId="43882"/>
    <cellStyle name="40% - Ênfase3 14 2 4" xfId="7538"/>
    <cellStyle name="40% - Ênfase3 14 2 4 2" xfId="19658"/>
    <cellStyle name="40% - Ênfase3 14 2 4 2 2" xfId="48101"/>
    <cellStyle name="40% - Ênfase3 14 2 4 3" xfId="31747"/>
    <cellStyle name="40% - Ênfase3 14 2 4 4" xfId="39824"/>
    <cellStyle name="40% - Ênfase3 14 2 5" xfId="13598"/>
    <cellStyle name="40% - Ênfase3 14 2 5 2" xfId="46052"/>
    <cellStyle name="40% - Ênfase3 14 2 6" xfId="25712"/>
    <cellStyle name="40% - Ênfase3 14 2 7" xfId="37802"/>
    <cellStyle name="40% - Ênfase3 14 3" xfId="957"/>
    <cellStyle name="40% - Ênfase3 14 3 2" xfId="3012"/>
    <cellStyle name="40% - Ênfase3 14 3 2 2" xfId="9071"/>
    <cellStyle name="40% - Ênfase3 14 3 2 2 2" xfId="21191"/>
    <cellStyle name="40% - Ênfase3 14 3 2 2 3" xfId="33280"/>
    <cellStyle name="40% - Ênfase3 14 3 2 2 4" xfId="49638"/>
    <cellStyle name="40% - Ênfase3 14 3 2 3" xfId="15131"/>
    <cellStyle name="40% - Ênfase3 14 3 2 4" xfId="27221"/>
    <cellStyle name="40% - Ênfase3 14 3 2 5" xfId="41361"/>
    <cellStyle name="40% - Ênfase3 14 3 3" xfId="5037"/>
    <cellStyle name="40% - Ênfase3 14 3 3 2" xfId="11096"/>
    <cellStyle name="40% - Ênfase3 14 3 3 2 2" xfId="23216"/>
    <cellStyle name="40% - Ênfase3 14 3 3 2 3" xfId="35305"/>
    <cellStyle name="40% - Ênfase3 14 3 3 2 4" xfId="51663"/>
    <cellStyle name="40% - Ênfase3 14 3 3 3" xfId="17156"/>
    <cellStyle name="40% - Ênfase3 14 3 3 4" xfId="29246"/>
    <cellStyle name="40% - Ênfase3 14 3 3 5" xfId="43386"/>
    <cellStyle name="40% - Ênfase3 14 3 4" xfId="7041"/>
    <cellStyle name="40% - Ênfase3 14 3 4 2" xfId="19161"/>
    <cellStyle name="40% - Ênfase3 14 3 4 2 2" xfId="47595"/>
    <cellStyle name="40% - Ênfase3 14 3 4 3" xfId="31250"/>
    <cellStyle name="40% - Ênfase3 14 3 4 4" xfId="39318"/>
    <cellStyle name="40% - Ênfase3 14 3 5" xfId="13101"/>
    <cellStyle name="40% - Ênfase3 14 3 5 2" xfId="45547"/>
    <cellStyle name="40% - Ênfase3 14 3 6" xfId="25216"/>
    <cellStyle name="40% - Ênfase3 14 3 7" xfId="37306"/>
    <cellStyle name="40% - Ênfase3 14 4" xfId="2009"/>
    <cellStyle name="40% - Ênfase3 14 4 2" xfId="4045"/>
    <cellStyle name="40% - Ênfase3 14 4 2 2" xfId="10104"/>
    <cellStyle name="40% - Ênfase3 14 4 2 2 2" xfId="22224"/>
    <cellStyle name="40% - Ênfase3 14 4 2 2 3" xfId="34313"/>
    <cellStyle name="40% - Ênfase3 14 4 2 2 4" xfId="50671"/>
    <cellStyle name="40% - Ênfase3 14 4 2 3" xfId="16164"/>
    <cellStyle name="40% - Ênfase3 14 4 2 4" xfId="28254"/>
    <cellStyle name="40% - Ênfase3 14 4 2 5" xfId="42394"/>
    <cellStyle name="40% - Ênfase3 14 4 3" xfId="6045"/>
    <cellStyle name="40% - Ênfase3 14 4 3 2" xfId="12104"/>
    <cellStyle name="40% - Ênfase3 14 4 3 2 2" xfId="24224"/>
    <cellStyle name="40% - Ênfase3 14 4 3 2 3" xfId="36313"/>
    <cellStyle name="40% - Ênfase3 14 4 3 2 4" xfId="52671"/>
    <cellStyle name="40% - Ênfase3 14 4 3 3" xfId="18164"/>
    <cellStyle name="40% - Ênfase3 14 4 3 4" xfId="30254"/>
    <cellStyle name="40% - Ênfase3 14 4 3 5" xfId="44394"/>
    <cellStyle name="40% - Ênfase3 14 4 4" xfId="8074"/>
    <cellStyle name="40% - Ênfase3 14 4 4 2" xfId="20194"/>
    <cellStyle name="40% - Ênfase3 14 4 4 2 2" xfId="48638"/>
    <cellStyle name="40% - Ênfase3 14 4 4 3" xfId="32283"/>
    <cellStyle name="40% - Ênfase3 14 4 4 4" xfId="40361"/>
    <cellStyle name="40% - Ênfase3 14 4 5" xfId="14134"/>
    <cellStyle name="40% - Ênfase3 14 4 5 2" xfId="46589"/>
    <cellStyle name="40% - Ênfase3 14 4 6" xfId="26224"/>
    <cellStyle name="40% - Ênfase3 14 4 7" xfId="38314"/>
    <cellStyle name="40% - Ênfase3 14 5" xfId="2509"/>
    <cellStyle name="40% - Ênfase3 14 5 2" xfId="8569"/>
    <cellStyle name="40% - Ênfase3 14 5 2 2" xfId="20689"/>
    <cellStyle name="40% - Ênfase3 14 5 2 3" xfId="32778"/>
    <cellStyle name="40% - Ênfase3 14 5 2 4" xfId="49135"/>
    <cellStyle name="40% - Ênfase3 14 5 3" xfId="14629"/>
    <cellStyle name="40% - Ênfase3 14 5 4" xfId="26719"/>
    <cellStyle name="40% - Ênfase3 14 5 5" xfId="40858"/>
    <cellStyle name="40% - Ênfase3 14 6" xfId="4539"/>
    <cellStyle name="40% - Ênfase3 14 6 2" xfId="10598"/>
    <cellStyle name="40% - Ênfase3 14 6 2 2" xfId="22718"/>
    <cellStyle name="40% - Ênfase3 14 6 2 3" xfId="34807"/>
    <cellStyle name="40% - Ênfase3 14 6 2 4" xfId="51165"/>
    <cellStyle name="40% - Ênfase3 14 6 3" xfId="16658"/>
    <cellStyle name="40% - Ênfase3 14 6 4" xfId="28748"/>
    <cellStyle name="40% - Ênfase3 14 6 5" xfId="42888"/>
    <cellStyle name="40% - Ênfase3 14 7" xfId="6539"/>
    <cellStyle name="40% - Ênfase3 14 7 2" xfId="18659"/>
    <cellStyle name="40% - Ênfase3 14 7 2 2" xfId="47088"/>
    <cellStyle name="40% - Ênfase3 14 7 3" xfId="30748"/>
    <cellStyle name="40% - Ênfase3 14 7 4" xfId="38811"/>
    <cellStyle name="40% - Ênfase3 14 8" xfId="12599"/>
    <cellStyle name="40% - Ênfase3 14 8 2" xfId="45041"/>
    <cellStyle name="40% - Ênfase3 14 9" xfId="24718"/>
    <cellStyle name="40% - Ênfase3 15" xfId="388"/>
    <cellStyle name="40% - Ênfase3 15 10" xfId="36809"/>
    <cellStyle name="40% - Ênfase3 15 2" xfId="1468"/>
    <cellStyle name="40% - Ênfase3 15 2 2" xfId="3510"/>
    <cellStyle name="40% - Ênfase3 15 2 2 2" xfId="9569"/>
    <cellStyle name="40% - Ênfase3 15 2 2 2 2" xfId="21689"/>
    <cellStyle name="40% - Ênfase3 15 2 2 2 3" xfId="33778"/>
    <cellStyle name="40% - Ênfase3 15 2 2 2 4" xfId="50136"/>
    <cellStyle name="40% - Ênfase3 15 2 2 3" xfId="15629"/>
    <cellStyle name="40% - Ênfase3 15 2 2 4" xfId="27719"/>
    <cellStyle name="40% - Ênfase3 15 2 2 5" xfId="41859"/>
    <cellStyle name="40% - Ênfase3 15 2 3" xfId="5534"/>
    <cellStyle name="40% - Ênfase3 15 2 3 2" xfId="11593"/>
    <cellStyle name="40% - Ênfase3 15 2 3 2 2" xfId="23713"/>
    <cellStyle name="40% - Ênfase3 15 2 3 2 3" xfId="35802"/>
    <cellStyle name="40% - Ênfase3 15 2 3 2 4" xfId="52160"/>
    <cellStyle name="40% - Ênfase3 15 2 3 3" xfId="17653"/>
    <cellStyle name="40% - Ênfase3 15 2 3 4" xfId="29743"/>
    <cellStyle name="40% - Ênfase3 15 2 3 5" xfId="43883"/>
    <cellStyle name="40% - Ênfase3 15 2 4" xfId="7539"/>
    <cellStyle name="40% - Ênfase3 15 2 4 2" xfId="19659"/>
    <cellStyle name="40% - Ênfase3 15 2 4 2 2" xfId="48102"/>
    <cellStyle name="40% - Ênfase3 15 2 4 3" xfId="31748"/>
    <cellStyle name="40% - Ênfase3 15 2 4 4" xfId="39825"/>
    <cellStyle name="40% - Ênfase3 15 2 5" xfId="13599"/>
    <cellStyle name="40% - Ênfase3 15 2 5 2" xfId="46053"/>
    <cellStyle name="40% - Ênfase3 15 2 6" xfId="25713"/>
    <cellStyle name="40% - Ênfase3 15 2 7" xfId="37803"/>
    <cellStyle name="40% - Ênfase3 15 3" xfId="958"/>
    <cellStyle name="40% - Ênfase3 15 3 2" xfId="3013"/>
    <cellStyle name="40% - Ênfase3 15 3 2 2" xfId="9072"/>
    <cellStyle name="40% - Ênfase3 15 3 2 2 2" xfId="21192"/>
    <cellStyle name="40% - Ênfase3 15 3 2 2 3" xfId="33281"/>
    <cellStyle name="40% - Ênfase3 15 3 2 2 4" xfId="49639"/>
    <cellStyle name="40% - Ênfase3 15 3 2 3" xfId="15132"/>
    <cellStyle name="40% - Ênfase3 15 3 2 4" xfId="27222"/>
    <cellStyle name="40% - Ênfase3 15 3 2 5" xfId="41362"/>
    <cellStyle name="40% - Ênfase3 15 3 3" xfId="5038"/>
    <cellStyle name="40% - Ênfase3 15 3 3 2" xfId="11097"/>
    <cellStyle name="40% - Ênfase3 15 3 3 2 2" xfId="23217"/>
    <cellStyle name="40% - Ênfase3 15 3 3 2 3" xfId="35306"/>
    <cellStyle name="40% - Ênfase3 15 3 3 2 4" xfId="51664"/>
    <cellStyle name="40% - Ênfase3 15 3 3 3" xfId="17157"/>
    <cellStyle name="40% - Ênfase3 15 3 3 4" xfId="29247"/>
    <cellStyle name="40% - Ênfase3 15 3 3 5" xfId="43387"/>
    <cellStyle name="40% - Ênfase3 15 3 4" xfId="7042"/>
    <cellStyle name="40% - Ênfase3 15 3 4 2" xfId="19162"/>
    <cellStyle name="40% - Ênfase3 15 3 4 2 2" xfId="47596"/>
    <cellStyle name="40% - Ênfase3 15 3 4 3" xfId="31251"/>
    <cellStyle name="40% - Ênfase3 15 3 4 4" xfId="39319"/>
    <cellStyle name="40% - Ênfase3 15 3 5" xfId="13102"/>
    <cellStyle name="40% - Ênfase3 15 3 5 2" xfId="45548"/>
    <cellStyle name="40% - Ênfase3 15 3 6" xfId="25217"/>
    <cellStyle name="40% - Ênfase3 15 3 7" xfId="37307"/>
    <cellStyle name="40% - Ênfase3 15 4" xfId="2010"/>
    <cellStyle name="40% - Ênfase3 15 4 2" xfId="4046"/>
    <cellStyle name="40% - Ênfase3 15 4 2 2" xfId="10105"/>
    <cellStyle name="40% - Ênfase3 15 4 2 2 2" xfId="22225"/>
    <cellStyle name="40% - Ênfase3 15 4 2 2 3" xfId="34314"/>
    <cellStyle name="40% - Ênfase3 15 4 2 2 4" xfId="50672"/>
    <cellStyle name="40% - Ênfase3 15 4 2 3" xfId="16165"/>
    <cellStyle name="40% - Ênfase3 15 4 2 4" xfId="28255"/>
    <cellStyle name="40% - Ênfase3 15 4 2 5" xfId="42395"/>
    <cellStyle name="40% - Ênfase3 15 4 3" xfId="6046"/>
    <cellStyle name="40% - Ênfase3 15 4 3 2" xfId="12105"/>
    <cellStyle name="40% - Ênfase3 15 4 3 2 2" xfId="24225"/>
    <cellStyle name="40% - Ênfase3 15 4 3 2 3" xfId="36314"/>
    <cellStyle name="40% - Ênfase3 15 4 3 2 4" xfId="52672"/>
    <cellStyle name="40% - Ênfase3 15 4 3 3" xfId="18165"/>
    <cellStyle name="40% - Ênfase3 15 4 3 4" xfId="30255"/>
    <cellStyle name="40% - Ênfase3 15 4 3 5" xfId="44395"/>
    <cellStyle name="40% - Ênfase3 15 4 4" xfId="8075"/>
    <cellStyle name="40% - Ênfase3 15 4 4 2" xfId="20195"/>
    <cellStyle name="40% - Ênfase3 15 4 4 2 2" xfId="48639"/>
    <cellStyle name="40% - Ênfase3 15 4 4 3" xfId="32284"/>
    <cellStyle name="40% - Ênfase3 15 4 4 4" xfId="40362"/>
    <cellStyle name="40% - Ênfase3 15 4 5" xfId="14135"/>
    <cellStyle name="40% - Ênfase3 15 4 5 2" xfId="46590"/>
    <cellStyle name="40% - Ênfase3 15 4 6" xfId="26225"/>
    <cellStyle name="40% - Ênfase3 15 4 7" xfId="38315"/>
    <cellStyle name="40% - Ênfase3 15 5" xfId="2510"/>
    <cellStyle name="40% - Ênfase3 15 5 2" xfId="8570"/>
    <cellStyle name="40% - Ênfase3 15 5 2 2" xfId="20690"/>
    <cellStyle name="40% - Ênfase3 15 5 2 3" xfId="32779"/>
    <cellStyle name="40% - Ênfase3 15 5 2 4" xfId="49136"/>
    <cellStyle name="40% - Ênfase3 15 5 3" xfId="14630"/>
    <cellStyle name="40% - Ênfase3 15 5 4" xfId="26720"/>
    <cellStyle name="40% - Ênfase3 15 5 5" xfId="40859"/>
    <cellStyle name="40% - Ênfase3 15 6" xfId="4540"/>
    <cellStyle name="40% - Ênfase3 15 6 2" xfId="10599"/>
    <cellStyle name="40% - Ênfase3 15 6 2 2" xfId="22719"/>
    <cellStyle name="40% - Ênfase3 15 6 2 3" xfId="34808"/>
    <cellStyle name="40% - Ênfase3 15 6 2 4" xfId="51166"/>
    <cellStyle name="40% - Ênfase3 15 6 3" xfId="16659"/>
    <cellStyle name="40% - Ênfase3 15 6 4" xfId="28749"/>
    <cellStyle name="40% - Ênfase3 15 6 5" xfId="42889"/>
    <cellStyle name="40% - Ênfase3 15 7" xfId="6540"/>
    <cellStyle name="40% - Ênfase3 15 7 2" xfId="18660"/>
    <cellStyle name="40% - Ênfase3 15 7 2 2" xfId="47089"/>
    <cellStyle name="40% - Ênfase3 15 7 3" xfId="30749"/>
    <cellStyle name="40% - Ênfase3 15 7 4" xfId="38812"/>
    <cellStyle name="40% - Ênfase3 15 8" xfId="12600"/>
    <cellStyle name="40% - Ênfase3 15 8 2" xfId="45042"/>
    <cellStyle name="40% - Ênfase3 15 9" xfId="24719"/>
    <cellStyle name="40% - Ênfase3 16" xfId="186"/>
    <cellStyle name="40% - Ênfase3 16 10" xfId="36623"/>
    <cellStyle name="40% - Ênfase3 16 2" xfId="1281"/>
    <cellStyle name="40% - Ênfase3 16 2 2" xfId="3323"/>
    <cellStyle name="40% - Ênfase3 16 2 2 2" xfId="9382"/>
    <cellStyle name="40% - Ênfase3 16 2 2 2 2" xfId="21502"/>
    <cellStyle name="40% - Ênfase3 16 2 2 2 3" xfId="33591"/>
    <cellStyle name="40% - Ênfase3 16 2 2 2 4" xfId="49949"/>
    <cellStyle name="40% - Ênfase3 16 2 2 3" xfId="15442"/>
    <cellStyle name="40% - Ênfase3 16 2 2 4" xfId="27532"/>
    <cellStyle name="40% - Ênfase3 16 2 2 5" xfId="41672"/>
    <cellStyle name="40% - Ênfase3 16 2 3" xfId="5348"/>
    <cellStyle name="40% - Ênfase3 16 2 3 2" xfId="11407"/>
    <cellStyle name="40% - Ênfase3 16 2 3 2 2" xfId="23527"/>
    <cellStyle name="40% - Ênfase3 16 2 3 2 3" xfId="35616"/>
    <cellStyle name="40% - Ênfase3 16 2 3 2 4" xfId="51974"/>
    <cellStyle name="40% - Ênfase3 16 2 3 3" xfId="17467"/>
    <cellStyle name="40% - Ênfase3 16 2 3 4" xfId="29557"/>
    <cellStyle name="40% - Ênfase3 16 2 3 5" xfId="43697"/>
    <cellStyle name="40% - Ênfase3 16 2 4" xfId="7352"/>
    <cellStyle name="40% - Ênfase3 16 2 4 2" xfId="19472"/>
    <cellStyle name="40% - Ênfase3 16 2 4 2 2" xfId="47915"/>
    <cellStyle name="40% - Ênfase3 16 2 4 3" xfId="31561"/>
    <cellStyle name="40% - Ênfase3 16 2 4 4" xfId="39638"/>
    <cellStyle name="40% - Ênfase3 16 2 5" xfId="13412"/>
    <cellStyle name="40% - Ênfase3 16 2 5 2" xfId="45866"/>
    <cellStyle name="40% - Ênfase3 16 2 6" xfId="25527"/>
    <cellStyle name="40% - Ênfase3 16 2 7" xfId="37617"/>
    <cellStyle name="40% - Ênfase3 16 3" xfId="772"/>
    <cellStyle name="40% - Ênfase3 16 3 2" xfId="2827"/>
    <cellStyle name="40% - Ênfase3 16 3 2 2" xfId="8886"/>
    <cellStyle name="40% - Ênfase3 16 3 2 2 2" xfId="21006"/>
    <cellStyle name="40% - Ênfase3 16 3 2 2 3" xfId="33095"/>
    <cellStyle name="40% - Ênfase3 16 3 2 2 4" xfId="49453"/>
    <cellStyle name="40% - Ênfase3 16 3 2 3" xfId="14946"/>
    <cellStyle name="40% - Ênfase3 16 3 2 4" xfId="27036"/>
    <cellStyle name="40% - Ênfase3 16 3 2 5" xfId="41176"/>
    <cellStyle name="40% - Ênfase3 16 3 3" xfId="4852"/>
    <cellStyle name="40% - Ênfase3 16 3 3 2" xfId="10911"/>
    <cellStyle name="40% - Ênfase3 16 3 3 2 2" xfId="23031"/>
    <cellStyle name="40% - Ênfase3 16 3 3 2 3" xfId="35120"/>
    <cellStyle name="40% - Ênfase3 16 3 3 2 4" xfId="51478"/>
    <cellStyle name="40% - Ênfase3 16 3 3 3" xfId="16971"/>
    <cellStyle name="40% - Ênfase3 16 3 3 4" xfId="29061"/>
    <cellStyle name="40% - Ênfase3 16 3 3 5" xfId="43201"/>
    <cellStyle name="40% - Ênfase3 16 3 4" xfId="6856"/>
    <cellStyle name="40% - Ênfase3 16 3 4 2" xfId="18976"/>
    <cellStyle name="40% - Ênfase3 16 3 4 2 2" xfId="47410"/>
    <cellStyle name="40% - Ênfase3 16 3 4 3" xfId="31065"/>
    <cellStyle name="40% - Ênfase3 16 3 4 4" xfId="39133"/>
    <cellStyle name="40% - Ênfase3 16 3 5" xfId="12916"/>
    <cellStyle name="40% - Ênfase3 16 3 5 2" xfId="45362"/>
    <cellStyle name="40% - Ênfase3 16 3 6" xfId="25031"/>
    <cellStyle name="40% - Ênfase3 16 3 7" xfId="37121"/>
    <cellStyle name="40% - Ênfase3 16 4" xfId="1824"/>
    <cellStyle name="40% - Ênfase3 16 4 2" xfId="3860"/>
    <cellStyle name="40% - Ênfase3 16 4 2 2" xfId="9919"/>
    <cellStyle name="40% - Ênfase3 16 4 2 2 2" xfId="22039"/>
    <cellStyle name="40% - Ênfase3 16 4 2 2 3" xfId="34128"/>
    <cellStyle name="40% - Ênfase3 16 4 2 2 4" xfId="50486"/>
    <cellStyle name="40% - Ênfase3 16 4 2 3" xfId="15979"/>
    <cellStyle name="40% - Ênfase3 16 4 2 4" xfId="28069"/>
    <cellStyle name="40% - Ênfase3 16 4 2 5" xfId="42209"/>
    <cellStyle name="40% - Ênfase3 16 4 3" xfId="5860"/>
    <cellStyle name="40% - Ênfase3 16 4 3 2" xfId="11919"/>
    <cellStyle name="40% - Ênfase3 16 4 3 2 2" xfId="24039"/>
    <cellStyle name="40% - Ênfase3 16 4 3 2 3" xfId="36128"/>
    <cellStyle name="40% - Ênfase3 16 4 3 2 4" xfId="52486"/>
    <cellStyle name="40% - Ênfase3 16 4 3 3" xfId="17979"/>
    <cellStyle name="40% - Ênfase3 16 4 3 4" xfId="30069"/>
    <cellStyle name="40% - Ênfase3 16 4 3 5" xfId="44209"/>
    <cellStyle name="40% - Ênfase3 16 4 4" xfId="7889"/>
    <cellStyle name="40% - Ênfase3 16 4 4 2" xfId="20009"/>
    <cellStyle name="40% - Ênfase3 16 4 4 2 2" xfId="48453"/>
    <cellStyle name="40% - Ênfase3 16 4 4 3" xfId="32098"/>
    <cellStyle name="40% - Ênfase3 16 4 4 4" xfId="40176"/>
    <cellStyle name="40% - Ênfase3 16 4 5" xfId="13949"/>
    <cellStyle name="40% - Ênfase3 16 4 5 2" xfId="46404"/>
    <cellStyle name="40% - Ênfase3 16 4 6" xfId="26039"/>
    <cellStyle name="40% - Ênfase3 16 4 7" xfId="38129"/>
    <cellStyle name="40% - Ênfase3 16 5" xfId="2323"/>
    <cellStyle name="40% - Ênfase3 16 5 2" xfId="8383"/>
    <cellStyle name="40% - Ênfase3 16 5 2 2" xfId="20503"/>
    <cellStyle name="40% - Ênfase3 16 5 2 3" xfId="32592"/>
    <cellStyle name="40% - Ênfase3 16 5 2 4" xfId="48949"/>
    <cellStyle name="40% - Ênfase3 16 5 3" xfId="14443"/>
    <cellStyle name="40% - Ênfase3 16 5 4" xfId="26533"/>
    <cellStyle name="40% - Ênfase3 16 5 5" xfId="40672"/>
    <cellStyle name="40% - Ênfase3 16 6" xfId="4354"/>
    <cellStyle name="40% - Ênfase3 16 6 2" xfId="10413"/>
    <cellStyle name="40% - Ênfase3 16 6 2 2" xfId="22533"/>
    <cellStyle name="40% - Ênfase3 16 6 2 3" xfId="34622"/>
    <cellStyle name="40% - Ênfase3 16 6 2 4" xfId="50980"/>
    <cellStyle name="40% - Ênfase3 16 6 3" xfId="16473"/>
    <cellStyle name="40% - Ênfase3 16 6 4" xfId="28563"/>
    <cellStyle name="40% - Ênfase3 16 6 5" xfId="42703"/>
    <cellStyle name="40% - Ênfase3 16 7" xfId="6353"/>
    <cellStyle name="40% - Ênfase3 16 7 2" xfId="18473"/>
    <cellStyle name="40% - Ênfase3 16 7 2 2" xfId="46901"/>
    <cellStyle name="40% - Ênfase3 16 7 3" xfId="30562"/>
    <cellStyle name="40% - Ênfase3 16 7 4" xfId="38624"/>
    <cellStyle name="40% - Ênfase3 16 8" xfId="12413"/>
    <cellStyle name="40% - Ênfase3 16 8 2" xfId="44855"/>
    <cellStyle name="40% - Ênfase3 16 9" xfId="24533"/>
    <cellStyle name="40% - Ênfase3 17" xfId="391"/>
    <cellStyle name="40% - Ênfase3 17 10" xfId="36812"/>
    <cellStyle name="40% - Ênfase3 17 2" xfId="1471"/>
    <cellStyle name="40% - Ênfase3 17 2 2" xfId="3513"/>
    <cellStyle name="40% - Ênfase3 17 2 2 2" xfId="9572"/>
    <cellStyle name="40% - Ênfase3 17 2 2 2 2" xfId="21692"/>
    <cellStyle name="40% - Ênfase3 17 2 2 2 3" xfId="33781"/>
    <cellStyle name="40% - Ênfase3 17 2 2 2 4" xfId="50139"/>
    <cellStyle name="40% - Ênfase3 17 2 2 3" xfId="15632"/>
    <cellStyle name="40% - Ênfase3 17 2 2 4" xfId="27722"/>
    <cellStyle name="40% - Ênfase3 17 2 2 5" xfId="41862"/>
    <cellStyle name="40% - Ênfase3 17 2 3" xfId="5537"/>
    <cellStyle name="40% - Ênfase3 17 2 3 2" xfId="11596"/>
    <cellStyle name="40% - Ênfase3 17 2 3 2 2" xfId="23716"/>
    <cellStyle name="40% - Ênfase3 17 2 3 2 3" xfId="35805"/>
    <cellStyle name="40% - Ênfase3 17 2 3 2 4" xfId="52163"/>
    <cellStyle name="40% - Ênfase3 17 2 3 3" xfId="17656"/>
    <cellStyle name="40% - Ênfase3 17 2 3 4" xfId="29746"/>
    <cellStyle name="40% - Ênfase3 17 2 3 5" xfId="43886"/>
    <cellStyle name="40% - Ênfase3 17 2 4" xfId="7542"/>
    <cellStyle name="40% - Ênfase3 17 2 4 2" xfId="19662"/>
    <cellStyle name="40% - Ênfase3 17 2 4 2 2" xfId="48105"/>
    <cellStyle name="40% - Ênfase3 17 2 4 3" xfId="31751"/>
    <cellStyle name="40% - Ênfase3 17 2 4 4" xfId="39828"/>
    <cellStyle name="40% - Ênfase3 17 2 5" xfId="13602"/>
    <cellStyle name="40% - Ênfase3 17 2 5 2" xfId="46056"/>
    <cellStyle name="40% - Ênfase3 17 2 6" xfId="25716"/>
    <cellStyle name="40% - Ênfase3 17 2 7" xfId="37806"/>
    <cellStyle name="40% - Ênfase3 17 3" xfId="961"/>
    <cellStyle name="40% - Ênfase3 17 3 2" xfId="3016"/>
    <cellStyle name="40% - Ênfase3 17 3 2 2" xfId="9075"/>
    <cellStyle name="40% - Ênfase3 17 3 2 2 2" xfId="21195"/>
    <cellStyle name="40% - Ênfase3 17 3 2 2 3" xfId="33284"/>
    <cellStyle name="40% - Ênfase3 17 3 2 2 4" xfId="49642"/>
    <cellStyle name="40% - Ênfase3 17 3 2 3" xfId="15135"/>
    <cellStyle name="40% - Ênfase3 17 3 2 4" xfId="27225"/>
    <cellStyle name="40% - Ênfase3 17 3 2 5" xfId="41365"/>
    <cellStyle name="40% - Ênfase3 17 3 3" xfId="5041"/>
    <cellStyle name="40% - Ênfase3 17 3 3 2" xfId="11100"/>
    <cellStyle name="40% - Ênfase3 17 3 3 2 2" xfId="23220"/>
    <cellStyle name="40% - Ênfase3 17 3 3 2 3" xfId="35309"/>
    <cellStyle name="40% - Ênfase3 17 3 3 2 4" xfId="51667"/>
    <cellStyle name="40% - Ênfase3 17 3 3 3" xfId="17160"/>
    <cellStyle name="40% - Ênfase3 17 3 3 4" xfId="29250"/>
    <cellStyle name="40% - Ênfase3 17 3 3 5" xfId="43390"/>
    <cellStyle name="40% - Ênfase3 17 3 4" xfId="7045"/>
    <cellStyle name="40% - Ênfase3 17 3 4 2" xfId="19165"/>
    <cellStyle name="40% - Ênfase3 17 3 4 2 2" xfId="47599"/>
    <cellStyle name="40% - Ênfase3 17 3 4 3" xfId="31254"/>
    <cellStyle name="40% - Ênfase3 17 3 4 4" xfId="39322"/>
    <cellStyle name="40% - Ênfase3 17 3 5" xfId="13105"/>
    <cellStyle name="40% - Ênfase3 17 3 5 2" xfId="45551"/>
    <cellStyle name="40% - Ênfase3 17 3 6" xfId="25220"/>
    <cellStyle name="40% - Ênfase3 17 3 7" xfId="37310"/>
    <cellStyle name="40% - Ênfase3 17 4" xfId="2013"/>
    <cellStyle name="40% - Ênfase3 17 4 2" xfId="4049"/>
    <cellStyle name="40% - Ênfase3 17 4 2 2" xfId="10108"/>
    <cellStyle name="40% - Ênfase3 17 4 2 2 2" xfId="22228"/>
    <cellStyle name="40% - Ênfase3 17 4 2 2 3" xfId="34317"/>
    <cellStyle name="40% - Ênfase3 17 4 2 2 4" xfId="50675"/>
    <cellStyle name="40% - Ênfase3 17 4 2 3" xfId="16168"/>
    <cellStyle name="40% - Ênfase3 17 4 2 4" xfId="28258"/>
    <cellStyle name="40% - Ênfase3 17 4 2 5" xfId="42398"/>
    <cellStyle name="40% - Ênfase3 17 4 3" xfId="6049"/>
    <cellStyle name="40% - Ênfase3 17 4 3 2" xfId="12108"/>
    <cellStyle name="40% - Ênfase3 17 4 3 2 2" xfId="24228"/>
    <cellStyle name="40% - Ênfase3 17 4 3 2 3" xfId="36317"/>
    <cellStyle name="40% - Ênfase3 17 4 3 2 4" xfId="52675"/>
    <cellStyle name="40% - Ênfase3 17 4 3 3" xfId="18168"/>
    <cellStyle name="40% - Ênfase3 17 4 3 4" xfId="30258"/>
    <cellStyle name="40% - Ênfase3 17 4 3 5" xfId="44398"/>
    <cellStyle name="40% - Ênfase3 17 4 4" xfId="8078"/>
    <cellStyle name="40% - Ênfase3 17 4 4 2" xfId="20198"/>
    <cellStyle name="40% - Ênfase3 17 4 4 2 2" xfId="48642"/>
    <cellStyle name="40% - Ênfase3 17 4 4 3" xfId="32287"/>
    <cellStyle name="40% - Ênfase3 17 4 4 4" xfId="40365"/>
    <cellStyle name="40% - Ênfase3 17 4 5" xfId="14138"/>
    <cellStyle name="40% - Ênfase3 17 4 5 2" xfId="46593"/>
    <cellStyle name="40% - Ênfase3 17 4 6" xfId="26228"/>
    <cellStyle name="40% - Ênfase3 17 4 7" xfId="38318"/>
    <cellStyle name="40% - Ênfase3 17 5" xfId="2513"/>
    <cellStyle name="40% - Ênfase3 17 5 2" xfId="8573"/>
    <cellStyle name="40% - Ênfase3 17 5 2 2" xfId="20693"/>
    <cellStyle name="40% - Ênfase3 17 5 2 3" xfId="32782"/>
    <cellStyle name="40% - Ênfase3 17 5 2 4" xfId="49139"/>
    <cellStyle name="40% - Ênfase3 17 5 3" xfId="14633"/>
    <cellStyle name="40% - Ênfase3 17 5 4" xfId="26723"/>
    <cellStyle name="40% - Ênfase3 17 5 5" xfId="40862"/>
    <cellStyle name="40% - Ênfase3 17 6" xfId="4543"/>
    <cellStyle name="40% - Ênfase3 17 6 2" xfId="10602"/>
    <cellStyle name="40% - Ênfase3 17 6 2 2" xfId="22722"/>
    <cellStyle name="40% - Ênfase3 17 6 2 3" xfId="34811"/>
    <cellStyle name="40% - Ênfase3 17 6 2 4" xfId="51169"/>
    <cellStyle name="40% - Ênfase3 17 6 3" xfId="16662"/>
    <cellStyle name="40% - Ênfase3 17 6 4" xfId="28752"/>
    <cellStyle name="40% - Ênfase3 17 6 5" xfId="42892"/>
    <cellStyle name="40% - Ênfase3 17 7" xfId="6543"/>
    <cellStyle name="40% - Ênfase3 17 7 2" xfId="18663"/>
    <cellStyle name="40% - Ênfase3 17 7 2 2" xfId="47092"/>
    <cellStyle name="40% - Ênfase3 17 7 3" xfId="30752"/>
    <cellStyle name="40% - Ênfase3 17 7 4" xfId="38815"/>
    <cellStyle name="40% - Ênfase3 17 8" xfId="12603"/>
    <cellStyle name="40% - Ênfase3 17 8 2" xfId="45045"/>
    <cellStyle name="40% - Ênfase3 17 9" xfId="24722"/>
    <cellStyle name="40% - Ênfase3 18" xfId="393"/>
    <cellStyle name="40% - Ênfase3 18 10" xfId="36813"/>
    <cellStyle name="40% - Ênfase3 18 2" xfId="1472"/>
    <cellStyle name="40% - Ênfase3 18 2 2" xfId="3514"/>
    <cellStyle name="40% - Ênfase3 18 2 2 2" xfId="9573"/>
    <cellStyle name="40% - Ênfase3 18 2 2 2 2" xfId="21693"/>
    <cellStyle name="40% - Ênfase3 18 2 2 2 3" xfId="33782"/>
    <cellStyle name="40% - Ênfase3 18 2 2 2 4" xfId="50140"/>
    <cellStyle name="40% - Ênfase3 18 2 2 3" xfId="15633"/>
    <cellStyle name="40% - Ênfase3 18 2 2 4" xfId="27723"/>
    <cellStyle name="40% - Ênfase3 18 2 2 5" xfId="41863"/>
    <cellStyle name="40% - Ênfase3 18 2 3" xfId="5538"/>
    <cellStyle name="40% - Ênfase3 18 2 3 2" xfId="11597"/>
    <cellStyle name="40% - Ênfase3 18 2 3 2 2" xfId="23717"/>
    <cellStyle name="40% - Ênfase3 18 2 3 2 3" xfId="35806"/>
    <cellStyle name="40% - Ênfase3 18 2 3 2 4" xfId="52164"/>
    <cellStyle name="40% - Ênfase3 18 2 3 3" xfId="17657"/>
    <cellStyle name="40% - Ênfase3 18 2 3 4" xfId="29747"/>
    <cellStyle name="40% - Ênfase3 18 2 3 5" xfId="43887"/>
    <cellStyle name="40% - Ênfase3 18 2 4" xfId="7543"/>
    <cellStyle name="40% - Ênfase3 18 2 4 2" xfId="19663"/>
    <cellStyle name="40% - Ênfase3 18 2 4 2 2" xfId="48106"/>
    <cellStyle name="40% - Ênfase3 18 2 4 3" xfId="31752"/>
    <cellStyle name="40% - Ênfase3 18 2 4 4" xfId="39829"/>
    <cellStyle name="40% - Ênfase3 18 2 5" xfId="13603"/>
    <cellStyle name="40% - Ênfase3 18 2 5 2" xfId="46057"/>
    <cellStyle name="40% - Ênfase3 18 2 6" xfId="25717"/>
    <cellStyle name="40% - Ênfase3 18 2 7" xfId="37807"/>
    <cellStyle name="40% - Ênfase3 18 3" xfId="962"/>
    <cellStyle name="40% - Ênfase3 18 3 2" xfId="3017"/>
    <cellStyle name="40% - Ênfase3 18 3 2 2" xfId="9076"/>
    <cellStyle name="40% - Ênfase3 18 3 2 2 2" xfId="21196"/>
    <cellStyle name="40% - Ênfase3 18 3 2 2 3" xfId="33285"/>
    <cellStyle name="40% - Ênfase3 18 3 2 2 4" xfId="49643"/>
    <cellStyle name="40% - Ênfase3 18 3 2 3" xfId="15136"/>
    <cellStyle name="40% - Ênfase3 18 3 2 4" xfId="27226"/>
    <cellStyle name="40% - Ênfase3 18 3 2 5" xfId="41366"/>
    <cellStyle name="40% - Ênfase3 18 3 3" xfId="5042"/>
    <cellStyle name="40% - Ênfase3 18 3 3 2" xfId="11101"/>
    <cellStyle name="40% - Ênfase3 18 3 3 2 2" xfId="23221"/>
    <cellStyle name="40% - Ênfase3 18 3 3 2 3" xfId="35310"/>
    <cellStyle name="40% - Ênfase3 18 3 3 2 4" xfId="51668"/>
    <cellStyle name="40% - Ênfase3 18 3 3 3" xfId="17161"/>
    <cellStyle name="40% - Ênfase3 18 3 3 4" xfId="29251"/>
    <cellStyle name="40% - Ênfase3 18 3 3 5" xfId="43391"/>
    <cellStyle name="40% - Ênfase3 18 3 4" xfId="7046"/>
    <cellStyle name="40% - Ênfase3 18 3 4 2" xfId="19166"/>
    <cellStyle name="40% - Ênfase3 18 3 4 2 2" xfId="47600"/>
    <cellStyle name="40% - Ênfase3 18 3 4 3" xfId="31255"/>
    <cellStyle name="40% - Ênfase3 18 3 4 4" xfId="39323"/>
    <cellStyle name="40% - Ênfase3 18 3 5" xfId="13106"/>
    <cellStyle name="40% - Ênfase3 18 3 5 2" xfId="45552"/>
    <cellStyle name="40% - Ênfase3 18 3 6" xfId="25221"/>
    <cellStyle name="40% - Ênfase3 18 3 7" xfId="37311"/>
    <cellStyle name="40% - Ênfase3 18 4" xfId="2014"/>
    <cellStyle name="40% - Ênfase3 18 4 2" xfId="4050"/>
    <cellStyle name="40% - Ênfase3 18 4 2 2" xfId="10109"/>
    <cellStyle name="40% - Ênfase3 18 4 2 2 2" xfId="22229"/>
    <cellStyle name="40% - Ênfase3 18 4 2 2 3" xfId="34318"/>
    <cellStyle name="40% - Ênfase3 18 4 2 2 4" xfId="50676"/>
    <cellStyle name="40% - Ênfase3 18 4 2 3" xfId="16169"/>
    <cellStyle name="40% - Ênfase3 18 4 2 4" xfId="28259"/>
    <cellStyle name="40% - Ênfase3 18 4 2 5" xfId="42399"/>
    <cellStyle name="40% - Ênfase3 18 4 3" xfId="6050"/>
    <cellStyle name="40% - Ênfase3 18 4 3 2" xfId="12109"/>
    <cellStyle name="40% - Ênfase3 18 4 3 2 2" xfId="24229"/>
    <cellStyle name="40% - Ênfase3 18 4 3 2 3" xfId="36318"/>
    <cellStyle name="40% - Ênfase3 18 4 3 2 4" xfId="52676"/>
    <cellStyle name="40% - Ênfase3 18 4 3 3" xfId="18169"/>
    <cellStyle name="40% - Ênfase3 18 4 3 4" xfId="30259"/>
    <cellStyle name="40% - Ênfase3 18 4 3 5" xfId="44399"/>
    <cellStyle name="40% - Ênfase3 18 4 4" xfId="8079"/>
    <cellStyle name="40% - Ênfase3 18 4 4 2" xfId="20199"/>
    <cellStyle name="40% - Ênfase3 18 4 4 2 2" xfId="48643"/>
    <cellStyle name="40% - Ênfase3 18 4 4 3" xfId="32288"/>
    <cellStyle name="40% - Ênfase3 18 4 4 4" xfId="40366"/>
    <cellStyle name="40% - Ênfase3 18 4 5" xfId="14139"/>
    <cellStyle name="40% - Ênfase3 18 4 5 2" xfId="46594"/>
    <cellStyle name="40% - Ênfase3 18 4 6" xfId="26229"/>
    <cellStyle name="40% - Ênfase3 18 4 7" xfId="38319"/>
    <cellStyle name="40% - Ênfase3 18 5" xfId="2514"/>
    <cellStyle name="40% - Ênfase3 18 5 2" xfId="8574"/>
    <cellStyle name="40% - Ênfase3 18 5 2 2" xfId="20694"/>
    <cellStyle name="40% - Ênfase3 18 5 2 3" xfId="32783"/>
    <cellStyle name="40% - Ênfase3 18 5 2 4" xfId="49140"/>
    <cellStyle name="40% - Ênfase3 18 5 3" xfId="14634"/>
    <cellStyle name="40% - Ênfase3 18 5 4" xfId="26724"/>
    <cellStyle name="40% - Ênfase3 18 5 5" xfId="40863"/>
    <cellStyle name="40% - Ênfase3 18 6" xfId="4544"/>
    <cellStyle name="40% - Ênfase3 18 6 2" xfId="10603"/>
    <cellStyle name="40% - Ênfase3 18 6 2 2" xfId="22723"/>
    <cellStyle name="40% - Ênfase3 18 6 2 3" xfId="34812"/>
    <cellStyle name="40% - Ênfase3 18 6 2 4" xfId="51170"/>
    <cellStyle name="40% - Ênfase3 18 6 3" xfId="16663"/>
    <cellStyle name="40% - Ênfase3 18 6 4" xfId="28753"/>
    <cellStyle name="40% - Ênfase3 18 6 5" xfId="42893"/>
    <cellStyle name="40% - Ênfase3 18 7" xfId="6544"/>
    <cellStyle name="40% - Ênfase3 18 7 2" xfId="18664"/>
    <cellStyle name="40% - Ênfase3 18 7 2 2" xfId="47093"/>
    <cellStyle name="40% - Ênfase3 18 7 3" xfId="30753"/>
    <cellStyle name="40% - Ênfase3 18 7 4" xfId="38816"/>
    <cellStyle name="40% - Ênfase3 18 8" xfId="12604"/>
    <cellStyle name="40% - Ênfase3 18 8 2" xfId="45046"/>
    <cellStyle name="40% - Ênfase3 18 9" xfId="24723"/>
    <cellStyle name="40% - Ênfase3 19" xfId="396"/>
    <cellStyle name="40% - Ênfase3 19 10" xfId="36815"/>
    <cellStyle name="40% - Ênfase3 19 2" xfId="1474"/>
    <cellStyle name="40% - Ênfase3 19 2 2" xfId="3516"/>
    <cellStyle name="40% - Ênfase3 19 2 2 2" xfId="9575"/>
    <cellStyle name="40% - Ênfase3 19 2 2 2 2" xfId="21695"/>
    <cellStyle name="40% - Ênfase3 19 2 2 2 3" xfId="33784"/>
    <cellStyle name="40% - Ênfase3 19 2 2 2 4" xfId="50142"/>
    <cellStyle name="40% - Ênfase3 19 2 2 3" xfId="15635"/>
    <cellStyle name="40% - Ênfase3 19 2 2 4" xfId="27725"/>
    <cellStyle name="40% - Ênfase3 19 2 2 5" xfId="41865"/>
    <cellStyle name="40% - Ênfase3 19 2 3" xfId="5540"/>
    <cellStyle name="40% - Ênfase3 19 2 3 2" xfId="11599"/>
    <cellStyle name="40% - Ênfase3 19 2 3 2 2" xfId="23719"/>
    <cellStyle name="40% - Ênfase3 19 2 3 2 3" xfId="35808"/>
    <cellStyle name="40% - Ênfase3 19 2 3 2 4" xfId="52166"/>
    <cellStyle name="40% - Ênfase3 19 2 3 3" xfId="17659"/>
    <cellStyle name="40% - Ênfase3 19 2 3 4" xfId="29749"/>
    <cellStyle name="40% - Ênfase3 19 2 3 5" xfId="43889"/>
    <cellStyle name="40% - Ênfase3 19 2 4" xfId="7545"/>
    <cellStyle name="40% - Ênfase3 19 2 4 2" xfId="19665"/>
    <cellStyle name="40% - Ênfase3 19 2 4 2 2" xfId="48108"/>
    <cellStyle name="40% - Ênfase3 19 2 4 3" xfId="31754"/>
    <cellStyle name="40% - Ênfase3 19 2 4 4" xfId="39831"/>
    <cellStyle name="40% - Ênfase3 19 2 5" xfId="13605"/>
    <cellStyle name="40% - Ênfase3 19 2 5 2" xfId="46059"/>
    <cellStyle name="40% - Ênfase3 19 2 6" xfId="25719"/>
    <cellStyle name="40% - Ênfase3 19 2 7" xfId="37809"/>
    <cellStyle name="40% - Ênfase3 19 3" xfId="964"/>
    <cellStyle name="40% - Ênfase3 19 3 2" xfId="3019"/>
    <cellStyle name="40% - Ênfase3 19 3 2 2" xfId="9078"/>
    <cellStyle name="40% - Ênfase3 19 3 2 2 2" xfId="21198"/>
    <cellStyle name="40% - Ênfase3 19 3 2 2 3" xfId="33287"/>
    <cellStyle name="40% - Ênfase3 19 3 2 2 4" xfId="49645"/>
    <cellStyle name="40% - Ênfase3 19 3 2 3" xfId="15138"/>
    <cellStyle name="40% - Ênfase3 19 3 2 4" xfId="27228"/>
    <cellStyle name="40% - Ênfase3 19 3 2 5" xfId="41368"/>
    <cellStyle name="40% - Ênfase3 19 3 3" xfId="5044"/>
    <cellStyle name="40% - Ênfase3 19 3 3 2" xfId="11103"/>
    <cellStyle name="40% - Ênfase3 19 3 3 2 2" xfId="23223"/>
    <cellStyle name="40% - Ênfase3 19 3 3 2 3" xfId="35312"/>
    <cellStyle name="40% - Ênfase3 19 3 3 2 4" xfId="51670"/>
    <cellStyle name="40% - Ênfase3 19 3 3 3" xfId="17163"/>
    <cellStyle name="40% - Ênfase3 19 3 3 4" xfId="29253"/>
    <cellStyle name="40% - Ênfase3 19 3 3 5" xfId="43393"/>
    <cellStyle name="40% - Ênfase3 19 3 4" xfId="7048"/>
    <cellStyle name="40% - Ênfase3 19 3 4 2" xfId="19168"/>
    <cellStyle name="40% - Ênfase3 19 3 4 2 2" xfId="47602"/>
    <cellStyle name="40% - Ênfase3 19 3 4 3" xfId="31257"/>
    <cellStyle name="40% - Ênfase3 19 3 4 4" xfId="39325"/>
    <cellStyle name="40% - Ênfase3 19 3 5" xfId="13108"/>
    <cellStyle name="40% - Ênfase3 19 3 5 2" xfId="45554"/>
    <cellStyle name="40% - Ênfase3 19 3 6" xfId="25223"/>
    <cellStyle name="40% - Ênfase3 19 3 7" xfId="37313"/>
    <cellStyle name="40% - Ênfase3 19 4" xfId="2016"/>
    <cellStyle name="40% - Ênfase3 19 4 2" xfId="4052"/>
    <cellStyle name="40% - Ênfase3 19 4 2 2" xfId="10111"/>
    <cellStyle name="40% - Ênfase3 19 4 2 2 2" xfId="22231"/>
    <cellStyle name="40% - Ênfase3 19 4 2 2 3" xfId="34320"/>
    <cellStyle name="40% - Ênfase3 19 4 2 2 4" xfId="50678"/>
    <cellStyle name="40% - Ênfase3 19 4 2 3" xfId="16171"/>
    <cellStyle name="40% - Ênfase3 19 4 2 4" xfId="28261"/>
    <cellStyle name="40% - Ênfase3 19 4 2 5" xfId="42401"/>
    <cellStyle name="40% - Ênfase3 19 4 3" xfId="6052"/>
    <cellStyle name="40% - Ênfase3 19 4 3 2" xfId="12111"/>
    <cellStyle name="40% - Ênfase3 19 4 3 2 2" xfId="24231"/>
    <cellStyle name="40% - Ênfase3 19 4 3 2 3" xfId="36320"/>
    <cellStyle name="40% - Ênfase3 19 4 3 2 4" xfId="52678"/>
    <cellStyle name="40% - Ênfase3 19 4 3 3" xfId="18171"/>
    <cellStyle name="40% - Ênfase3 19 4 3 4" xfId="30261"/>
    <cellStyle name="40% - Ênfase3 19 4 3 5" xfId="44401"/>
    <cellStyle name="40% - Ênfase3 19 4 4" xfId="8081"/>
    <cellStyle name="40% - Ênfase3 19 4 4 2" xfId="20201"/>
    <cellStyle name="40% - Ênfase3 19 4 4 2 2" xfId="48645"/>
    <cellStyle name="40% - Ênfase3 19 4 4 3" xfId="32290"/>
    <cellStyle name="40% - Ênfase3 19 4 4 4" xfId="40368"/>
    <cellStyle name="40% - Ênfase3 19 4 5" xfId="14141"/>
    <cellStyle name="40% - Ênfase3 19 4 5 2" xfId="46596"/>
    <cellStyle name="40% - Ênfase3 19 4 6" xfId="26231"/>
    <cellStyle name="40% - Ênfase3 19 4 7" xfId="38321"/>
    <cellStyle name="40% - Ênfase3 19 5" xfId="2516"/>
    <cellStyle name="40% - Ênfase3 19 5 2" xfId="8576"/>
    <cellStyle name="40% - Ênfase3 19 5 2 2" xfId="20696"/>
    <cellStyle name="40% - Ênfase3 19 5 2 3" xfId="32785"/>
    <cellStyle name="40% - Ênfase3 19 5 2 4" xfId="49142"/>
    <cellStyle name="40% - Ênfase3 19 5 3" xfId="14636"/>
    <cellStyle name="40% - Ênfase3 19 5 4" xfId="26726"/>
    <cellStyle name="40% - Ênfase3 19 5 5" xfId="40865"/>
    <cellStyle name="40% - Ênfase3 19 6" xfId="4546"/>
    <cellStyle name="40% - Ênfase3 19 6 2" xfId="10605"/>
    <cellStyle name="40% - Ênfase3 19 6 2 2" xfId="22725"/>
    <cellStyle name="40% - Ênfase3 19 6 2 3" xfId="34814"/>
    <cellStyle name="40% - Ênfase3 19 6 2 4" xfId="51172"/>
    <cellStyle name="40% - Ênfase3 19 6 3" xfId="16665"/>
    <cellStyle name="40% - Ênfase3 19 6 4" xfId="28755"/>
    <cellStyle name="40% - Ênfase3 19 6 5" xfId="42895"/>
    <cellStyle name="40% - Ênfase3 19 7" xfId="6546"/>
    <cellStyle name="40% - Ênfase3 19 7 2" xfId="18666"/>
    <cellStyle name="40% - Ênfase3 19 7 2 2" xfId="47095"/>
    <cellStyle name="40% - Ênfase3 19 7 3" xfId="30755"/>
    <cellStyle name="40% - Ênfase3 19 7 4" xfId="38818"/>
    <cellStyle name="40% - Ênfase3 19 8" xfId="12606"/>
    <cellStyle name="40% - Ênfase3 19 8 2" xfId="45048"/>
    <cellStyle name="40% - Ênfase3 19 9" xfId="24725"/>
    <cellStyle name="40% - Ênfase3 2" xfId="73"/>
    <cellStyle name="40% - Ênfase3 2 10" xfId="24425"/>
    <cellStyle name="40% - Ênfase3 2 11" xfId="36515"/>
    <cellStyle name="40% - Ênfase3 2 2" xfId="76"/>
    <cellStyle name="40% - Ênfase3 2 2 10" xfId="36518"/>
    <cellStyle name="40% - Ênfase3 2 2 2" xfId="1175"/>
    <cellStyle name="40% - Ênfase3 2 2 2 2" xfId="3218"/>
    <cellStyle name="40% - Ênfase3 2 2 2 2 2" xfId="9277"/>
    <cellStyle name="40% - Ênfase3 2 2 2 2 2 2" xfId="21397"/>
    <cellStyle name="40% - Ênfase3 2 2 2 2 2 3" xfId="33486"/>
    <cellStyle name="40% - Ênfase3 2 2 2 2 2 4" xfId="49844"/>
    <cellStyle name="40% - Ênfase3 2 2 2 2 3" xfId="15337"/>
    <cellStyle name="40% - Ênfase3 2 2 2 2 4" xfId="27427"/>
    <cellStyle name="40% - Ênfase3 2 2 2 2 5" xfId="41567"/>
    <cellStyle name="40% - Ênfase3 2 2 2 3" xfId="5243"/>
    <cellStyle name="40% - Ênfase3 2 2 2 3 2" xfId="11302"/>
    <cellStyle name="40% - Ênfase3 2 2 2 3 2 2" xfId="23422"/>
    <cellStyle name="40% - Ênfase3 2 2 2 3 2 3" xfId="35511"/>
    <cellStyle name="40% - Ênfase3 2 2 2 3 2 4" xfId="51869"/>
    <cellStyle name="40% - Ênfase3 2 2 2 3 3" xfId="17362"/>
    <cellStyle name="40% - Ênfase3 2 2 2 3 4" xfId="29452"/>
    <cellStyle name="40% - Ênfase3 2 2 2 3 5" xfId="43592"/>
    <cellStyle name="40% - Ênfase3 2 2 2 4" xfId="7247"/>
    <cellStyle name="40% - Ênfase3 2 2 2 4 2" xfId="19367"/>
    <cellStyle name="40% - Ênfase3 2 2 2 4 2 2" xfId="47809"/>
    <cellStyle name="40% - Ênfase3 2 2 2 4 3" xfId="31456"/>
    <cellStyle name="40% - Ênfase3 2 2 2 4 4" xfId="39532"/>
    <cellStyle name="40% - Ênfase3 2 2 2 5" xfId="13307"/>
    <cellStyle name="40% - Ênfase3 2 2 2 5 2" xfId="45760"/>
    <cellStyle name="40% - Ênfase3 2 2 2 6" xfId="25422"/>
    <cellStyle name="40% - Ênfase3 2 2 2 7" xfId="37512"/>
    <cellStyle name="40% - Ênfase3 2 2 3" xfId="665"/>
    <cellStyle name="40% - Ênfase3 2 2 3 2" xfId="2722"/>
    <cellStyle name="40% - Ênfase3 2 2 3 2 2" xfId="8781"/>
    <cellStyle name="40% - Ênfase3 2 2 3 2 2 2" xfId="20901"/>
    <cellStyle name="40% - Ênfase3 2 2 3 2 2 3" xfId="32990"/>
    <cellStyle name="40% - Ênfase3 2 2 3 2 2 4" xfId="49348"/>
    <cellStyle name="40% - Ênfase3 2 2 3 2 3" xfId="14841"/>
    <cellStyle name="40% - Ênfase3 2 2 3 2 4" xfId="26931"/>
    <cellStyle name="40% - Ênfase3 2 2 3 2 5" xfId="41071"/>
    <cellStyle name="40% - Ênfase3 2 2 3 3" xfId="4747"/>
    <cellStyle name="40% - Ênfase3 2 2 3 3 2" xfId="10806"/>
    <cellStyle name="40% - Ênfase3 2 2 3 3 2 2" xfId="22926"/>
    <cellStyle name="40% - Ênfase3 2 2 3 3 2 3" xfId="35015"/>
    <cellStyle name="40% - Ênfase3 2 2 3 3 2 4" xfId="51373"/>
    <cellStyle name="40% - Ênfase3 2 2 3 3 3" xfId="16866"/>
    <cellStyle name="40% - Ênfase3 2 2 3 3 4" xfId="28956"/>
    <cellStyle name="40% - Ênfase3 2 2 3 3 5" xfId="43096"/>
    <cellStyle name="40% - Ênfase3 2 2 3 4" xfId="6751"/>
    <cellStyle name="40% - Ênfase3 2 2 3 4 2" xfId="18871"/>
    <cellStyle name="40% - Ênfase3 2 2 3 4 2 2" xfId="47303"/>
    <cellStyle name="40% - Ênfase3 2 2 3 4 3" xfId="30960"/>
    <cellStyle name="40% - Ênfase3 2 2 3 4 4" xfId="39026"/>
    <cellStyle name="40% - Ênfase3 2 2 3 5" xfId="12811"/>
    <cellStyle name="40% - Ênfase3 2 2 3 5 2" xfId="45255"/>
    <cellStyle name="40% - Ênfase3 2 2 3 6" xfId="24926"/>
    <cellStyle name="40% - Ênfase3 2 2 3 7" xfId="37016"/>
    <cellStyle name="40% - Ênfase3 2 2 4" xfId="1718"/>
    <cellStyle name="40% - Ênfase3 2 2 4 2" xfId="3755"/>
    <cellStyle name="40% - Ênfase3 2 2 4 2 2" xfId="9814"/>
    <cellStyle name="40% - Ênfase3 2 2 4 2 2 2" xfId="21934"/>
    <cellStyle name="40% - Ênfase3 2 2 4 2 2 3" xfId="34023"/>
    <cellStyle name="40% - Ênfase3 2 2 4 2 2 4" xfId="50381"/>
    <cellStyle name="40% - Ênfase3 2 2 4 2 3" xfId="15874"/>
    <cellStyle name="40% - Ênfase3 2 2 4 2 4" xfId="27964"/>
    <cellStyle name="40% - Ênfase3 2 2 4 2 5" xfId="42104"/>
    <cellStyle name="40% - Ênfase3 2 2 4 3" xfId="5755"/>
    <cellStyle name="40% - Ênfase3 2 2 4 3 2" xfId="11814"/>
    <cellStyle name="40% - Ênfase3 2 2 4 3 2 2" xfId="23934"/>
    <cellStyle name="40% - Ênfase3 2 2 4 3 2 3" xfId="36023"/>
    <cellStyle name="40% - Ênfase3 2 2 4 3 2 4" xfId="52381"/>
    <cellStyle name="40% - Ênfase3 2 2 4 3 3" xfId="17874"/>
    <cellStyle name="40% - Ênfase3 2 2 4 3 4" xfId="29964"/>
    <cellStyle name="40% - Ênfase3 2 2 4 3 5" xfId="44104"/>
    <cellStyle name="40% - Ênfase3 2 2 4 4" xfId="7784"/>
    <cellStyle name="40% - Ênfase3 2 2 4 4 2" xfId="19904"/>
    <cellStyle name="40% - Ênfase3 2 2 4 4 2 2" xfId="48347"/>
    <cellStyle name="40% - Ênfase3 2 2 4 4 3" xfId="31993"/>
    <cellStyle name="40% - Ênfase3 2 2 4 4 4" xfId="40070"/>
    <cellStyle name="40% - Ênfase3 2 2 4 5" xfId="13844"/>
    <cellStyle name="40% - Ênfase3 2 2 4 5 2" xfId="46298"/>
    <cellStyle name="40% - Ênfase3 2 2 4 6" xfId="25934"/>
    <cellStyle name="40% - Ênfase3 2 2 4 7" xfId="38024"/>
    <cellStyle name="40% - Ênfase3 2 2 5" xfId="2218"/>
    <cellStyle name="40% - Ênfase3 2 2 5 2" xfId="8278"/>
    <cellStyle name="40% - Ênfase3 2 2 5 2 2" xfId="20398"/>
    <cellStyle name="40% - Ênfase3 2 2 5 2 3" xfId="32487"/>
    <cellStyle name="40% - Ênfase3 2 2 5 2 4" xfId="48844"/>
    <cellStyle name="40% - Ênfase3 2 2 5 3" xfId="14338"/>
    <cellStyle name="40% - Ênfase3 2 2 5 4" xfId="26428"/>
    <cellStyle name="40% - Ênfase3 2 2 5 5" xfId="40567"/>
    <cellStyle name="40% - Ênfase3 2 2 6" xfId="4249"/>
    <cellStyle name="40% - Ênfase3 2 2 6 2" xfId="10308"/>
    <cellStyle name="40% - Ênfase3 2 2 6 2 2" xfId="22428"/>
    <cellStyle name="40% - Ênfase3 2 2 6 2 3" xfId="34517"/>
    <cellStyle name="40% - Ênfase3 2 2 6 2 4" xfId="50875"/>
    <cellStyle name="40% - Ênfase3 2 2 6 3" xfId="16368"/>
    <cellStyle name="40% - Ênfase3 2 2 6 4" xfId="28458"/>
    <cellStyle name="40% - Ênfase3 2 2 6 5" xfId="42598"/>
    <cellStyle name="40% - Ênfase3 2 2 7" xfId="6248"/>
    <cellStyle name="40% - Ênfase3 2 2 7 2" xfId="18368"/>
    <cellStyle name="40% - Ênfase3 2 2 7 2 2" xfId="46795"/>
    <cellStyle name="40% - Ênfase3 2 2 7 3" xfId="30457"/>
    <cellStyle name="40% - Ênfase3 2 2 7 4" xfId="38518"/>
    <cellStyle name="40% - Ênfase3 2 2 8" xfId="12308"/>
    <cellStyle name="40% - Ênfase3 2 2 8 2" xfId="44749"/>
    <cellStyle name="40% - Ênfase3 2 2 9" xfId="24428"/>
    <cellStyle name="40% - Ênfase3 2 3" xfId="1172"/>
    <cellStyle name="40% - Ênfase3 2 3 2" xfId="3215"/>
    <cellStyle name="40% - Ênfase3 2 3 2 2" xfId="9274"/>
    <cellStyle name="40% - Ênfase3 2 3 2 2 2" xfId="21394"/>
    <cellStyle name="40% - Ênfase3 2 3 2 2 3" xfId="33483"/>
    <cellStyle name="40% - Ênfase3 2 3 2 2 4" xfId="49841"/>
    <cellStyle name="40% - Ênfase3 2 3 2 3" xfId="15334"/>
    <cellStyle name="40% - Ênfase3 2 3 2 4" xfId="27424"/>
    <cellStyle name="40% - Ênfase3 2 3 2 5" xfId="41564"/>
    <cellStyle name="40% - Ênfase3 2 3 3" xfId="5240"/>
    <cellStyle name="40% - Ênfase3 2 3 3 2" xfId="11299"/>
    <cellStyle name="40% - Ênfase3 2 3 3 2 2" xfId="23419"/>
    <cellStyle name="40% - Ênfase3 2 3 3 2 3" xfId="35508"/>
    <cellStyle name="40% - Ênfase3 2 3 3 2 4" xfId="51866"/>
    <cellStyle name="40% - Ênfase3 2 3 3 3" xfId="17359"/>
    <cellStyle name="40% - Ênfase3 2 3 3 4" xfId="29449"/>
    <cellStyle name="40% - Ênfase3 2 3 3 5" xfId="43589"/>
    <cellStyle name="40% - Ênfase3 2 3 4" xfId="7244"/>
    <cellStyle name="40% - Ênfase3 2 3 4 2" xfId="19364"/>
    <cellStyle name="40% - Ênfase3 2 3 4 2 2" xfId="47806"/>
    <cellStyle name="40% - Ênfase3 2 3 4 3" xfId="31453"/>
    <cellStyle name="40% - Ênfase3 2 3 4 4" xfId="39529"/>
    <cellStyle name="40% - Ênfase3 2 3 5" xfId="13304"/>
    <cellStyle name="40% - Ênfase3 2 3 5 2" xfId="45757"/>
    <cellStyle name="40% - Ênfase3 2 3 6" xfId="25419"/>
    <cellStyle name="40% - Ênfase3 2 3 7" xfId="37509"/>
    <cellStyle name="40% - Ênfase3 2 4" xfId="662"/>
    <cellStyle name="40% - Ênfase3 2 4 2" xfId="2719"/>
    <cellStyle name="40% - Ênfase3 2 4 2 2" xfId="8778"/>
    <cellStyle name="40% - Ênfase3 2 4 2 2 2" xfId="20898"/>
    <cellStyle name="40% - Ênfase3 2 4 2 2 3" xfId="32987"/>
    <cellStyle name="40% - Ênfase3 2 4 2 2 4" xfId="49345"/>
    <cellStyle name="40% - Ênfase3 2 4 2 3" xfId="14838"/>
    <cellStyle name="40% - Ênfase3 2 4 2 4" xfId="26928"/>
    <cellStyle name="40% - Ênfase3 2 4 2 5" xfId="41068"/>
    <cellStyle name="40% - Ênfase3 2 4 3" xfId="4744"/>
    <cellStyle name="40% - Ênfase3 2 4 3 2" xfId="10803"/>
    <cellStyle name="40% - Ênfase3 2 4 3 2 2" xfId="22923"/>
    <cellStyle name="40% - Ênfase3 2 4 3 2 3" xfId="35012"/>
    <cellStyle name="40% - Ênfase3 2 4 3 2 4" xfId="51370"/>
    <cellStyle name="40% - Ênfase3 2 4 3 3" xfId="16863"/>
    <cellStyle name="40% - Ênfase3 2 4 3 4" xfId="28953"/>
    <cellStyle name="40% - Ênfase3 2 4 3 5" xfId="43093"/>
    <cellStyle name="40% - Ênfase3 2 4 4" xfId="6748"/>
    <cellStyle name="40% - Ênfase3 2 4 4 2" xfId="18868"/>
    <cellStyle name="40% - Ênfase3 2 4 4 2 2" xfId="47300"/>
    <cellStyle name="40% - Ênfase3 2 4 4 3" xfId="30957"/>
    <cellStyle name="40% - Ênfase3 2 4 4 4" xfId="39023"/>
    <cellStyle name="40% - Ênfase3 2 4 5" xfId="12808"/>
    <cellStyle name="40% - Ênfase3 2 4 5 2" xfId="45252"/>
    <cellStyle name="40% - Ênfase3 2 4 6" xfId="24923"/>
    <cellStyle name="40% - Ênfase3 2 4 7" xfId="37013"/>
    <cellStyle name="40% - Ênfase3 2 5" xfId="1715"/>
    <cellStyle name="40% - Ênfase3 2 5 2" xfId="3752"/>
    <cellStyle name="40% - Ênfase3 2 5 2 2" xfId="9811"/>
    <cellStyle name="40% - Ênfase3 2 5 2 2 2" xfId="21931"/>
    <cellStyle name="40% - Ênfase3 2 5 2 2 3" xfId="34020"/>
    <cellStyle name="40% - Ênfase3 2 5 2 2 4" xfId="50378"/>
    <cellStyle name="40% - Ênfase3 2 5 2 3" xfId="15871"/>
    <cellStyle name="40% - Ênfase3 2 5 2 4" xfId="27961"/>
    <cellStyle name="40% - Ênfase3 2 5 2 5" xfId="42101"/>
    <cellStyle name="40% - Ênfase3 2 5 3" xfId="5752"/>
    <cellStyle name="40% - Ênfase3 2 5 3 2" xfId="11811"/>
    <cellStyle name="40% - Ênfase3 2 5 3 2 2" xfId="23931"/>
    <cellStyle name="40% - Ênfase3 2 5 3 2 3" xfId="36020"/>
    <cellStyle name="40% - Ênfase3 2 5 3 2 4" xfId="52378"/>
    <cellStyle name="40% - Ênfase3 2 5 3 3" xfId="17871"/>
    <cellStyle name="40% - Ênfase3 2 5 3 4" xfId="29961"/>
    <cellStyle name="40% - Ênfase3 2 5 3 5" xfId="44101"/>
    <cellStyle name="40% - Ênfase3 2 5 4" xfId="7781"/>
    <cellStyle name="40% - Ênfase3 2 5 4 2" xfId="19901"/>
    <cellStyle name="40% - Ênfase3 2 5 4 2 2" xfId="48344"/>
    <cellStyle name="40% - Ênfase3 2 5 4 3" xfId="31990"/>
    <cellStyle name="40% - Ênfase3 2 5 4 4" xfId="40067"/>
    <cellStyle name="40% - Ênfase3 2 5 5" xfId="13841"/>
    <cellStyle name="40% - Ênfase3 2 5 5 2" xfId="46295"/>
    <cellStyle name="40% - Ênfase3 2 5 6" xfId="25931"/>
    <cellStyle name="40% - Ênfase3 2 5 7" xfId="38021"/>
    <cellStyle name="40% - Ênfase3 2 6" xfId="2215"/>
    <cellStyle name="40% - Ênfase3 2 6 2" xfId="8275"/>
    <cellStyle name="40% - Ênfase3 2 6 2 2" xfId="20395"/>
    <cellStyle name="40% - Ênfase3 2 6 2 3" xfId="32484"/>
    <cellStyle name="40% - Ênfase3 2 6 2 4" xfId="48841"/>
    <cellStyle name="40% - Ênfase3 2 6 3" xfId="14335"/>
    <cellStyle name="40% - Ênfase3 2 6 4" xfId="26425"/>
    <cellStyle name="40% - Ênfase3 2 6 5" xfId="40564"/>
    <cellStyle name="40% - Ênfase3 2 7" xfId="4246"/>
    <cellStyle name="40% - Ênfase3 2 7 2" xfId="10305"/>
    <cellStyle name="40% - Ênfase3 2 7 2 2" xfId="22425"/>
    <cellStyle name="40% - Ênfase3 2 7 2 3" xfId="34514"/>
    <cellStyle name="40% - Ênfase3 2 7 2 4" xfId="50872"/>
    <cellStyle name="40% - Ênfase3 2 7 3" xfId="16365"/>
    <cellStyle name="40% - Ênfase3 2 7 4" xfId="28455"/>
    <cellStyle name="40% - Ênfase3 2 7 5" xfId="42595"/>
    <cellStyle name="40% - Ênfase3 2 8" xfId="6245"/>
    <cellStyle name="40% - Ênfase3 2 8 2" xfId="18365"/>
    <cellStyle name="40% - Ênfase3 2 8 2 2" xfId="46792"/>
    <cellStyle name="40% - Ênfase3 2 8 3" xfId="30454"/>
    <cellStyle name="40% - Ênfase3 2 8 4" xfId="38515"/>
    <cellStyle name="40% - Ênfase3 2 9" xfId="12305"/>
    <cellStyle name="40% - Ênfase3 2 9 2" xfId="44746"/>
    <cellStyle name="40% - Ênfase3 20" xfId="389"/>
    <cellStyle name="40% - Ênfase3 20 10" xfId="36810"/>
    <cellStyle name="40% - Ênfase3 20 2" xfId="1469"/>
    <cellStyle name="40% - Ênfase3 20 2 2" xfId="3511"/>
    <cellStyle name="40% - Ênfase3 20 2 2 2" xfId="9570"/>
    <cellStyle name="40% - Ênfase3 20 2 2 2 2" xfId="21690"/>
    <cellStyle name="40% - Ênfase3 20 2 2 2 3" xfId="33779"/>
    <cellStyle name="40% - Ênfase3 20 2 2 2 4" xfId="50137"/>
    <cellStyle name="40% - Ênfase3 20 2 2 3" xfId="15630"/>
    <cellStyle name="40% - Ênfase3 20 2 2 4" xfId="27720"/>
    <cellStyle name="40% - Ênfase3 20 2 2 5" xfId="41860"/>
    <cellStyle name="40% - Ênfase3 20 2 3" xfId="5535"/>
    <cellStyle name="40% - Ênfase3 20 2 3 2" xfId="11594"/>
    <cellStyle name="40% - Ênfase3 20 2 3 2 2" xfId="23714"/>
    <cellStyle name="40% - Ênfase3 20 2 3 2 3" xfId="35803"/>
    <cellStyle name="40% - Ênfase3 20 2 3 2 4" xfId="52161"/>
    <cellStyle name="40% - Ênfase3 20 2 3 3" xfId="17654"/>
    <cellStyle name="40% - Ênfase3 20 2 3 4" xfId="29744"/>
    <cellStyle name="40% - Ênfase3 20 2 3 5" xfId="43884"/>
    <cellStyle name="40% - Ênfase3 20 2 4" xfId="7540"/>
    <cellStyle name="40% - Ênfase3 20 2 4 2" xfId="19660"/>
    <cellStyle name="40% - Ênfase3 20 2 4 2 2" xfId="48103"/>
    <cellStyle name="40% - Ênfase3 20 2 4 3" xfId="31749"/>
    <cellStyle name="40% - Ênfase3 20 2 4 4" xfId="39826"/>
    <cellStyle name="40% - Ênfase3 20 2 5" xfId="13600"/>
    <cellStyle name="40% - Ênfase3 20 2 5 2" xfId="46054"/>
    <cellStyle name="40% - Ênfase3 20 2 6" xfId="25714"/>
    <cellStyle name="40% - Ênfase3 20 2 7" xfId="37804"/>
    <cellStyle name="40% - Ênfase3 20 3" xfId="959"/>
    <cellStyle name="40% - Ênfase3 20 3 2" xfId="3014"/>
    <cellStyle name="40% - Ênfase3 20 3 2 2" xfId="9073"/>
    <cellStyle name="40% - Ênfase3 20 3 2 2 2" xfId="21193"/>
    <cellStyle name="40% - Ênfase3 20 3 2 2 3" xfId="33282"/>
    <cellStyle name="40% - Ênfase3 20 3 2 2 4" xfId="49640"/>
    <cellStyle name="40% - Ênfase3 20 3 2 3" xfId="15133"/>
    <cellStyle name="40% - Ênfase3 20 3 2 4" xfId="27223"/>
    <cellStyle name="40% - Ênfase3 20 3 2 5" xfId="41363"/>
    <cellStyle name="40% - Ênfase3 20 3 3" xfId="5039"/>
    <cellStyle name="40% - Ênfase3 20 3 3 2" xfId="11098"/>
    <cellStyle name="40% - Ênfase3 20 3 3 2 2" xfId="23218"/>
    <cellStyle name="40% - Ênfase3 20 3 3 2 3" xfId="35307"/>
    <cellStyle name="40% - Ênfase3 20 3 3 2 4" xfId="51665"/>
    <cellStyle name="40% - Ênfase3 20 3 3 3" xfId="17158"/>
    <cellStyle name="40% - Ênfase3 20 3 3 4" xfId="29248"/>
    <cellStyle name="40% - Ênfase3 20 3 3 5" xfId="43388"/>
    <cellStyle name="40% - Ênfase3 20 3 4" xfId="7043"/>
    <cellStyle name="40% - Ênfase3 20 3 4 2" xfId="19163"/>
    <cellStyle name="40% - Ênfase3 20 3 4 2 2" xfId="47597"/>
    <cellStyle name="40% - Ênfase3 20 3 4 3" xfId="31252"/>
    <cellStyle name="40% - Ênfase3 20 3 4 4" xfId="39320"/>
    <cellStyle name="40% - Ênfase3 20 3 5" xfId="13103"/>
    <cellStyle name="40% - Ênfase3 20 3 5 2" xfId="45549"/>
    <cellStyle name="40% - Ênfase3 20 3 6" xfId="25218"/>
    <cellStyle name="40% - Ênfase3 20 3 7" xfId="37308"/>
    <cellStyle name="40% - Ênfase3 20 4" xfId="2011"/>
    <cellStyle name="40% - Ênfase3 20 4 2" xfId="4047"/>
    <cellStyle name="40% - Ênfase3 20 4 2 2" xfId="10106"/>
    <cellStyle name="40% - Ênfase3 20 4 2 2 2" xfId="22226"/>
    <cellStyle name="40% - Ênfase3 20 4 2 2 3" xfId="34315"/>
    <cellStyle name="40% - Ênfase3 20 4 2 2 4" xfId="50673"/>
    <cellStyle name="40% - Ênfase3 20 4 2 3" xfId="16166"/>
    <cellStyle name="40% - Ênfase3 20 4 2 4" xfId="28256"/>
    <cellStyle name="40% - Ênfase3 20 4 2 5" xfId="42396"/>
    <cellStyle name="40% - Ênfase3 20 4 3" xfId="6047"/>
    <cellStyle name="40% - Ênfase3 20 4 3 2" xfId="12106"/>
    <cellStyle name="40% - Ênfase3 20 4 3 2 2" xfId="24226"/>
    <cellStyle name="40% - Ênfase3 20 4 3 2 3" xfId="36315"/>
    <cellStyle name="40% - Ênfase3 20 4 3 2 4" xfId="52673"/>
    <cellStyle name="40% - Ênfase3 20 4 3 3" xfId="18166"/>
    <cellStyle name="40% - Ênfase3 20 4 3 4" xfId="30256"/>
    <cellStyle name="40% - Ênfase3 20 4 3 5" xfId="44396"/>
    <cellStyle name="40% - Ênfase3 20 4 4" xfId="8076"/>
    <cellStyle name="40% - Ênfase3 20 4 4 2" xfId="20196"/>
    <cellStyle name="40% - Ênfase3 20 4 4 2 2" xfId="48640"/>
    <cellStyle name="40% - Ênfase3 20 4 4 3" xfId="32285"/>
    <cellStyle name="40% - Ênfase3 20 4 4 4" xfId="40363"/>
    <cellStyle name="40% - Ênfase3 20 4 5" xfId="14136"/>
    <cellStyle name="40% - Ênfase3 20 4 5 2" xfId="46591"/>
    <cellStyle name="40% - Ênfase3 20 4 6" xfId="26226"/>
    <cellStyle name="40% - Ênfase3 20 4 7" xfId="38316"/>
    <cellStyle name="40% - Ênfase3 20 5" xfId="2511"/>
    <cellStyle name="40% - Ênfase3 20 5 2" xfId="8571"/>
    <cellStyle name="40% - Ênfase3 20 5 2 2" xfId="20691"/>
    <cellStyle name="40% - Ênfase3 20 5 2 3" xfId="32780"/>
    <cellStyle name="40% - Ênfase3 20 5 2 4" xfId="49137"/>
    <cellStyle name="40% - Ênfase3 20 5 3" xfId="14631"/>
    <cellStyle name="40% - Ênfase3 20 5 4" xfId="26721"/>
    <cellStyle name="40% - Ênfase3 20 5 5" xfId="40860"/>
    <cellStyle name="40% - Ênfase3 20 6" xfId="4541"/>
    <cellStyle name="40% - Ênfase3 20 6 2" xfId="10600"/>
    <cellStyle name="40% - Ênfase3 20 6 2 2" xfId="22720"/>
    <cellStyle name="40% - Ênfase3 20 6 2 3" xfId="34809"/>
    <cellStyle name="40% - Ênfase3 20 6 2 4" xfId="51167"/>
    <cellStyle name="40% - Ênfase3 20 6 3" xfId="16660"/>
    <cellStyle name="40% - Ênfase3 20 6 4" xfId="28750"/>
    <cellStyle name="40% - Ênfase3 20 6 5" xfId="42890"/>
    <cellStyle name="40% - Ênfase3 20 7" xfId="6541"/>
    <cellStyle name="40% - Ênfase3 20 7 2" xfId="18661"/>
    <cellStyle name="40% - Ênfase3 20 7 2 2" xfId="47090"/>
    <cellStyle name="40% - Ênfase3 20 7 3" xfId="30750"/>
    <cellStyle name="40% - Ênfase3 20 7 4" xfId="38813"/>
    <cellStyle name="40% - Ênfase3 20 8" xfId="12601"/>
    <cellStyle name="40% - Ênfase3 20 8 2" xfId="45043"/>
    <cellStyle name="40% - Ênfase3 20 9" xfId="24720"/>
    <cellStyle name="40% - Ênfase3 21" xfId="187"/>
    <cellStyle name="40% - Ênfase3 21 10" xfId="36624"/>
    <cellStyle name="40% - Ênfase3 21 2" xfId="1282"/>
    <cellStyle name="40% - Ênfase3 21 2 2" xfId="3324"/>
    <cellStyle name="40% - Ênfase3 21 2 2 2" xfId="9383"/>
    <cellStyle name="40% - Ênfase3 21 2 2 2 2" xfId="21503"/>
    <cellStyle name="40% - Ênfase3 21 2 2 2 3" xfId="33592"/>
    <cellStyle name="40% - Ênfase3 21 2 2 2 4" xfId="49950"/>
    <cellStyle name="40% - Ênfase3 21 2 2 3" xfId="15443"/>
    <cellStyle name="40% - Ênfase3 21 2 2 4" xfId="27533"/>
    <cellStyle name="40% - Ênfase3 21 2 2 5" xfId="41673"/>
    <cellStyle name="40% - Ênfase3 21 2 3" xfId="5349"/>
    <cellStyle name="40% - Ênfase3 21 2 3 2" xfId="11408"/>
    <cellStyle name="40% - Ênfase3 21 2 3 2 2" xfId="23528"/>
    <cellStyle name="40% - Ênfase3 21 2 3 2 3" xfId="35617"/>
    <cellStyle name="40% - Ênfase3 21 2 3 2 4" xfId="51975"/>
    <cellStyle name="40% - Ênfase3 21 2 3 3" xfId="17468"/>
    <cellStyle name="40% - Ênfase3 21 2 3 4" xfId="29558"/>
    <cellStyle name="40% - Ênfase3 21 2 3 5" xfId="43698"/>
    <cellStyle name="40% - Ênfase3 21 2 4" xfId="7353"/>
    <cellStyle name="40% - Ênfase3 21 2 4 2" xfId="19473"/>
    <cellStyle name="40% - Ênfase3 21 2 4 2 2" xfId="47916"/>
    <cellStyle name="40% - Ênfase3 21 2 4 3" xfId="31562"/>
    <cellStyle name="40% - Ênfase3 21 2 4 4" xfId="39639"/>
    <cellStyle name="40% - Ênfase3 21 2 5" xfId="13413"/>
    <cellStyle name="40% - Ênfase3 21 2 5 2" xfId="45867"/>
    <cellStyle name="40% - Ênfase3 21 2 6" xfId="25528"/>
    <cellStyle name="40% - Ênfase3 21 2 7" xfId="37618"/>
    <cellStyle name="40% - Ênfase3 21 3" xfId="773"/>
    <cellStyle name="40% - Ênfase3 21 3 2" xfId="2828"/>
    <cellStyle name="40% - Ênfase3 21 3 2 2" xfId="8887"/>
    <cellStyle name="40% - Ênfase3 21 3 2 2 2" xfId="21007"/>
    <cellStyle name="40% - Ênfase3 21 3 2 2 3" xfId="33096"/>
    <cellStyle name="40% - Ênfase3 21 3 2 2 4" xfId="49454"/>
    <cellStyle name="40% - Ênfase3 21 3 2 3" xfId="14947"/>
    <cellStyle name="40% - Ênfase3 21 3 2 4" xfId="27037"/>
    <cellStyle name="40% - Ênfase3 21 3 2 5" xfId="41177"/>
    <cellStyle name="40% - Ênfase3 21 3 3" xfId="4853"/>
    <cellStyle name="40% - Ênfase3 21 3 3 2" xfId="10912"/>
    <cellStyle name="40% - Ênfase3 21 3 3 2 2" xfId="23032"/>
    <cellStyle name="40% - Ênfase3 21 3 3 2 3" xfId="35121"/>
    <cellStyle name="40% - Ênfase3 21 3 3 2 4" xfId="51479"/>
    <cellStyle name="40% - Ênfase3 21 3 3 3" xfId="16972"/>
    <cellStyle name="40% - Ênfase3 21 3 3 4" xfId="29062"/>
    <cellStyle name="40% - Ênfase3 21 3 3 5" xfId="43202"/>
    <cellStyle name="40% - Ênfase3 21 3 4" xfId="6857"/>
    <cellStyle name="40% - Ênfase3 21 3 4 2" xfId="18977"/>
    <cellStyle name="40% - Ênfase3 21 3 4 2 2" xfId="47411"/>
    <cellStyle name="40% - Ênfase3 21 3 4 3" xfId="31066"/>
    <cellStyle name="40% - Ênfase3 21 3 4 4" xfId="39134"/>
    <cellStyle name="40% - Ênfase3 21 3 5" xfId="12917"/>
    <cellStyle name="40% - Ênfase3 21 3 5 2" xfId="45363"/>
    <cellStyle name="40% - Ênfase3 21 3 6" xfId="25032"/>
    <cellStyle name="40% - Ênfase3 21 3 7" xfId="37122"/>
    <cellStyle name="40% - Ênfase3 21 4" xfId="1825"/>
    <cellStyle name="40% - Ênfase3 21 4 2" xfId="3861"/>
    <cellStyle name="40% - Ênfase3 21 4 2 2" xfId="9920"/>
    <cellStyle name="40% - Ênfase3 21 4 2 2 2" xfId="22040"/>
    <cellStyle name="40% - Ênfase3 21 4 2 2 3" xfId="34129"/>
    <cellStyle name="40% - Ênfase3 21 4 2 2 4" xfId="50487"/>
    <cellStyle name="40% - Ênfase3 21 4 2 3" xfId="15980"/>
    <cellStyle name="40% - Ênfase3 21 4 2 4" xfId="28070"/>
    <cellStyle name="40% - Ênfase3 21 4 2 5" xfId="42210"/>
    <cellStyle name="40% - Ênfase3 21 4 3" xfId="5861"/>
    <cellStyle name="40% - Ênfase3 21 4 3 2" xfId="11920"/>
    <cellStyle name="40% - Ênfase3 21 4 3 2 2" xfId="24040"/>
    <cellStyle name="40% - Ênfase3 21 4 3 2 3" xfId="36129"/>
    <cellStyle name="40% - Ênfase3 21 4 3 2 4" xfId="52487"/>
    <cellStyle name="40% - Ênfase3 21 4 3 3" xfId="17980"/>
    <cellStyle name="40% - Ênfase3 21 4 3 4" xfId="30070"/>
    <cellStyle name="40% - Ênfase3 21 4 3 5" xfId="44210"/>
    <cellStyle name="40% - Ênfase3 21 4 4" xfId="7890"/>
    <cellStyle name="40% - Ênfase3 21 4 4 2" xfId="20010"/>
    <cellStyle name="40% - Ênfase3 21 4 4 2 2" xfId="48454"/>
    <cellStyle name="40% - Ênfase3 21 4 4 3" xfId="32099"/>
    <cellStyle name="40% - Ênfase3 21 4 4 4" xfId="40177"/>
    <cellStyle name="40% - Ênfase3 21 4 5" xfId="13950"/>
    <cellStyle name="40% - Ênfase3 21 4 5 2" xfId="46405"/>
    <cellStyle name="40% - Ênfase3 21 4 6" xfId="26040"/>
    <cellStyle name="40% - Ênfase3 21 4 7" xfId="38130"/>
    <cellStyle name="40% - Ênfase3 21 5" xfId="2324"/>
    <cellStyle name="40% - Ênfase3 21 5 2" xfId="8384"/>
    <cellStyle name="40% - Ênfase3 21 5 2 2" xfId="20504"/>
    <cellStyle name="40% - Ênfase3 21 5 2 3" xfId="32593"/>
    <cellStyle name="40% - Ênfase3 21 5 2 4" xfId="48950"/>
    <cellStyle name="40% - Ênfase3 21 5 3" xfId="14444"/>
    <cellStyle name="40% - Ênfase3 21 5 4" xfId="26534"/>
    <cellStyle name="40% - Ênfase3 21 5 5" xfId="40673"/>
    <cellStyle name="40% - Ênfase3 21 6" xfId="4355"/>
    <cellStyle name="40% - Ênfase3 21 6 2" xfId="10414"/>
    <cellStyle name="40% - Ênfase3 21 6 2 2" xfId="22534"/>
    <cellStyle name="40% - Ênfase3 21 6 2 3" xfId="34623"/>
    <cellStyle name="40% - Ênfase3 21 6 2 4" xfId="50981"/>
    <cellStyle name="40% - Ênfase3 21 6 3" xfId="16474"/>
    <cellStyle name="40% - Ênfase3 21 6 4" xfId="28564"/>
    <cellStyle name="40% - Ênfase3 21 6 5" xfId="42704"/>
    <cellStyle name="40% - Ênfase3 21 7" xfId="6354"/>
    <cellStyle name="40% - Ênfase3 21 7 2" xfId="18474"/>
    <cellStyle name="40% - Ênfase3 21 7 2 2" xfId="46902"/>
    <cellStyle name="40% - Ênfase3 21 7 3" xfId="30563"/>
    <cellStyle name="40% - Ênfase3 21 7 4" xfId="38625"/>
    <cellStyle name="40% - Ênfase3 21 8" xfId="12414"/>
    <cellStyle name="40% - Ênfase3 21 8 2" xfId="44856"/>
    <cellStyle name="40% - Ênfase3 21 9" xfId="24534"/>
    <cellStyle name="40% - Ênfase3 22" xfId="392"/>
    <cellStyle name="40% - Ênfase3 3" xfId="78"/>
    <cellStyle name="40% - Ênfase3 3 10" xfId="24430"/>
    <cellStyle name="40% - Ênfase3 3 11" xfId="36520"/>
    <cellStyle name="40% - Ênfase3 3 2" xfId="83"/>
    <cellStyle name="40% - Ênfase3 3 2 10" xfId="36525"/>
    <cellStyle name="40% - Ênfase3 3 2 2" xfId="1182"/>
    <cellStyle name="40% - Ênfase3 3 2 2 2" xfId="3225"/>
    <cellStyle name="40% - Ênfase3 3 2 2 2 2" xfId="9284"/>
    <cellStyle name="40% - Ênfase3 3 2 2 2 2 2" xfId="21404"/>
    <cellStyle name="40% - Ênfase3 3 2 2 2 2 3" xfId="33493"/>
    <cellStyle name="40% - Ênfase3 3 2 2 2 2 4" xfId="49851"/>
    <cellStyle name="40% - Ênfase3 3 2 2 2 3" xfId="15344"/>
    <cellStyle name="40% - Ênfase3 3 2 2 2 4" xfId="27434"/>
    <cellStyle name="40% - Ênfase3 3 2 2 2 5" xfId="41574"/>
    <cellStyle name="40% - Ênfase3 3 2 2 3" xfId="5250"/>
    <cellStyle name="40% - Ênfase3 3 2 2 3 2" xfId="11309"/>
    <cellStyle name="40% - Ênfase3 3 2 2 3 2 2" xfId="23429"/>
    <cellStyle name="40% - Ênfase3 3 2 2 3 2 3" xfId="35518"/>
    <cellStyle name="40% - Ênfase3 3 2 2 3 2 4" xfId="51876"/>
    <cellStyle name="40% - Ênfase3 3 2 2 3 3" xfId="17369"/>
    <cellStyle name="40% - Ênfase3 3 2 2 3 4" xfId="29459"/>
    <cellStyle name="40% - Ênfase3 3 2 2 3 5" xfId="43599"/>
    <cellStyle name="40% - Ênfase3 3 2 2 4" xfId="7254"/>
    <cellStyle name="40% - Ênfase3 3 2 2 4 2" xfId="19374"/>
    <cellStyle name="40% - Ênfase3 3 2 2 4 2 2" xfId="47816"/>
    <cellStyle name="40% - Ênfase3 3 2 2 4 3" xfId="31463"/>
    <cellStyle name="40% - Ênfase3 3 2 2 4 4" xfId="39539"/>
    <cellStyle name="40% - Ênfase3 3 2 2 5" xfId="13314"/>
    <cellStyle name="40% - Ênfase3 3 2 2 5 2" xfId="45767"/>
    <cellStyle name="40% - Ênfase3 3 2 2 6" xfId="25429"/>
    <cellStyle name="40% - Ênfase3 3 2 2 7" xfId="37519"/>
    <cellStyle name="40% - Ênfase3 3 2 3" xfId="672"/>
    <cellStyle name="40% - Ênfase3 3 2 3 2" xfId="2729"/>
    <cellStyle name="40% - Ênfase3 3 2 3 2 2" xfId="8788"/>
    <cellStyle name="40% - Ênfase3 3 2 3 2 2 2" xfId="20908"/>
    <cellStyle name="40% - Ênfase3 3 2 3 2 2 3" xfId="32997"/>
    <cellStyle name="40% - Ênfase3 3 2 3 2 2 4" xfId="49355"/>
    <cellStyle name="40% - Ênfase3 3 2 3 2 3" xfId="14848"/>
    <cellStyle name="40% - Ênfase3 3 2 3 2 4" xfId="26938"/>
    <cellStyle name="40% - Ênfase3 3 2 3 2 5" xfId="41078"/>
    <cellStyle name="40% - Ênfase3 3 2 3 3" xfId="4754"/>
    <cellStyle name="40% - Ênfase3 3 2 3 3 2" xfId="10813"/>
    <cellStyle name="40% - Ênfase3 3 2 3 3 2 2" xfId="22933"/>
    <cellStyle name="40% - Ênfase3 3 2 3 3 2 3" xfId="35022"/>
    <cellStyle name="40% - Ênfase3 3 2 3 3 2 4" xfId="51380"/>
    <cellStyle name="40% - Ênfase3 3 2 3 3 3" xfId="16873"/>
    <cellStyle name="40% - Ênfase3 3 2 3 3 4" xfId="28963"/>
    <cellStyle name="40% - Ênfase3 3 2 3 3 5" xfId="43103"/>
    <cellStyle name="40% - Ênfase3 3 2 3 4" xfId="6758"/>
    <cellStyle name="40% - Ênfase3 3 2 3 4 2" xfId="18878"/>
    <cellStyle name="40% - Ênfase3 3 2 3 4 2 2" xfId="47310"/>
    <cellStyle name="40% - Ênfase3 3 2 3 4 3" xfId="30967"/>
    <cellStyle name="40% - Ênfase3 3 2 3 4 4" xfId="39033"/>
    <cellStyle name="40% - Ênfase3 3 2 3 5" xfId="12818"/>
    <cellStyle name="40% - Ênfase3 3 2 3 5 2" xfId="45262"/>
    <cellStyle name="40% - Ênfase3 3 2 3 6" xfId="24933"/>
    <cellStyle name="40% - Ênfase3 3 2 3 7" xfId="37023"/>
    <cellStyle name="40% - Ênfase3 3 2 4" xfId="1725"/>
    <cellStyle name="40% - Ênfase3 3 2 4 2" xfId="3762"/>
    <cellStyle name="40% - Ênfase3 3 2 4 2 2" xfId="9821"/>
    <cellStyle name="40% - Ênfase3 3 2 4 2 2 2" xfId="21941"/>
    <cellStyle name="40% - Ênfase3 3 2 4 2 2 3" xfId="34030"/>
    <cellStyle name="40% - Ênfase3 3 2 4 2 2 4" xfId="50388"/>
    <cellStyle name="40% - Ênfase3 3 2 4 2 3" xfId="15881"/>
    <cellStyle name="40% - Ênfase3 3 2 4 2 4" xfId="27971"/>
    <cellStyle name="40% - Ênfase3 3 2 4 2 5" xfId="42111"/>
    <cellStyle name="40% - Ênfase3 3 2 4 3" xfId="5762"/>
    <cellStyle name="40% - Ênfase3 3 2 4 3 2" xfId="11821"/>
    <cellStyle name="40% - Ênfase3 3 2 4 3 2 2" xfId="23941"/>
    <cellStyle name="40% - Ênfase3 3 2 4 3 2 3" xfId="36030"/>
    <cellStyle name="40% - Ênfase3 3 2 4 3 2 4" xfId="52388"/>
    <cellStyle name="40% - Ênfase3 3 2 4 3 3" xfId="17881"/>
    <cellStyle name="40% - Ênfase3 3 2 4 3 4" xfId="29971"/>
    <cellStyle name="40% - Ênfase3 3 2 4 3 5" xfId="44111"/>
    <cellStyle name="40% - Ênfase3 3 2 4 4" xfId="7791"/>
    <cellStyle name="40% - Ênfase3 3 2 4 4 2" xfId="19911"/>
    <cellStyle name="40% - Ênfase3 3 2 4 4 2 2" xfId="48354"/>
    <cellStyle name="40% - Ênfase3 3 2 4 4 3" xfId="32000"/>
    <cellStyle name="40% - Ênfase3 3 2 4 4 4" xfId="40077"/>
    <cellStyle name="40% - Ênfase3 3 2 4 5" xfId="13851"/>
    <cellStyle name="40% - Ênfase3 3 2 4 5 2" xfId="46305"/>
    <cellStyle name="40% - Ênfase3 3 2 4 6" xfId="25941"/>
    <cellStyle name="40% - Ênfase3 3 2 4 7" xfId="38031"/>
    <cellStyle name="40% - Ênfase3 3 2 5" xfId="2225"/>
    <cellStyle name="40% - Ênfase3 3 2 5 2" xfId="8285"/>
    <cellStyle name="40% - Ênfase3 3 2 5 2 2" xfId="20405"/>
    <cellStyle name="40% - Ênfase3 3 2 5 2 3" xfId="32494"/>
    <cellStyle name="40% - Ênfase3 3 2 5 2 4" xfId="48851"/>
    <cellStyle name="40% - Ênfase3 3 2 5 3" xfId="14345"/>
    <cellStyle name="40% - Ênfase3 3 2 5 4" xfId="26435"/>
    <cellStyle name="40% - Ênfase3 3 2 5 5" xfId="40574"/>
    <cellStyle name="40% - Ênfase3 3 2 6" xfId="4256"/>
    <cellStyle name="40% - Ênfase3 3 2 6 2" xfId="10315"/>
    <cellStyle name="40% - Ênfase3 3 2 6 2 2" xfId="22435"/>
    <cellStyle name="40% - Ênfase3 3 2 6 2 3" xfId="34524"/>
    <cellStyle name="40% - Ênfase3 3 2 6 2 4" xfId="50882"/>
    <cellStyle name="40% - Ênfase3 3 2 6 3" xfId="16375"/>
    <cellStyle name="40% - Ênfase3 3 2 6 4" xfId="28465"/>
    <cellStyle name="40% - Ênfase3 3 2 6 5" xfId="42605"/>
    <cellStyle name="40% - Ênfase3 3 2 7" xfId="6255"/>
    <cellStyle name="40% - Ênfase3 3 2 7 2" xfId="18375"/>
    <cellStyle name="40% - Ênfase3 3 2 7 2 2" xfId="46802"/>
    <cellStyle name="40% - Ênfase3 3 2 7 3" xfId="30464"/>
    <cellStyle name="40% - Ênfase3 3 2 7 4" xfId="38525"/>
    <cellStyle name="40% - Ênfase3 3 2 8" xfId="12315"/>
    <cellStyle name="40% - Ênfase3 3 2 8 2" xfId="44756"/>
    <cellStyle name="40% - Ênfase3 3 2 9" xfId="24435"/>
    <cellStyle name="40% - Ênfase3 3 3" xfId="1177"/>
    <cellStyle name="40% - Ênfase3 3 3 2" xfId="3220"/>
    <cellStyle name="40% - Ênfase3 3 3 2 2" xfId="9279"/>
    <cellStyle name="40% - Ênfase3 3 3 2 2 2" xfId="21399"/>
    <cellStyle name="40% - Ênfase3 3 3 2 2 3" xfId="33488"/>
    <cellStyle name="40% - Ênfase3 3 3 2 2 4" xfId="49846"/>
    <cellStyle name="40% - Ênfase3 3 3 2 3" xfId="15339"/>
    <cellStyle name="40% - Ênfase3 3 3 2 4" xfId="27429"/>
    <cellStyle name="40% - Ênfase3 3 3 2 5" xfId="41569"/>
    <cellStyle name="40% - Ênfase3 3 3 3" xfId="5245"/>
    <cellStyle name="40% - Ênfase3 3 3 3 2" xfId="11304"/>
    <cellStyle name="40% - Ênfase3 3 3 3 2 2" xfId="23424"/>
    <cellStyle name="40% - Ênfase3 3 3 3 2 3" xfId="35513"/>
    <cellStyle name="40% - Ênfase3 3 3 3 2 4" xfId="51871"/>
    <cellStyle name="40% - Ênfase3 3 3 3 3" xfId="17364"/>
    <cellStyle name="40% - Ênfase3 3 3 3 4" xfId="29454"/>
    <cellStyle name="40% - Ênfase3 3 3 3 5" xfId="43594"/>
    <cellStyle name="40% - Ênfase3 3 3 4" xfId="7249"/>
    <cellStyle name="40% - Ênfase3 3 3 4 2" xfId="19369"/>
    <cellStyle name="40% - Ênfase3 3 3 4 2 2" xfId="47811"/>
    <cellStyle name="40% - Ênfase3 3 3 4 3" xfId="31458"/>
    <cellStyle name="40% - Ênfase3 3 3 4 4" xfId="39534"/>
    <cellStyle name="40% - Ênfase3 3 3 5" xfId="13309"/>
    <cellStyle name="40% - Ênfase3 3 3 5 2" xfId="45762"/>
    <cellStyle name="40% - Ênfase3 3 3 6" xfId="25424"/>
    <cellStyle name="40% - Ênfase3 3 3 7" xfId="37514"/>
    <cellStyle name="40% - Ênfase3 3 4" xfId="667"/>
    <cellStyle name="40% - Ênfase3 3 4 2" xfId="2724"/>
    <cellStyle name="40% - Ênfase3 3 4 2 2" xfId="8783"/>
    <cellStyle name="40% - Ênfase3 3 4 2 2 2" xfId="20903"/>
    <cellStyle name="40% - Ênfase3 3 4 2 2 3" xfId="32992"/>
    <cellStyle name="40% - Ênfase3 3 4 2 2 4" xfId="49350"/>
    <cellStyle name="40% - Ênfase3 3 4 2 3" xfId="14843"/>
    <cellStyle name="40% - Ênfase3 3 4 2 4" xfId="26933"/>
    <cellStyle name="40% - Ênfase3 3 4 2 5" xfId="41073"/>
    <cellStyle name="40% - Ênfase3 3 4 3" xfId="4749"/>
    <cellStyle name="40% - Ênfase3 3 4 3 2" xfId="10808"/>
    <cellStyle name="40% - Ênfase3 3 4 3 2 2" xfId="22928"/>
    <cellStyle name="40% - Ênfase3 3 4 3 2 3" xfId="35017"/>
    <cellStyle name="40% - Ênfase3 3 4 3 2 4" xfId="51375"/>
    <cellStyle name="40% - Ênfase3 3 4 3 3" xfId="16868"/>
    <cellStyle name="40% - Ênfase3 3 4 3 4" xfId="28958"/>
    <cellStyle name="40% - Ênfase3 3 4 3 5" xfId="43098"/>
    <cellStyle name="40% - Ênfase3 3 4 4" xfId="6753"/>
    <cellStyle name="40% - Ênfase3 3 4 4 2" xfId="18873"/>
    <cellStyle name="40% - Ênfase3 3 4 4 2 2" xfId="47305"/>
    <cellStyle name="40% - Ênfase3 3 4 4 3" xfId="30962"/>
    <cellStyle name="40% - Ênfase3 3 4 4 4" xfId="39028"/>
    <cellStyle name="40% - Ênfase3 3 4 5" xfId="12813"/>
    <cellStyle name="40% - Ênfase3 3 4 5 2" xfId="45257"/>
    <cellStyle name="40% - Ênfase3 3 4 6" xfId="24928"/>
    <cellStyle name="40% - Ênfase3 3 4 7" xfId="37018"/>
    <cellStyle name="40% - Ênfase3 3 5" xfId="1720"/>
    <cellStyle name="40% - Ênfase3 3 5 2" xfId="3757"/>
    <cellStyle name="40% - Ênfase3 3 5 2 2" xfId="9816"/>
    <cellStyle name="40% - Ênfase3 3 5 2 2 2" xfId="21936"/>
    <cellStyle name="40% - Ênfase3 3 5 2 2 3" xfId="34025"/>
    <cellStyle name="40% - Ênfase3 3 5 2 2 4" xfId="50383"/>
    <cellStyle name="40% - Ênfase3 3 5 2 3" xfId="15876"/>
    <cellStyle name="40% - Ênfase3 3 5 2 4" xfId="27966"/>
    <cellStyle name="40% - Ênfase3 3 5 2 5" xfId="42106"/>
    <cellStyle name="40% - Ênfase3 3 5 3" xfId="5757"/>
    <cellStyle name="40% - Ênfase3 3 5 3 2" xfId="11816"/>
    <cellStyle name="40% - Ênfase3 3 5 3 2 2" xfId="23936"/>
    <cellStyle name="40% - Ênfase3 3 5 3 2 3" xfId="36025"/>
    <cellStyle name="40% - Ênfase3 3 5 3 2 4" xfId="52383"/>
    <cellStyle name="40% - Ênfase3 3 5 3 3" xfId="17876"/>
    <cellStyle name="40% - Ênfase3 3 5 3 4" xfId="29966"/>
    <cellStyle name="40% - Ênfase3 3 5 3 5" xfId="44106"/>
    <cellStyle name="40% - Ênfase3 3 5 4" xfId="7786"/>
    <cellStyle name="40% - Ênfase3 3 5 4 2" xfId="19906"/>
    <cellStyle name="40% - Ênfase3 3 5 4 2 2" xfId="48349"/>
    <cellStyle name="40% - Ênfase3 3 5 4 3" xfId="31995"/>
    <cellStyle name="40% - Ênfase3 3 5 4 4" xfId="40072"/>
    <cellStyle name="40% - Ênfase3 3 5 5" xfId="13846"/>
    <cellStyle name="40% - Ênfase3 3 5 5 2" xfId="46300"/>
    <cellStyle name="40% - Ênfase3 3 5 6" xfId="25936"/>
    <cellStyle name="40% - Ênfase3 3 5 7" xfId="38026"/>
    <cellStyle name="40% - Ênfase3 3 6" xfId="2220"/>
    <cellStyle name="40% - Ênfase3 3 6 2" xfId="8280"/>
    <cellStyle name="40% - Ênfase3 3 6 2 2" xfId="20400"/>
    <cellStyle name="40% - Ênfase3 3 6 2 3" xfId="32489"/>
    <cellStyle name="40% - Ênfase3 3 6 2 4" xfId="48846"/>
    <cellStyle name="40% - Ênfase3 3 6 3" xfId="14340"/>
    <cellStyle name="40% - Ênfase3 3 6 4" xfId="26430"/>
    <cellStyle name="40% - Ênfase3 3 6 5" xfId="40569"/>
    <cellStyle name="40% - Ênfase3 3 7" xfId="4251"/>
    <cellStyle name="40% - Ênfase3 3 7 2" xfId="10310"/>
    <cellStyle name="40% - Ênfase3 3 7 2 2" xfId="22430"/>
    <cellStyle name="40% - Ênfase3 3 7 2 3" xfId="34519"/>
    <cellStyle name="40% - Ênfase3 3 7 2 4" xfId="50877"/>
    <cellStyle name="40% - Ênfase3 3 7 3" xfId="16370"/>
    <cellStyle name="40% - Ênfase3 3 7 4" xfId="28460"/>
    <cellStyle name="40% - Ênfase3 3 7 5" xfId="42600"/>
    <cellStyle name="40% - Ênfase3 3 8" xfId="6250"/>
    <cellStyle name="40% - Ênfase3 3 8 2" xfId="18370"/>
    <cellStyle name="40% - Ênfase3 3 8 2 2" xfId="46797"/>
    <cellStyle name="40% - Ênfase3 3 8 3" xfId="30459"/>
    <cellStyle name="40% - Ênfase3 3 8 4" xfId="38520"/>
    <cellStyle name="40% - Ênfase3 3 9" xfId="12310"/>
    <cellStyle name="40% - Ênfase3 3 9 2" xfId="44751"/>
    <cellStyle name="40% - Ênfase3 4" xfId="43"/>
    <cellStyle name="40% - Ênfase3 4 10" xfId="24399"/>
    <cellStyle name="40% - Ênfase3 4 11" xfId="36489"/>
    <cellStyle name="40% - Ênfase3 4 2" xfId="85"/>
    <cellStyle name="40% - Ênfase3 4 2 10" xfId="36527"/>
    <cellStyle name="40% - Ênfase3 4 2 2" xfId="1184"/>
    <cellStyle name="40% - Ênfase3 4 2 2 2" xfId="3227"/>
    <cellStyle name="40% - Ênfase3 4 2 2 2 2" xfId="9286"/>
    <cellStyle name="40% - Ênfase3 4 2 2 2 2 2" xfId="21406"/>
    <cellStyle name="40% - Ênfase3 4 2 2 2 2 3" xfId="33495"/>
    <cellStyle name="40% - Ênfase3 4 2 2 2 2 4" xfId="49853"/>
    <cellStyle name="40% - Ênfase3 4 2 2 2 3" xfId="15346"/>
    <cellStyle name="40% - Ênfase3 4 2 2 2 4" xfId="27436"/>
    <cellStyle name="40% - Ênfase3 4 2 2 2 5" xfId="41576"/>
    <cellStyle name="40% - Ênfase3 4 2 2 3" xfId="5252"/>
    <cellStyle name="40% - Ênfase3 4 2 2 3 2" xfId="11311"/>
    <cellStyle name="40% - Ênfase3 4 2 2 3 2 2" xfId="23431"/>
    <cellStyle name="40% - Ênfase3 4 2 2 3 2 3" xfId="35520"/>
    <cellStyle name="40% - Ênfase3 4 2 2 3 2 4" xfId="51878"/>
    <cellStyle name="40% - Ênfase3 4 2 2 3 3" xfId="17371"/>
    <cellStyle name="40% - Ênfase3 4 2 2 3 4" xfId="29461"/>
    <cellStyle name="40% - Ênfase3 4 2 2 3 5" xfId="43601"/>
    <cellStyle name="40% - Ênfase3 4 2 2 4" xfId="7256"/>
    <cellStyle name="40% - Ênfase3 4 2 2 4 2" xfId="19376"/>
    <cellStyle name="40% - Ênfase3 4 2 2 4 2 2" xfId="47818"/>
    <cellStyle name="40% - Ênfase3 4 2 2 4 3" xfId="31465"/>
    <cellStyle name="40% - Ênfase3 4 2 2 4 4" xfId="39541"/>
    <cellStyle name="40% - Ênfase3 4 2 2 5" xfId="13316"/>
    <cellStyle name="40% - Ênfase3 4 2 2 5 2" xfId="45769"/>
    <cellStyle name="40% - Ênfase3 4 2 2 6" xfId="25431"/>
    <cellStyle name="40% - Ênfase3 4 2 2 7" xfId="37521"/>
    <cellStyle name="40% - Ênfase3 4 2 3" xfId="674"/>
    <cellStyle name="40% - Ênfase3 4 2 3 2" xfId="2731"/>
    <cellStyle name="40% - Ênfase3 4 2 3 2 2" xfId="8790"/>
    <cellStyle name="40% - Ênfase3 4 2 3 2 2 2" xfId="20910"/>
    <cellStyle name="40% - Ênfase3 4 2 3 2 2 3" xfId="32999"/>
    <cellStyle name="40% - Ênfase3 4 2 3 2 2 4" xfId="49357"/>
    <cellStyle name="40% - Ênfase3 4 2 3 2 3" xfId="14850"/>
    <cellStyle name="40% - Ênfase3 4 2 3 2 4" xfId="26940"/>
    <cellStyle name="40% - Ênfase3 4 2 3 2 5" xfId="41080"/>
    <cellStyle name="40% - Ênfase3 4 2 3 3" xfId="4756"/>
    <cellStyle name="40% - Ênfase3 4 2 3 3 2" xfId="10815"/>
    <cellStyle name="40% - Ênfase3 4 2 3 3 2 2" xfId="22935"/>
    <cellStyle name="40% - Ênfase3 4 2 3 3 2 3" xfId="35024"/>
    <cellStyle name="40% - Ênfase3 4 2 3 3 2 4" xfId="51382"/>
    <cellStyle name="40% - Ênfase3 4 2 3 3 3" xfId="16875"/>
    <cellStyle name="40% - Ênfase3 4 2 3 3 4" xfId="28965"/>
    <cellStyle name="40% - Ênfase3 4 2 3 3 5" xfId="43105"/>
    <cellStyle name="40% - Ênfase3 4 2 3 4" xfId="6760"/>
    <cellStyle name="40% - Ênfase3 4 2 3 4 2" xfId="18880"/>
    <cellStyle name="40% - Ênfase3 4 2 3 4 2 2" xfId="47312"/>
    <cellStyle name="40% - Ênfase3 4 2 3 4 3" xfId="30969"/>
    <cellStyle name="40% - Ênfase3 4 2 3 4 4" xfId="39035"/>
    <cellStyle name="40% - Ênfase3 4 2 3 5" xfId="12820"/>
    <cellStyle name="40% - Ênfase3 4 2 3 5 2" xfId="45264"/>
    <cellStyle name="40% - Ênfase3 4 2 3 6" xfId="24935"/>
    <cellStyle name="40% - Ênfase3 4 2 3 7" xfId="37025"/>
    <cellStyle name="40% - Ênfase3 4 2 4" xfId="1727"/>
    <cellStyle name="40% - Ênfase3 4 2 4 2" xfId="3764"/>
    <cellStyle name="40% - Ênfase3 4 2 4 2 2" xfId="9823"/>
    <cellStyle name="40% - Ênfase3 4 2 4 2 2 2" xfId="21943"/>
    <cellStyle name="40% - Ênfase3 4 2 4 2 2 3" xfId="34032"/>
    <cellStyle name="40% - Ênfase3 4 2 4 2 2 4" xfId="50390"/>
    <cellStyle name="40% - Ênfase3 4 2 4 2 3" xfId="15883"/>
    <cellStyle name="40% - Ênfase3 4 2 4 2 4" xfId="27973"/>
    <cellStyle name="40% - Ênfase3 4 2 4 2 5" xfId="42113"/>
    <cellStyle name="40% - Ênfase3 4 2 4 3" xfId="5764"/>
    <cellStyle name="40% - Ênfase3 4 2 4 3 2" xfId="11823"/>
    <cellStyle name="40% - Ênfase3 4 2 4 3 2 2" xfId="23943"/>
    <cellStyle name="40% - Ênfase3 4 2 4 3 2 3" xfId="36032"/>
    <cellStyle name="40% - Ênfase3 4 2 4 3 2 4" xfId="52390"/>
    <cellStyle name="40% - Ênfase3 4 2 4 3 3" xfId="17883"/>
    <cellStyle name="40% - Ênfase3 4 2 4 3 4" xfId="29973"/>
    <cellStyle name="40% - Ênfase3 4 2 4 3 5" xfId="44113"/>
    <cellStyle name="40% - Ênfase3 4 2 4 4" xfId="7793"/>
    <cellStyle name="40% - Ênfase3 4 2 4 4 2" xfId="19913"/>
    <cellStyle name="40% - Ênfase3 4 2 4 4 2 2" xfId="48356"/>
    <cellStyle name="40% - Ênfase3 4 2 4 4 3" xfId="32002"/>
    <cellStyle name="40% - Ênfase3 4 2 4 4 4" xfId="40079"/>
    <cellStyle name="40% - Ênfase3 4 2 4 5" xfId="13853"/>
    <cellStyle name="40% - Ênfase3 4 2 4 5 2" xfId="46307"/>
    <cellStyle name="40% - Ênfase3 4 2 4 6" xfId="25943"/>
    <cellStyle name="40% - Ênfase3 4 2 4 7" xfId="38033"/>
    <cellStyle name="40% - Ênfase3 4 2 5" xfId="2227"/>
    <cellStyle name="40% - Ênfase3 4 2 5 2" xfId="8287"/>
    <cellStyle name="40% - Ênfase3 4 2 5 2 2" xfId="20407"/>
    <cellStyle name="40% - Ênfase3 4 2 5 2 3" xfId="32496"/>
    <cellStyle name="40% - Ênfase3 4 2 5 2 4" xfId="48853"/>
    <cellStyle name="40% - Ênfase3 4 2 5 3" xfId="14347"/>
    <cellStyle name="40% - Ênfase3 4 2 5 4" xfId="26437"/>
    <cellStyle name="40% - Ênfase3 4 2 5 5" xfId="40576"/>
    <cellStyle name="40% - Ênfase3 4 2 6" xfId="4258"/>
    <cellStyle name="40% - Ênfase3 4 2 6 2" xfId="10317"/>
    <cellStyle name="40% - Ênfase3 4 2 6 2 2" xfId="22437"/>
    <cellStyle name="40% - Ênfase3 4 2 6 2 3" xfId="34526"/>
    <cellStyle name="40% - Ênfase3 4 2 6 2 4" xfId="50884"/>
    <cellStyle name="40% - Ênfase3 4 2 6 3" xfId="16377"/>
    <cellStyle name="40% - Ênfase3 4 2 6 4" xfId="28467"/>
    <cellStyle name="40% - Ênfase3 4 2 6 5" xfId="42607"/>
    <cellStyle name="40% - Ênfase3 4 2 7" xfId="6257"/>
    <cellStyle name="40% - Ênfase3 4 2 7 2" xfId="18377"/>
    <cellStyle name="40% - Ênfase3 4 2 7 2 2" xfId="46804"/>
    <cellStyle name="40% - Ênfase3 4 2 7 3" xfId="30466"/>
    <cellStyle name="40% - Ênfase3 4 2 7 4" xfId="38527"/>
    <cellStyle name="40% - Ênfase3 4 2 8" xfId="12317"/>
    <cellStyle name="40% - Ênfase3 4 2 8 2" xfId="44758"/>
    <cellStyle name="40% - Ênfase3 4 2 9" xfId="24437"/>
    <cellStyle name="40% - Ênfase3 4 3" xfId="1144"/>
    <cellStyle name="40% - Ênfase3 4 3 2" xfId="3188"/>
    <cellStyle name="40% - Ênfase3 4 3 2 2" xfId="9247"/>
    <cellStyle name="40% - Ênfase3 4 3 2 2 2" xfId="21367"/>
    <cellStyle name="40% - Ênfase3 4 3 2 2 3" xfId="33456"/>
    <cellStyle name="40% - Ênfase3 4 3 2 2 4" xfId="49814"/>
    <cellStyle name="40% - Ênfase3 4 3 2 3" xfId="15307"/>
    <cellStyle name="40% - Ênfase3 4 3 2 4" xfId="27397"/>
    <cellStyle name="40% - Ênfase3 4 3 2 5" xfId="41537"/>
    <cellStyle name="40% - Ênfase3 4 3 3" xfId="5213"/>
    <cellStyle name="40% - Ênfase3 4 3 3 2" xfId="11272"/>
    <cellStyle name="40% - Ênfase3 4 3 3 2 2" xfId="23392"/>
    <cellStyle name="40% - Ênfase3 4 3 3 2 3" xfId="35481"/>
    <cellStyle name="40% - Ênfase3 4 3 3 2 4" xfId="51839"/>
    <cellStyle name="40% - Ênfase3 4 3 3 3" xfId="17332"/>
    <cellStyle name="40% - Ênfase3 4 3 3 4" xfId="29422"/>
    <cellStyle name="40% - Ênfase3 4 3 3 5" xfId="43562"/>
    <cellStyle name="40% - Ênfase3 4 3 4" xfId="7217"/>
    <cellStyle name="40% - Ênfase3 4 3 4 2" xfId="19337"/>
    <cellStyle name="40% - Ênfase3 4 3 4 2 2" xfId="47779"/>
    <cellStyle name="40% - Ênfase3 4 3 4 3" xfId="31426"/>
    <cellStyle name="40% - Ênfase3 4 3 4 4" xfId="39502"/>
    <cellStyle name="40% - Ênfase3 4 3 5" xfId="13277"/>
    <cellStyle name="40% - Ênfase3 4 3 5 2" xfId="45730"/>
    <cellStyle name="40% - Ênfase3 4 3 6" xfId="25392"/>
    <cellStyle name="40% - Ênfase3 4 3 7" xfId="37482"/>
    <cellStyle name="40% - Ênfase3 4 4" xfId="635"/>
    <cellStyle name="40% - Ênfase3 4 4 2" xfId="2693"/>
    <cellStyle name="40% - Ênfase3 4 4 2 2" xfId="8752"/>
    <cellStyle name="40% - Ênfase3 4 4 2 2 2" xfId="20872"/>
    <cellStyle name="40% - Ênfase3 4 4 2 2 3" xfId="32961"/>
    <cellStyle name="40% - Ênfase3 4 4 2 2 4" xfId="49319"/>
    <cellStyle name="40% - Ênfase3 4 4 2 3" xfId="14812"/>
    <cellStyle name="40% - Ênfase3 4 4 2 4" xfId="26902"/>
    <cellStyle name="40% - Ênfase3 4 4 2 5" xfId="41042"/>
    <cellStyle name="40% - Ênfase3 4 4 3" xfId="4718"/>
    <cellStyle name="40% - Ênfase3 4 4 3 2" xfId="10777"/>
    <cellStyle name="40% - Ênfase3 4 4 3 2 2" xfId="22897"/>
    <cellStyle name="40% - Ênfase3 4 4 3 2 3" xfId="34986"/>
    <cellStyle name="40% - Ênfase3 4 4 3 2 4" xfId="51344"/>
    <cellStyle name="40% - Ênfase3 4 4 3 3" xfId="16837"/>
    <cellStyle name="40% - Ênfase3 4 4 3 4" xfId="28927"/>
    <cellStyle name="40% - Ênfase3 4 4 3 5" xfId="43067"/>
    <cellStyle name="40% - Ênfase3 4 4 4" xfId="6722"/>
    <cellStyle name="40% - Ênfase3 4 4 4 2" xfId="18842"/>
    <cellStyle name="40% - Ênfase3 4 4 4 2 2" xfId="47274"/>
    <cellStyle name="40% - Ênfase3 4 4 4 3" xfId="30931"/>
    <cellStyle name="40% - Ênfase3 4 4 4 4" xfId="38997"/>
    <cellStyle name="40% - Ênfase3 4 4 5" xfId="12782"/>
    <cellStyle name="40% - Ênfase3 4 4 5 2" xfId="45226"/>
    <cellStyle name="40% - Ênfase3 4 4 6" xfId="24897"/>
    <cellStyle name="40% - Ênfase3 4 4 7" xfId="36987"/>
    <cellStyle name="40% - Ênfase3 4 5" xfId="1689"/>
    <cellStyle name="40% - Ênfase3 4 5 2" xfId="3726"/>
    <cellStyle name="40% - Ênfase3 4 5 2 2" xfId="9785"/>
    <cellStyle name="40% - Ênfase3 4 5 2 2 2" xfId="21905"/>
    <cellStyle name="40% - Ênfase3 4 5 2 2 3" xfId="33994"/>
    <cellStyle name="40% - Ênfase3 4 5 2 2 4" xfId="50352"/>
    <cellStyle name="40% - Ênfase3 4 5 2 3" xfId="15845"/>
    <cellStyle name="40% - Ênfase3 4 5 2 4" xfId="27935"/>
    <cellStyle name="40% - Ênfase3 4 5 2 5" xfId="42075"/>
    <cellStyle name="40% - Ênfase3 4 5 3" xfId="5726"/>
    <cellStyle name="40% - Ênfase3 4 5 3 2" xfId="11785"/>
    <cellStyle name="40% - Ênfase3 4 5 3 2 2" xfId="23905"/>
    <cellStyle name="40% - Ênfase3 4 5 3 2 3" xfId="35994"/>
    <cellStyle name="40% - Ênfase3 4 5 3 2 4" xfId="52352"/>
    <cellStyle name="40% - Ênfase3 4 5 3 3" xfId="17845"/>
    <cellStyle name="40% - Ênfase3 4 5 3 4" xfId="29935"/>
    <cellStyle name="40% - Ênfase3 4 5 3 5" xfId="44075"/>
    <cellStyle name="40% - Ênfase3 4 5 4" xfId="7755"/>
    <cellStyle name="40% - Ênfase3 4 5 4 2" xfId="19875"/>
    <cellStyle name="40% - Ênfase3 4 5 4 2 2" xfId="48318"/>
    <cellStyle name="40% - Ênfase3 4 5 4 3" xfId="31964"/>
    <cellStyle name="40% - Ênfase3 4 5 4 4" xfId="40041"/>
    <cellStyle name="40% - Ênfase3 4 5 5" xfId="13815"/>
    <cellStyle name="40% - Ênfase3 4 5 5 2" xfId="46269"/>
    <cellStyle name="40% - Ênfase3 4 5 6" xfId="25905"/>
    <cellStyle name="40% - Ênfase3 4 5 7" xfId="37995"/>
    <cellStyle name="40% - Ênfase3 4 6" xfId="2189"/>
    <cellStyle name="40% - Ênfase3 4 6 2" xfId="8249"/>
    <cellStyle name="40% - Ênfase3 4 6 2 2" xfId="20369"/>
    <cellStyle name="40% - Ênfase3 4 6 2 3" xfId="32458"/>
    <cellStyle name="40% - Ênfase3 4 6 2 4" xfId="48815"/>
    <cellStyle name="40% - Ênfase3 4 6 3" xfId="14309"/>
    <cellStyle name="40% - Ênfase3 4 6 4" xfId="26399"/>
    <cellStyle name="40% - Ênfase3 4 6 5" xfId="40538"/>
    <cellStyle name="40% - Ênfase3 4 7" xfId="4220"/>
    <cellStyle name="40% - Ênfase3 4 7 2" xfId="10279"/>
    <cellStyle name="40% - Ênfase3 4 7 2 2" xfId="22399"/>
    <cellStyle name="40% - Ênfase3 4 7 2 3" xfId="34488"/>
    <cellStyle name="40% - Ênfase3 4 7 2 4" xfId="50846"/>
    <cellStyle name="40% - Ênfase3 4 7 3" xfId="16339"/>
    <cellStyle name="40% - Ênfase3 4 7 4" xfId="28429"/>
    <cellStyle name="40% - Ênfase3 4 7 5" xfId="42569"/>
    <cellStyle name="40% - Ênfase3 4 8" xfId="6219"/>
    <cellStyle name="40% - Ênfase3 4 8 2" xfId="18339"/>
    <cellStyle name="40% - Ênfase3 4 8 2 2" xfId="46765"/>
    <cellStyle name="40% - Ênfase3 4 8 3" xfId="30428"/>
    <cellStyle name="40% - Ênfase3 4 8 4" xfId="38488"/>
    <cellStyle name="40% - Ênfase3 4 9" xfId="12279"/>
    <cellStyle name="40% - Ênfase3 4 9 2" xfId="44720"/>
    <cellStyle name="40% - Ênfase3 5" xfId="87"/>
    <cellStyle name="40% - Ênfase3 5 10" xfId="24439"/>
    <cellStyle name="40% - Ênfase3 5 11" xfId="36529"/>
    <cellStyle name="40% - Ênfase3 5 2" xfId="91"/>
    <cellStyle name="40% - Ênfase3 5 2 10" xfId="36533"/>
    <cellStyle name="40% - Ênfase3 5 2 2" xfId="1190"/>
    <cellStyle name="40% - Ênfase3 5 2 2 2" xfId="3233"/>
    <cellStyle name="40% - Ênfase3 5 2 2 2 2" xfId="9292"/>
    <cellStyle name="40% - Ênfase3 5 2 2 2 2 2" xfId="21412"/>
    <cellStyle name="40% - Ênfase3 5 2 2 2 2 3" xfId="33501"/>
    <cellStyle name="40% - Ênfase3 5 2 2 2 2 4" xfId="49859"/>
    <cellStyle name="40% - Ênfase3 5 2 2 2 3" xfId="15352"/>
    <cellStyle name="40% - Ênfase3 5 2 2 2 4" xfId="27442"/>
    <cellStyle name="40% - Ênfase3 5 2 2 2 5" xfId="41582"/>
    <cellStyle name="40% - Ênfase3 5 2 2 3" xfId="5258"/>
    <cellStyle name="40% - Ênfase3 5 2 2 3 2" xfId="11317"/>
    <cellStyle name="40% - Ênfase3 5 2 2 3 2 2" xfId="23437"/>
    <cellStyle name="40% - Ênfase3 5 2 2 3 2 3" xfId="35526"/>
    <cellStyle name="40% - Ênfase3 5 2 2 3 2 4" xfId="51884"/>
    <cellStyle name="40% - Ênfase3 5 2 2 3 3" xfId="17377"/>
    <cellStyle name="40% - Ênfase3 5 2 2 3 4" xfId="29467"/>
    <cellStyle name="40% - Ênfase3 5 2 2 3 5" xfId="43607"/>
    <cellStyle name="40% - Ênfase3 5 2 2 4" xfId="7262"/>
    <cellStyle name="40% - Ênfase3 5 2 2 4 2" xfId="19382"/>
    <cellStyle name="40% - Ênfase3 5 2 2 4 2 2" xfId="47824"/>
    <cellStyle name="40% - Ênfase3 5 2 2 4 3" xfId="31471"/>
    <cellStyle name="40% - Ênfase3 5 2 2 4 4" xfId="39547"/>
    <cellStyle name="40% - Ênfase3 5 2 2 5" xfId="13322"/>
    <cellStyle name="40% - Ênfase3 5 2 2 5 2" xfId="45775"/>
    <cellStyle name="40% - Ênfase3 5 2 2 6" xfId="25437"/>
    <cellStyle name="40% - Ênfase3 5 2 2 7" xfId="37527"/>
    <cellStyle name="40% - Ênfase3 5 2 3" xfId="680"/>
    <cellStyle name="40% - Ênfase3 5 2 3 2" xfId="2737"/>
    <cellStyle name="40% - Ênfase3 5 2 3 2 2" xfId="8796"/>
    <cellStyle name="40% - Ênfase3 5 2 3 2 2 2" xfId="20916"/>
    <cellStyle name="40% - Ênfase3 5 2 3 2 2 3" xfId="33005"/>
    <cellStyle name="40% - Ênfase3 5 2 3 2 2 4" xfId="49363"/>
    <cellStyle name="40% - Ênfase3 5 2 3 2 3" xfId="14856"/>
    <cellStyle name="40% - Ênfase3 5 2 3 2 4" xfId="26946"/>
    <cellStyle name="40% - Ênfase3 5 2 3 2 5" xfId="41086"/>
    <cellStyle name="40% - Ênfase3 5 2 3 3" xfId="4762"/>
    <cellStyle name="40% - Ênfase3 5 2 3 3 2" xfId="10821"/>
    <cellStyle name="40% - Ênfase3 5 2 3 3 2 2" xfId="22941"/>
    <cellStyle name="40% - Ênfase3 5 2 3 3 2 3" xfId="35030"/>
    <cellStyle name="40% - Ênfase3 5 2 3 3 2 4" xfId="51388"/>
    <cellStyle name="40% - Ênfase3 5 2 3 3 3" xfId="16881"/>
    <cellStyle name="40% - Ênfase3 5 2 3 3 4" xfId="28971"/>
    <cellStyle name="40% - Ênfase3 5 2 3 3 5" xfId="43111"/>
    <cellStyle name="40% - Ênfase3 5 2 3 4" xfId="6766"/>
    <cellStyle name="40% - Ênfase3 5 2 3 4 2" xfId="18886"/>
    <cellStyle name="40% - Ênfase3 5 2 3 4 2 2" xfId="47318"/>
    <cellStyle name="40% - Ênfase3 5 2 3 4 3" xfId="30975"/>
    <cellStyle name="40% - Ênfase3 5 2 3 4 4" xfId="39041"/>
    <cellStyle name="40% - Ênfase3 5 2 3 5" xfId="12826"/>
    <cellStyle name="40% - Ênfase3 5 2 3 5 2" xfId="45270"/>
    <cellStyle name="40% - Ênfase3 5 2 3 6" xfId="24941"/>
    <cellStyle name="40% - Ênfase3 5 2 3 7" xfId="37031"/>
    <cellStyle name="40% - Ênfase3 5 2 4" xfId="1733"/>
    <cellStyle name="40% - Ênfase3 5 2 4 2" xfId="3770"/>
    <cellStyle name="40% - Ênfase3 5 2 4 2 2" xfId="9829"/>
    <cellStyle name="40% - Ênfase3 5 2 4 2 2 2" xfId="21949"/>
    <cellStyle name="40% - Ênfase3 5 2 4 2 2 3" xfId="34038"/>
    <cellStyle name="40% - Ênfase3 5 2 4 2 2 4" xfId="50396"/>
    <cellStyle name="40% - Ênfase3 5 2 4 2 3" xfId="15889"/>
    <cellStyle name="40% - Ênfase3 5 2 4 2 4" xfId="27979"/>
    <cellStyle name="40% - Ênfase3 5 2 4 2 5" xfId="42119"/>
    <cellStyle name="40% - Ênfase3 5 2 4 3" xfId="5770"/>
    <cellStyle name="40% - Ênfase3 5 2 4 3 2" xfId="11829"/>
    <cellStyle name="40% - Ênfase3 5 2 4 3 2 2" xfId="23949"/>
    <cellStyle name="40% - Ênfase3 5 2 4 3 2 3" xfId="36038"/>
    <cellStyle name="40% - Ênfase3 5 2 4 3 2 4" xfId="52396"/>
    <cellStyle name="40% - Ênfase3 5 2 4 3 3" xfId="17889"/>
    <cellStyle name="40% - Ênfase3 5 2 4 3 4" xfId="29979"/>
    <cellStyle name="40% - Ênfase3 5 2 4 3 5" xfId="44119"/>
    <cellStyle name="40% - Ênfase3 5 2 4 4" xfId="7799"/>
    <cellStyle name="40% - Ênfase3 5 2 4 4 2" xfId="19919"/>
    <cellStyle name="40% - Ênfase3 5 2 4 4 2 2" xfId="48362"/>
    <cellStyle name="40% - Ênfase3 5 2 4 4 3" xfId="32008"/>
    <cellStyle name="40% - Ênfase3 5 2 4 4 4" xfId="40085"/>
    <cellStyle name="40% - Ênfase3 5 2 4 5" xfId="13859"/>
    <cellStyle name="40% - Ênfase3 5 2 4 5 2" xfId="46313"/>
    <cellStyle name="40% - Ênfase3 5 2 4 6" xfId="25949"/>
    <cellStyle name="40% - Ênfase3 5 2 4 7" xfId="38039"/>
    <cellStyle name="40% - Ênfase3 5 2 5" xfId="2233"/>
    <cellStyle name="40% - Ênfase3 5 2 5 2" xfId="8293"/>
    <cellStyle name="40% - Ênfase3 5 2 5 2 2" xfId="20413"/>
    <cellStyle name="40% - Ênfase3 5 2 5 2 3" xfId="32502"/>
    <cellStyle name="40% - Ênfase3 5 2 5 2 4" xfId="48859"/>
    <cellStyle name="40% - Ênfase3 5 2 5 3" xfId="14353"/>
    <cellStyle name="40% - Ênfase3 5 2 5 4" xfId="26443"/>
    <cellStyle name="40% - Ênfase3 5 2 5 5" xfId="40582"/>
    <cellStyle name="40% - Ênfase3 5 2 6" xfId="4264"/>
    <cellStyle name="40% - Ênfase3 5 2 6 2" xfId="10323"/>
    <cellStyle name="40% - Ênfase3 5 2 6 2 2" xfId="22443"/>
    <cellStyle name="40% - Ênfase3 5 2 6 2 3" xfId="34532"/>
    <cellStyle name="40% - Ênfase3 5 2 6 2 4" xfId="50890"/>
    <cellStyle name="40% - Ênfase3 5 2 6 3" xfId="16383"/>
    <cellStyle name="40% - Ênfase3 5 2 6 4" xfId="28473"/>
    <cellStyle name="40% - Ênfase3 5 2 6 5" xfId="42613"/>
    <cellStyle name="40% - Ênfase3 5 2 7" xfId="6263"/>
    <cellStyle name="40% - Ênfase3 5 2 7 2" xfId="18383"/>
    <cellStyle name="40% - Ênfase3 5 2 7 2 2" xfId="46810"/>
    <cellStyle name="40% - Ênfase3 5 2 7 3" xfId="30472"/>
    <cellStyle name="40% - Ênfase3 5 2 7 4" xfId="38533"/>
    <cellStyle name="40% - Ênfase3 5 2 8" xfId="12323"/>
    <cellStyle name="40% - Ênfase3 5 2 8 2" xfId="44764"/>
    <cellStyle name="40% - Ênfase3 5 2 9" xfId="24443"/>
    <cellStyle name="40% - Ênfase3 5 3" xfId="1186"/>
    <cellStyle name="40% - Ênfase3 5 3 2" xfId="3229"/>
    <cellStyle name="40% - Ênfase3 5 3 2 2" xfId="9288"/>
    <cellStyle name="40% - Ênfase3 5 3 2 2 2" xfId="21408"/>
    <cellStyle name="40% - Ênfase3 5 3 2 2 3" xfId="33497"/>
    <cellStyle name="40% - Ênfase3 5 3 2 2 4" xfId="49855"/>
    <cellStyle name="40% - Ênfase3 5 3 2 3" xfId="15348"/>
    <cellStyle name="40% - Ênfase3 5 3 2 4" xfId="27438"/>
    <cellStyle name="40% - Ênfase3 5 3 2 5" xfId="41578"/>
    <cellStyle name="40% - Ênfase3 5 3 3" xfId="5254"/>
    <cellStyle name="40% - Ênfase3 5 3 3 2" xfId="11313"/>
    <cellStyle name="40% - Ênfase3 5 3 3 2 2" xfId="23433"/>
    <cellStyle name="40% - Ênfase3 5 3 3 2 3" xfId="35522"/>
    <cellStyle name="40% - Ênfase3 5 3 3 2 4" xfId="51880"/>
    <cellStyle name="40% - Ênfase3 5 3 3 3" xfId="17373"/>
    <cellStyle name="40% - Ênfase3 5 3 3 4" xfId="29463"/>
    <cellStyle name="40% - Ênfase3 5 3 3 5" xfId="43603"/>
    <cellStyle name="40% - Ênfase3 5 3 4" xfId="7258"/>
    <cellStyle name="40% - Ênfase3 5 3 4 2" xfId="19378"/>
    <cellStyle name="40% - Ênfase3 5 3 4 2 2" xfId="47820"/>
    <cellStyle name="40% - Ênfase3 5 3 4 3" xfId="31467"/>
    <cellStyle name="40% - Ênfase3 5 3 4 4" xfId="39543"/>
    <cellStyle name="40% - Ênfase3 5 3 5" xfId="13318"/>
    <cellStyle name="40% - Ênfase3 5 3 5 2" xfId="45771"/>
    <cellStyle name="40% - Ênfase3 5 3 6" xfId="25433"/>
    <cellStyle name="40% - Ênfase3 5 3 7" xfId="37523"/>
    <cellStyle name="40% - Ênfase3 5 4" xfId="676"/>
    <cellStyle name="40% - Ênfase3 5 4 2" xfId="2733"/>
    <cellStyle name="40% - Ênfase3 5 4 2 2" xfId="8792"/>
    <cellStyle name="40% - Ênfase3 5 4 2 2 2" xfId="20912"/>
    <cellStyle name="40% - Ênfase3 5 4 2 2 3" xfId="33001"/>
    <cellStyle name="40% - Ênfase3 5 4 2 2 4" xfId="49359"/>
    <cellStyle name="40% - Ênfase3 5 4 2 3" xfId="14852"/>
    <cellStyle name="40% - Ênfase3 5 4 2 4" xfId="26942"/>
    <cellStyle name="40% - Ênfase3 5 4 2 5" xfId="41082"/>
    <cellStyle name="40% - Ênfase3 5 4 3" xfId="4758"/>
    <cellStyle name="40% - Ênfase3 5 4 3 2" xfId="10817"/>
    <cellStyle name="40% - Ênfase3 5 4 3 2 2" xfId="22937"/>
    <cellStyle name="40% - Ênfase3 5 4 3 2 3" xfId="35026"/>
    <cellStyle name="40% - Ênfase3 5 4 3 2 4" xfId="51384"/>
    <cellStyle name="40% - Ênfase3 5 4 3 3" xfId="16877"/>
    <cellStyle name="40% - Ênfase3 5 4 3 4" xfId="28967"/>
    <cellStyle name="40% - Ênfase3 5 4 3 5" xfId="43107"/>
    <cellStyle name="40% - Ênfase3 5 4 4" xfId="6762"/>
    <cellStyle name="40% - Ênfase3 5 4 4 2" xfId="18882"/>
    <cellStyle name="40% - Ênfase3 5 4 4 2 2" xfId="47314"/>
    <cellStyle name="40% - Ênfase3 5 4 4 3" xfId="30971"/>
    <cellStyle name="40% - Ênfase3 5 4 4 4" xfId="39037"/>
    <cellStyle name="40% - Ênfase3 5 4 5" xfId="12822"/>
    <cellStyle name="40% - Ênfase3 5 4 5 2" xfId="45266"/>
    <cellStyle name="40% - Ênfase3 5 4 6" xfId="24937"/>
    <cellStyle name="40% - Ênfase3 5 4 7" xfId="37027"/>
    <cellStyle name="40% - Ênfase3 5 5" xfId="1729"/>
    <cellStyle name="40% - Ênfase3 5 5 2" xfId="3766"/>
    <cellStyle name="40% - Ênfase3 5 5 2 2" xfId="9825"/>
    <cellStyle name="40% - Ênfase3 5 5 2 2 2" xfId="21945"/>
    <cellStyle name="40% - Ênfase3 5 5 2 2 3" xfId="34034"/>
    <cellStyle name="40% - Ênfase3 5 5 2 2 4" xfId="50392"/>
    <cellStyle name="40% - Ênfase3 5 5 2 3" xfId="15885"/>
    <cellStyle name="40% - Ênfase3 5 5 2 4" xfId="27975"/>
    <cellStyle name="40% - Ênfase3 5 5 2 5" xfId="42115"/>
    <cellStyle name="40% - Ênfase3 5 5 3" xfId="5766"/>
    <cellStyle name="40% - Ênfase3 5 5 3 2" xfId="11825"/>
    <cellStyle name="40% - Ênfase3 5 5 3 2 2" xfId="23945"/>
    <cellStyle name="40% - Ênfase3 5 5 3 2 3" xfId="36034"/>
    <cellStyle name="40% - Ênfase3 5 5 3 2 4" xfId="52392"/>
    <cellStyle name="40% - Ênfase3 5 5 3 3" xfId="17885"/>
    <cellStyle name="40% - Ênfase3 5 5 3 4" xfId="29975"/>
    <cellStyle name="40% - Ênfase3 5 5 3 5" xfId="44115"/>
    <cellStyle name="40% - Ênfase3 5 5 4" xfId="7795"/>
    <cellStyle name="40% - Ênfase3 5 5 4 2" xfId="19915"/>
    <cellStyle name="40% - Ênfase3 5 5 4 2 2" xfId="48358"/>
    <cellStyle name="40% - Ênfase3 5 5 4 3" xfId="32004"/>
    <cellStyle name="40% - Ênfase3 5 5 4 4" xfId="40081"/>
    <cellStyle name="40% - Ênfase3 5 5 5" xfId="13855"/>
    <cellStyle name="40% - Ênfase3 5 5 5 2" xfId="46309"/>
    <cellStyle name="40% - Ênfase3 5 5 6" xfId="25945"/>
    <cellStyle name="40% - Ênfase3 5 5 7" xfId="38035"/>
    <cellStyle name="40% - Ênfase3 5 6" xfId="2229"/>
    <cellStyle name="40% - Ênfase3 5 6 2" xfId="8289"/>
    <cellStyle name="40% - Ênfase3 5 6 2 2" xfId="20409"/>
    <cellStyle name="40% - Ênfase3 5 6 2 3" xfId="32498"/>
    <cellStyle name="40% - Ênfase3 5 6 2 4" xfId="48855"/>
    <cellStyle name="40% - Ênfase3 5 6 3" xfId="14349"/>
    <cellStyle name="40% - Ênfase3 5 6 4" xfId="26439"/>
    <cellStyle name="40% - Ênfase3 5 6 5" xfId="40578"/>
    <cellStyle name="40% - Ênfase3 5 7" xfId="4260"/>
    <cellStyle name="40% - Ênfase3 5 7 2" xfId="10319"/>
    <cellStyle name="40% - Ênfase3 5 7 2 2" xfId="22439"/>
    <cellStyle name="40% - Ênfase3 5 7 2 3" xfId="34528"/>
    <cellStyle name="40% - Ênfase3 5 7 2 4" xfId="50886"/>
    <cellStyle name="40% - Ênfase3 5 7 3" xfId="16379"/>
    <cellStyle name="40% - Ênfase3 5 7 4" xfId="28469"/>
    <cellStyle name="40% - Ênfase3 5 7 5" xfId="42609"/>
    <cellStyle name="40% - Ênfase3 5 8" xfId="6259"/>
    <cellStyle name="40% - Ênfase3 5 8 2" xfId="18379"/>
    <cellStyle name="40% - Ênfase3 5 8 2 2" xfId="46806"/>
    <cellStyle name="40% - Ênfase3 5 8 3" xfId="30468"/>
    <cellStyle name="40% - Ênfase3 5 8 4" xfId="38529"/>
    <cellStyle name="40% - Ênfase3 5 9" xfId="12319"/>
    <cellStyle name="40% - Ênfase3 5 9 2" xfId="44760"/>
    <cellStyle name="40% - Ênfase3 6" xfId="398"/>
    <cellStyle name="40% - Ênfase3 6 10" xfId="24726"/>
    <cellStyle name="40% - Ênfase3 6 11" xfId="36816"/>
    <cellStyle name="40% - Ênfase3 6 2" xfId="400"/>
    <cellStyle name="40% - Ênfase3 6 2 10" xfId="36818"/>
    <cellStyle name="40% - Ênfase3 6 2 2" xfId="1477"/>
    <cellStyle name="40% - Ênfase3 6 2 2 2" xfId="3519"/>
    <cellStyle name="40% - Ênfase3 6 2 2 2 2" xfId="9578"/>
    <cellStyle name="40% - Ênfase3 6 2 2 2 2 2" xfId="21698"/>
    <cellStyle name="40% - Ênfase3 6 2 2 2 2 3" xfId="33787"/>
    <cellStyle name="40% - Ênfase3 6 2 2 2 2 4" xfId="50145"/>
    <cellStyle name="40% - Ênfase3 6 2 2 2 3" xfId="15638"/>
    <cellStyle name="40% - Ênfase3 6 2 2 2 4" xfId="27728"/>
    <cellStyle name="40% - Ênfase3 6 2 2 2 5" xfId="41868"/>
    <cellStyle name="40% - Ênfase3 6 2 2 3" xfId="5543"/>
    <cellStyle name="40% - Ênfase3 6 2 2 3 2" xfId="11602"/>
    <cellStyle name="40% - Ênfase3 6 2 2 3 2 2" xfId="23722"/>
    <cellStyle name="40% - Ênfase3 6 2 2 3 2 3" xfId="35811"/>
    <cellStyle name="40% - Ênfase3 6 2 2 3 2 4" xfId="52169"/>
    <cellStyle name="40% - Ênfase3 6 2 2 3 3" xfId="17662"/>
    <cellStyle name="40% - Ênfase3 6 2 2 3 4" xfId="29752"/>
    <cellStyle name="40% - Ênfase3 6 2 2 3 5" xfId="43892"/>
    <cellStyle name="40% - Ênfase3 6 2 2 4" xfId="7548"/>
    <cellStyle name="40% - Ênfase3 6 2 2 4 2" xfId="19668"/>
    <cellStyle name="40% - Ênfase3 6 2 2 4 2 2" xfId="48111"/>
    <cellStyle name="40% - Ênfase3 6 2 2 4 3" xfId="31757"/>
    <cellStyle name="40% - Ênfase3 6 2 2 4 4" xfId="39834"/>
    <cellStyle name="40% - Ênfase3 6 2 2 5" xfId="13608"/>
    <cellStyle name="40% - Ênfase3 6 2 2 5 2" xfId="46062"/>
    <cellStyle name="40% - Ênfase3 6 2 2 6" xfId="25722"/>
    <cellStyle name="40% - Ênfase3 6 2 2 7" xfId="37812"/>
    <cellStyle name="40% - Ênfase3 6 2 3" xfId="967"/>
    <cellStyle name="40% - Ênfase3 6 2 3 2" xfId="3022"/>
    <cellStyle name="40% - Ênfase3 6 2 3 2 2" xfId="9081"/>
    <cellStyle name="40% - Ênfase3 6 2 3 2 2 2" xfId="21201"/>
    <cellStyle name="40% - Ênfase3 6 2 3 2 2 3" xfId="33290"/>
    <cellStyle name="40% - Ênfase3 6 2 3 2 2 4" xfId="49648"/>
    <cellStyle name="40% - Ênfase3 6 2 3 2 3" xfId="15141"/>
    <cellStyle name="40% - Ênfase3 6 2 3 2 4" xfId="27231"/>
    <cellStyle name="40% - Ênfase3 6 2 3 2 5" xfId="41371"/>
    <cellStyle name="40% - Ênfase3 6 2 3 3" xfId="5047"/>
    <cellStyle name="40% - Ênfase3 6 2 3 3 2" xfId="11106"/>
    <cellStyle name="40% - Ênfase3 6 2 3 3 2 2" xfId="23226"/>
    <cellStyle name="40% - Ênfase3 6 2 3 3 2 3" xfId="35315"/>
    <cellStyle name="40% - Ênfase3 6 2 3 3 2 4" xfId="51673"/>
    <cellStyle name="40% - Ênfase3 6 2 3 3 3" xfId="17166"/>
    <cellStyle name="40% - Ênfase3 6 2 3 3 4" xfId="29256"/>
    <cellStyle name="40% - Ênfase3 6 2 3 3 5" xfId="43396"/>
    <cellStyle name="40% - Ênfase3 6 2 3 4" xfId="7051"/>
    <cellStyle name="40% - Ênfase3 6 2 3 4 2" xfId="19171"/>
    <cellStyle name="40% - Ênfase3 6 2 3 4 2 2" xfId="47605"/>
    <cellStyle name="40% - Ênfase3 6 2 3 4 3" xfId="31260"/>
    <cellStyle name="40% - Ênfase3 6 2 3 4 4" xfId="39328"/>
    <cellStyle name="40% - Ênfase3 6 2 3 5" xfId="13111"/>
    <cellStyle name="40% - Ênfase3 6 2 3 5 2" xfId="45557"/>
    <cellStyle name="40% - Ênfase3 6 2 3 6" xfId="25226"/>
    <cellStyle name="40% - Ênfase3 6 2 3 7" xfId="37316"/>
    <cellStyle name="40% - Ênfase3 6 2 4" xfId="2019"/>
    <cellStyle name="40% - Ênfase3 6 2 4 2" xfId="4055"/>
    <cellStyle name="40% - Ênfase3 6 2 4 2 2" xfId="10114"/>
    <cellStyle name="40% - Ênfase3 6 2 4 2 2 2" xfId="22234"/>
    <cellStyle name="40% - Ênfase3 6 2 4 2 2 3" xfId="34323"/>
    <cellStyle name="40% - Ênfase3 6 2 4 2 2 4" xfId="50681"/>
    <cellStyle name="40% - Ênfase3 6 2 4 2 3" xfId="16174"/>
    <cellStyle name="40% - Ênfase3 6 2 4 2 4" xfId="28264"/>
    <cellStyle name="40% - Ênfase3 6 2 4 2 5" xfId="42404"/>
    <cellStyle name="40% - Ênfase3 6 2 4 3" xfId="6055"/>
    <cellStyle name="40% - Ênfase3 6 2 4 3 2" xfId="12114"/>
    <cellStyle name="40% - Ênfase3 6 2 4 3 2 2" xfId="24234"/>
    <cellStyle name="40% - Ênfase3 6 2 4 3 2 3" xfId="36323"/>
    <cellStyle name="40% - Ênfase3 6 2 4 3 2 4" xfId="52681"/>
    <cellStyle name="40% - Ênfase3 6 2 4 3 3" xfId="18174"/>
    <cellStyle name="40% - Ênfase3 6 2 4 3 4" xfId="30264"/>
    <cellStyle name="40% - Ênfase3 6 2 4 3 5" xfId="44404"/>
    <cellStyle name="40% - Ênfase3 6 2 4 4" xfId="8084"/>
    <cellStyle name="40% - Ênfase3 6 2 4 4 2" xfId="20204"/>
    <cellStyle name="40% - Ênfase3 6 2 4 4 2 2" xfId="48648"/>
    <cellStyle name="40% - Ênfase3 6 2 4 4 3" xfId="32293"/>
    <cellStyle name="40% - Ênfase3 6 2 4 4 4" xfId="40371"/>
    <cellStyle name="40% - Ênfase3 6 2 4 5" xfId="14144"/>
    <cellStyle name="40% - Ênfase3 6 2 4 5 2" xfId="46599"/>
    <cellStyle name="40% - Ênfase3 6 2 4 6" xfId="26234"/>
    <cellStyle name="40% - Ênfase3 6 2 4 7" xfId="38324"/>
    <cellStyle name="40% - Ênfase3 6 2 5" xfId="2519"/>
    <cellStyle name="40% - Ênfase3 6 2 5 2" xfId="8579"/>
    <cellStyle name="40% - Ênfase3 6 2 5 2 2" xfId="20699"/>
    <cellStyle name="40% - Ênfase3 6 2 5 2 3" xfId="32788"/>
    <cellStyle name="40% - Ênfase3 6 2 5 2 4" xfId="49145"/>
    <cellStyle name="40% - Ênfase3 6 2 5 3" xfId="14639"/>
    <cellStyle name="40% - Ênfase3 6 2 5 4" xfId="26729"/>
    <cellStyle name="40% - Ênfase3 6 2 5 5" xfId="40868"/>
    <cellStyle name="40% - Ênfase3 6 2 6" xfId="4549"/>
    <cellStyle name="40% - Ênfase3 6 2 6 2" xfId="10608"/>
    <cellStyle name="40% - Ênfase3 6 2 6 2 2" xfId="22728"/>
    <cellStyle name="40% - Ênfase3 6 2 6 2 3" xfId="34817"/>
    <cellStyle name="40% - Ênfase3 6 2 6 2 4" xfId="51175"/>
    <cellStyle name="40% - Ênfase3 6 2 6 3" xfId="16668"/>
    <cellStyle name="40% - Ênfase3 6 2 6 4" xfId="28758"/>
    <cellStyle name="40% - Ênfase3 6 2 6 5" xfId="42898"/>
    <cellStyle name="40% - Ênfase3 6 2 7" xfId="6549"/>
    <cellStyle name="40% - Ênfase3 6 2 7 2" xfId="18669"/>
    <cellStyle name="40% - Ênfase3 6 2 7 2 2" xfId="47098"/>
    <cellStyle name="40% - Ênfase3 6 2 7 3" xfId="30758"/>
    <cellStyle name="40% - Ênfase3 6 2 7 4" xfId="38821"/>
    <cellStyle name="40% - Ênfase3 6 2 8" xfId="12609"/>
    <cellStyle name="40% - Ênfase3 6 2 8 2" xfId="45051"/>
    <cellStyle name="40% - Ênfase3 6 2 9" xfId="24728"/>
    <cellStyle name="40% - Ênfase3 6 3" xfId="1475"/>
    <cellStyle name="40% - Ênfase3 6 3 2" xfId="3517"/>
    <cellStyle name="40% - Ênfase3 6 3 2 2" xfId="9576"/>
    <cellStyle name="40% - Ênfase3 6 3 2 2 2" xfId="21696"/>
    <cellStyle name="40% - Ênfase3 6 3 2 2 3" xfId="33785"/>
    <cellStyle name="40% - Ênfase3 6 3 2 2 4" xfId="50143"/>
    <cellStyle name="40% - Ênfase3 6 3 2 3" xfId="15636"/>
    <cellStyle name="40% - Ênfase3 6 3 2 4" xfId="27726"/>
    <cellStyle name="40% - Ênfase3 6 3 2 5" xfId="41866"/>
    <cellStyle name="40% - Ênfase3 6 3 3" xfId="5541"/>
    <cellStyle name="40% - Ênfase3 6 3 3 2" xfId="11600"/>
    <cellStyle name="40% - Ênfase3 6 3 3 2 2" xfId="23720"/>
    <cellStyle name="40% - Ênfase3 6 3 3 2 3" xfId="35809"/>
    <cellStyle name="40% - Ênfase3 6 3 3 2 4" xfId="52167"/>
    <cellStyle name="40% - Ênfase3 6 3 3 3" xfId="17660"/>
    <cellStyle name="40% - Ênfase3 6 3 3 4" xfId="29750"/>
    <cellStyle name="40% - Ênfase3 6 3 3 5" xfId="43890"/>
    <cellStyle name="40% - Ênfase3 6 3 4" xfId="7546"/>
    <cellStyle name="40% - Ênfase3 6 3 4 2" xfId="19666"/>
    <cellStyle name="40% - Ênfase3 6 3 4 2 2" xfId="48109"/>
    <cellStyle name="40% - Ênfase3 6 3 4 3" xfId="31755"/>
    <cellStyle name="40% - Ênfase3 6 3 4 4" xfId="39832"/>
    <cellStyle name="40% - Ênfase3 6 3 5" xfId="13606"/>
    <cellStyle name="40% - Ênfase3 6 3 5 2" xfId="46060"/>
    <cellStyle name="40% - Ênfase3 6 3 6" xfId="25720"/>
    <cellStyle name="40% - Ênfase3 6 3 7" xfId="37810"/>
    <cellStyle name="40% - Ênfase3 6 4" xfId="965"/>
    <cellStyle name="40% - Ênfase3 6 4 2" xfId="3020"/>
    <cellStyle name="40% - Ênfase3 6 4 2 2" xfId="9079"/>
    <cellStyle name="40% - Ênfase3 6 4 2 2 2" xfId="21199"/>
    <cellStyle name="40% - Ênfase3 6 4 2 2 3" xfId="33288"/>
    <cellStyle name="40% - Ênfase3 6 4 2 2 4" xfId="49646"/>
    <cellStyle name="40% - Ênfase3 6 4 2 3" xfId="15139"/>
    <cellStyle name="40% - Ênfase3 6 4 2 4" xfId="27229"/>
    <cellStyle name="40% - Ênfase3 6 4 2 5" xfId="41369"/>
    <cellStyle name="40% - Ênfase3 6 4 3" xfId="5045"/>
    <cellStyle name="40% - Ênfase3 6 4 3 2" xfId="11104"/>
    <cellStyle name="40% - Ênfase3 6 4 3 2 2" xfId="23224"/>
    <cellStyle name="40% - Ênfase3 6 4 3 2 3" xfId="35313"/>
    <cellStyle name="40% - Ênfase3 6 4 3 2 4" xfId="51671"/>
    <cellStyle name="40% - Ênfase3 6 4 3 3" xfId="17164"/>
    <cellStyle name="40% - Ênfase3 6 4 3 4" xfId="29254"/>
    <cellStyle name="40% - Ênfase3 6 4 3 5" xfId="43394"/>
    <cellStyle name="40% - Ênfase3 6 4 4" xfId="7049"/>
    <cellStyle name="40% - Ênfase3 6 4 4 2" xfId="19169"/>
    <cellStyle name="40% - Ênfase3 6 4 4 2 2" xfId="47603"/>
    <cellStyle name="40% - Ênfase3 6 4 4 3" xfId="31258"/>
    <cellStyle name="40% - Ênfase3 6 4 4 4" xfId="39326"/>
    <cellStyle name="40% - Ênfase3 6 4 5" xfId="13109"/>
    <cellStyle name="40% - Ênfase3 6 4 5 2" xfId="45555"/>
    <cellStyle name="40% - Ênfase3 6 4 6" xfId="25224"/>
    <cellStyle name="40% - Ênfase3 6 4 7" xfId="37314"/>
    <cellStyle name="40% - Ênfase3 6 5" xfId="2017"/>
    <cellStyle name="40% - Ênfase3 6 5 2" xfId="4053"/>
    <cellStyle name="40% - Ênfase3 6 5 2 2" xfId="10112"/>
    <cellStyle name="40% - Ênfase3 6 5 2 2 2" xfId="22232"/>
    <cellStyle name="40% - Ênfase3 6 5 2 2 3" xfId="34321"/>
    <cellStyle name="40% - Ênfase3 6 5 2 2 4" xfId="50679"/>
    <cellStyle name="40% - Ênfase3 6 5 2 3" xfId="16172"/>
    <cellStyle name="40% - Ênfase3 6 5 2 4" xfId="28262"/>
    <cellStyle name="40% - Ênfase3 6 5 2 5" xfId="42402"/>
    <cellStyle name="40% - Ênfase3 6 5 3" xfId="6053"/>
    <cellStyle name="40% - Ênfase3 6 5 3 2" xfId="12112"/>
    <cellStyle name="40% - Ênfase3 6 5 3 2 2" xfId="24232"/>
    <cellStyle name="40% - Ênfase3 6 5 3 2 3" xfId="36321"/>
    <cellStyle name="40% - Ênfase3 6 5 3 2 4" xfId="52679"/>
    <cellStyle name="40% - Ênfase3 6 5 3 3" xfId="18172"/>
    <cellStyle name="40% - Ênfase3 6 5 3 4" xfId="30262"/>
    <cellStyle name="40% - Ênfase3 6 5 3 5" xfId="44402"/>
    <cellStyle name="40% - Ênfase3 6 5 4" xfId="8082"/>
    <cellStyle name="40% - Ênfase3 6 5 4 2" xfId="20202"/>
    <cellStyle name="40% - Ênfase3 6 5 4 2 2" xfId="48646"/>
    <cellStyle name="40% - Ênfase3 6 5 4 3" xfId="32291"/>
    <cellStyle name="40% - Ênfase3 6 5 4 4" xfId="40369"/>
    <cellStyle name="40% - Ênfase3 6 5 5" xfId="14142"/>
    <cellStyle name="40% - Ênfase3 6 5 5 2" xfId="46597"/>
    <cellStyle name="40% - Ênfase3 6 5 6" xfId="26232"/>
    <cellStyle name="40% - Ênfase3 6 5 7" xfId="38322"/>
    <cellStyle name="40% - Ênfase3 6 6" xfId="2517"/>
    <cellStyle name="40% - Ênfase3 6 6 2" xfId="8577"/>
    <cellStyle name="40% - Ênfase3 6 6 2 2" xfId="20697"/>
    <cellStyle name="40% - Ênfase3 6 6 2 3" xfId="32786"/>
    <cellStyle name="40% - Ênfase3 6 6 2 4" xfId="49143"/>
    <cellStyle name="40% - Ênfase3 6 6 3" xfId="14637"/>
    <cellStyle name="40% - Ênfase3 6 6 4" xfId="26727"/>
    <cellStyle name="40% - Ênfase3 6 6 5" xfId="40866"/>
    <cellStyle name="40% - Ênfase3 6 7" xfId="4547"/>
    <cellStyle name="40% - Ênfase3 6 7 2" xfId="10606"/>
    <cellStyle name="40% - Ênfase3 6 7 2 2" xfId="22726"/>
    <cellStyle name="40% - Ênfase3 6 7 2 3" xfId="34815"/>
    <cellStyle name="40% - Ênfase3 6 7 2 4" xfId="51173"/>
    <cellStyle name="40% - Ênfase3 6 7 3" xfId="16666"/>
    <cellStyle name="40% - Ênfase3 6 7 4" xfId="28756"/>
    <cellStyle name="40% - Ênfase3 6 7 5" xfId="42896"/>
    <cellStyle name="40% - Ênfase3 6 8" xfId="6547"/>
    <cellStyle name="40% - Ênfase3 6 8 2" xfId="18667"/>
    <cellStyle name="40% - Ênfase3 6 8 2 2" xfId="47096"/>
    <cellStyle name="40% - Ênfase3 6 8 3" xfId="30756"/>
    <cellStyle name="40% - Ênfase3 6 8 4" xfId="38819"/>
    <cellStyle name="40% - Ênfase3 6 9" xfId="12607"/>
    <cellStyle name="40% - Ênfase3 6 9 2" xfId="45049"/>
    <cellStyle name="40% - Ênfase3 7" xfId="402"/>
    <cellStyle name="40% - Ênfase3 7 10" xfId="24729"/>
    <cellStyle name="40% - Ênfase3 7 11" xfId="36819"/>
    <cellStyle name="40% - Ênfase3 7 2" xfId="21"/>
    <cellStyle name="40% - Ênfase3 7 2 10" xfId="36472"/>
    <cellStyle name="40% - Ênfase3 7 2 2" xfId="1126"/>
    <cellStyle name="40% - Ênfase3 7 2 2 2" xfId="3170"/>
    <cellStyle name="40% - Ênfase3 7 2 2 2 2" xfId="9229"/>
    <cellStyle name="40% - Ênfase3 7 2 2 2 2 2" xfId="21349"/>
    <cellStyle name="40% - Ênfase3 7 2 2 2 2 3" xfId="33438"/>
    <cellStyle name="40% - Ênfase3 7 2 2 2 2 4" xfId="49796"/>
    <cellStyle name="40% - Ênfase3 7 2 2 2 3" xfId="15289"/>
    <cellStyle name="40% - Ênfase3 7 2 2 2 4" xfId="27379"/>
    <cellStyle name="40% - Ênfase3 7 2 2 2 5" xfId="41519"/>
    <cellStyle name="40% - Ênfase3 7 2 2 3" xfId="5195"/>
    <cellStyle name="40% - Ênfase3 7 2 2 3 2" xfId="11254"/>
    <cellStyle name="40% - Ênfase3 7 2 2 3 2 2" xfId="23374"/>
    <cellStyle name="40% - Ênfase3 7 2 2 3 2 3" xfId="35463"/>
    <cellStyle name="40% - Ênfase3 7 2 2 3 2 4" xfId="51821"/>
    <cellStyle name="40% - Ênfase3 7 2 2 3 3" xfId="17314"/>
    <cellStyle name="40% - Ênfase3 7 2 2 3 4" xfId="29404"/>
    <cellStyle name="40% - Ênfase3 7 2 2 3 5" xfId="43544"/>
    <cellStyle name="40% - Ênfase3 7 2 2 4" xfId="7199"/>
    <cellStyle name="40% - Ênfase3 7 2 2 4 2" xfId="19319"/>
    <cellStyle name="40% - Ênfase3 7 2 2 4 2 2" xfId="47761"/>
    <cellStyle name="40% - Ênfase3 7 2 2 4 3" xfId="31408"/>
    <cellStyle name="40% - Ênfase3 7 2 2 4 4" xfId="39484"/>
    <cellStyle name="40% - Ênfase3 7 2 2 5" xfId="13259"/>
    <cellStyle name="40% - Ênfase3 7 2 2 5 2" xfId="45712"/>
    <cellStyle name="40% - Ênfase3 7 2 2 6" xfId="25374"/>
    <cellStyle name="40% - Ênfase3 7 2 2 7" xfId="37464"/>
    <cellStyle name="40% - Ênfase3 7 2 3" xfId="618"/>
    <cellStyle name="40% - Ênfase3 7 2 3 2" xfId="2676"/>
    <cellStyle name="40% - Ênfase3 7 2 3 2 2" xfId="8735"/>
    <cellStyle name="40% - Ênfase3 7 2 3 2 2 2" xfId="20855"/>
    <cellStyle name="40% - Ênfase3 7 2 3 2 2 3" xfId="32944"/>
    <cellStyle name="40% - Ênfase3 7 2 3 2 2 4" xfId="49302"/>
    <cellStyle name="40% - Ênfase3 7 2 3 2 3" xfId="14795"/>
    <cellStyle name="40% - Ênfase3 7 2 3 2 4" xfId="26885"/>
    <cellStyle name="40% - Ênfase3 7 2 3 2 5" xfId="41025"/>
    <cellStyle name="40% - Ênfase3 7 2 3 3" xfId="4701"/>
    <cellStyle name="40% - Ênfase3 7 2 3 3 2" xfId="10760"/>
    <cellStyle name="40% - Ênfase3 7 2 3 3 2 2" xfId="22880"/>
    <cellStyle name="40% - Ênfase3 7 2 3 3 2 3" xfId="34969"/>
    <cellStyle name="40% - Ênfase3 7 2 3 3 2 4" xfId="51327"/>
    <cellStyle name="40% - Ênfase3 7 2 3 3 3" xfId="16820"/>
    <cellStyle name="40% - Ênfase3 7 2 3 3 4" xfId="28910"/>
    <cellStyle name="40% - Ênfase3 7 2 3 3 5" xfId="43050"/>
    <cellStyle name="40% - Ênfase3 7 2 3 4" xfId="6705"/>
    <cellStyle name="40% - Ênfase3 7 2 3 4 2" xfId="18825"/>
    <cellStyle name="40% - Ênfase3 7 2 3 4 2 2" xfId="47257"/>
    <cellStyle name="40% - Ênfase3 7 2 3 4 3" xfId="30914"/>
    <cellStyle name="40% - Ênfase3 7 2 3 4 4" xfId="38980"/>
    <cellStyle name="40% - Ênfase3 7 2 3 5" xfId="12765"/>
    <cellStyle name="40% - Ênfase3 7 2 3 5 2" xfId="45209"/>
    <cellStyle name="40% - Ênfase3 7 2 3 6" xfId="24880"/>
    <cellStyle name="40% - Ênfase3 7 2 3 7" xfId="36970"/>
    <cellStyle name="40% - Ênfase3 7 2 4" xfId="1672"/>
    <cellStyle name="40% - Ênfase3 7 2 4 2" xfId="3709"/>
    <cellStyle name="40% - Ênfase3 7 2 4 2 2" xfId="9768"/>
    <cellStyle name="40% - Ênfase3 7 2 4 2 2 2" xfId="21888"/>
    <cellStyle name="40% - Ênfase3 7 2 4 2 2 3" xfId="33977"/>
    <cellStyle name="40% - Ênfase3 7 2 4 2 2 4" xfId="50335"/>
    <cellStyle name="40% - Ênfase3 7 2 4 2 3" xfId="15828"/>
    <cellStyle name="40% - Ênfase3 7 2 4 2 4" xfId="27918"/>
    <cellStyle name="40% - Ênfase3 7 2 4 2 5" xfId="42058"/>
    <cellStyle name="40% - Ênfase3 7 2 4 3" xfId="5709"/>
    <cellStyle name="40% - Ênfase3 7 2 4 3 2" xfId="11768"/>
    <cellStyle name="40% - Ênfase3 7 2 4 3 2 2" xfId="23888"/>
    <cellStyle name="40% - Ênfase3 7 2 4 3 2 3" xfId="35977"/>
    <cellStyle name="40% - Ênfase3 7 2 4 3 2 4" xfId="52335"/>
    <cellStyle name="40% - Ênfase3 7 2 4 3 3" xfId="17828"/>
    <cellStyle name="40% - Ênfase3 7 2 4 3 4" xfId="29918"/>
    <cellStyle name="40% - Ênfase3 7 2 4 3 5" xfId="44058"/>
    <cellStyle name="40% - Ênfase3 7 2 4 4" xfId="7738"/>
    <cellStyle name="40% - Ênfase3 7 2 4 4 2" xfId="19858"/>
    <cellStyle name="40% - Ênfase3 7 2 4 4 2 2" xfId="48301"/>
    <cellStyle name="40% - Ênfase3 7 2 4 4 3" xfId="31947"/>
    <cellStyle name="40% - Ênfase3 7 2 4 4 4" xfId="40024"/>
    <cellStyle name="40% - Ênfase3 7 2 4 5" xfId="13798"/>
    <cellStyle name="40% - Ênfase3 7 2 4 5 2" xfId="46252"/>
    <cellStyle name="40% - Ênfase3 7 2 4 6" xfId="25888"/>
    <cellStyle name="40% - Ênfase3 7 2 4 7" xfId="37978"/>
    <cellStyle name="40% - Ênfase3 7 2 5" xfId="2172"/>
    <cellStyle name="40% - Ênfase3 7 2 5 2" xfId="8232"/>
    <cellStyle name="40% - Ênfase3 7 2 5 2 2" xfId="20352"/>
    <cellStyle name="40% - Ênfase3 7 2 5 2 3" xfId="32441"/>
    <cellStyle name="40% - Ênfase3 7 2 5 2 4" xfId="48798"/>
    <cellStyle name="40% - Ênfase3 7 2 5 3" xfId="14292"/>
    <cellStyle name="40% - Ênfase3 7 2 5 4" xfId="26382"/>
    <cellStyle name="40% - Ênfase3 7 2 5 5" xfId="40521"/>
    <cellStyle name="40% - Ênfase3 7 2 6" xfId="4203"/>
    <cellStyle name="40% - Ênfase3 7 2 6 2" xfId="10262"/>
    <cellStyle name="40% - Ênfase3 7 2 6 2 2" xfId="22382"/>
    <cellStyle name="40% - Ênfase3 7 2 6 2 3" xfId="34471"/>
    <cellStyle name="40% - Ênfase3 7 2 6 2 4" xfId="50829"/>
    <cellStyle name="40% - Ênfase3 7 2 6 3" xfId="16322"/>
    <cellStyle name="40% - Ênfase3 7 2 6 4" xfId="28412"/>
    <cellStyle name="40% - Ênfase3 7 2 6 5" xfId="42552"/>
    <cellStyle name="40% - Ênfase3 7 2 7" xfId="6202"/>
    <cellStyle name="40% - Ênfase3 7 2 7 2" xfId="18322"/>
    <cellStyle name="40% - Ênfase3 7 2 7 2 2" xfId="46748"/>
    <cellStyle name="40% - Ênfase3 7 2 7 3" xfId="30411"/>
    <cellStyle name="40% - Ênfase3 7 2 7 4" xfId="38471"/>
    <cellStyle name="40% - Ênfase3 7 2 8" xfId="12262"/>
    <cellStyle name="40% - Ênfase3 7 2 8 2" xfId="44703"/>
    <cellStyle name="40% - Ênfase3 7 2 9" xfId="24382"/>
    <cellStyle name="40% - Ênfase3 7 3" xfId="1478"/>
    <cellStyle name="40% - Ênfase3 7 3 2" xfId="3520"/>
    <cellStyle name="40% - Ênfase3 7 3 2 2" xfId="9579"/>
    <cellStyle name="40% - Ênfase3 7 3 2 2 2" xfId="21699"/>
    <cellStyle name="40% - Ênfase3 7 3 2 2 3" xfId="33788"/>
    <cellStyle name="40% - Ênfase3 7 3 2 2 4" xfId="50146"/>
    <cellStyle name="40% - Ênfase3 7 3 2 3" xfId="15639"/>
    <cellStyle name="40% - Ênfase3 7 3 2 4" xfId="27729"/>
    <cellStyle name="40% - Ênfase3 7 3 2 5" xfId="41869"/>
    <cellStyle name="40% - Ênfase3 7 3 3" xfId="5544"/>
    <cellStyle name="40% - Ênfase3 7 3 3 2" xfId="11603"/>
    <cellStyle name="40% - Ênfase3 7 3 3 2 2" xfId="23723"/>
    <cellStyle name="40% - Ênfase3 7 3 3 2 3" xfId="35812"/>
    <cellStyle name="40% - Ênfase3 7 3 3 2 4" xfId="52170"/>
    <cellStyle name="40% - Ênfase3 7 3 3 3" xfId="17663"/>
    <cellStyle name="40% - Ênfase3 7 3 3 4" xfId="29753"/>
    <cellStyle name="40% - Ênfase3 7 3 3 5" xfId="43893"/>
    <cellStyle name="40% - Ênfase3 7 3 4" xfId="7549"/>
    <cellStyle name="40% - Ênfase3 7 3 4 2" xfId="19669"/>
    <cellStyle name="40% - Ênfase3 7 3 4 2 2" xfId="48112"/>
    <cellStyle name="40% - Ênfase3 7 3 4 3" xfId="31758"/>
    <cellStyle name="40% - Ênfase3 7 3 4 4" xfId="39835"/>
    <cellStyle name="40% - Ênfase3 7 3 5" xfId="13609"/>
    <cellStyle name="40% - Ênfase3 7 3 5 2" xfId="46063"/>
    <cellStyle name="40% - Ênfase3 7 3 6" xfId="25723"/>
    <cellStyle name="40% - Ênfase3 7 3 7" xfId="37813"/>
    <cellStyle name="40% - Ênfase3 7 4" xfId="968"/>
    <cellStyle name="40% - Ênfase3 7 4 2" xfId="3023"/>
    <cellStyle name="40% - Ênfase3 7 4 2 2" xfId="9082"/>
    <cellStyle name="40% - Ênfase3 7 4 2 2 2" xfId="21202"/>
    <cellStyle name="40% - Ênfase3 7 4 2 2 3" xfId="33291"/>
    <cellStyle name="40% - Ênfase3 7 4 2 2 4" xfId="49649"/>
    <cellStyle name="40% - Ênfase3 7 4 2 3" xfId="15142"/>
    <cellStyle name="40% - Ênfase3 7 4 2 4" xfId="27232"/>
    <cellStyle name="40% - Ênfase3 7 4 2 5" xfId="41372"/>
    <cellStyle name="40% - Ênfase3 7 4 3" xfId="5048"/>
    <cellStyle name="40% - Ênfase3 7 4 3 2" xfId="11107"/>
    <cellStyle name="40% - Ênfase3 7 4 3 2 2" xfId="23227"/>
    <cellStyle name="40% - Ênfase3 7 4 3 2 3" xfId="35316"/>
    <cellStyle name="40% - Ênfase3 7 4 3 2 4" xfId="51674"/>
    <cellStyle name="40% - Ênfase3 7 4 3 3" xfId="17167"/>
    <cellStyle name="40% - Ênfase3 7 4 3 4" xfId="29257"/>
    <cellStyle name="40% - Ênfase3 7 4 3 5" xfId="43397"/>
    <cellStyle name="40% - Ênfase3 7 4 4" xfId="7052"/>
    <cellStyle name="40% - Ênfase3 7 4 4 2" xfId="19172"/>
    <cellStyle name="40% - Ênfase3 7 4 4 2 2" xfId="47606"/>
    <cellStyle name="40% - Ênfase3 7 4 4 3" xfId="31261"/>
    <cellStyle name="40% - Ênfase3 7 4 4 4" xfId="39329"/>
    <cellStyle name="40% - Ênfase3 7 4 5" xfId="13112"/>
    <cellStyle name="40% - Ênfase3 7 4 5 2" xfId="45558"/>
    <cellStyle name="40% - Ênfase3 7 4 6" xfId="25227"/>
    <cellStyle name="40% - Ênfase3 7 4 7" xfId="37317"/>
    <cellStyle name="40% - Ênfase3 7 5" xfId="2020"/>
    <cellStyle name="40% - Ênfase3 7 5 2" xfId="4056"/>
    <cellStyle name="40% - Ênfase3 7 5 2 2" xfId="10115"/>
    <cellStyle name="40% - Ênfase3 7 5 2 2 2" xfId="22235"/>
    <cellStyle name="40% - Ênfase3 7 5 2 2 3" xfId="34324"/>
    <cellStyle name="40% - Ênfase3 7 5 2 2 4" xfId="50682"/>
    <cellStyle name="40% - Ênfase3 7 5 2 3" xfId="16175"/>
    <cellStyle name="40% - Ênfase3 7 5 2 4" xfId="28265"/>
    <cellStyle name="40% - Ênfase3 7 5 2 5" xfId="42405"/>
    <cellStyle name="40% - Ênfase3 7 5 3" xfId="6056"/>
    <cellStyle name="40% - Ênfase3 7 5 3 2" xfId="12115"/>
    <cellStyle name="40% - Ênfase3 7 5 3 2 2" xfId="24235"/>
    <cellStyle name="40% - Ênfase3 7 5 3 2 3" xfId="36324"/>
    <cellStyle name="40% - Ênfase3 7 5 3 2 4" xfId="52682"/>
    <cellStyle name="40% - Ênfase3 7 5 3 3" xfId="18175"/>
    <cellStyle name="40% - Ênfase3 7 5 3 4" xfId="30265"/>
    <cellStyle name="40% - Ênfase3 7 5 3 5" xfId="44405"/>
    <cellStyle name="40% - Ênfase3 7 5 4" xfId="8085"/>
    <cellStyle name="40% - Ênfase3 7 5 4 2" xfId="20205"/>
    <cellStyle name="40% - Ênfase3 7 5 4 2 2" xfId="48649"/>
    <cellStyle name="40% - Ênfase3 7 5 4 3" xfId="32294"/>
    <cellStyle name="40% - Ênfase3 7 5 4 4" xfId="40372"/>
    <cellStyle name="40% - Ênfase3 7 5 5" xfId="14145"/>
    <cellStyle name="40% - Ênfase3 7 5 5 2" xfId="46600"/>
    <cellStyle name="40% - Ênfase3 7 5 6" xfId="26235"/>
    <cellStyle name="40% - Ênfase3 7 5 7" xfId="38325"/>
    <cellStyle name="40% - Ênfase3 7 6" xfId="2520"/>
    <cellStyle name="40% - Ênfase3 7 6 2" xfId="8580"/>
    <cellStyle name="40% - Ênfase3 7 6 2 2" xfId="20700"/>
    <cellStyle name="40% - Ênfase3 7 6 2 3" xfId="32789"/>
    <cellStyle name="40% - Ênfase3 7 6 2 4" xfId="49146"/>
    <cellStyle name="40% - Ênfase3 7 6 3" xfId="14640"/>
    <cellStyle name="40% - Ênfase3 7 6 4" xfId="26730"/>
    <cellStyle name="40% - Ênfase3 7 6 5" xfId="40869"/>
    <cellStyle name="40% - Ênfase3 7 7" xfId="4550"/>
    <cellStyle name="40% - Ênfase3 7 7 2" xfId="10609"/>
    <cellStyle name="40% - Ênfase3 7 7 2 2" xfId="22729"/>
    <cellStyle name="40% - Ênfase3 7 7 2 3" xfId="34818"/>
    <cellStyle name="40% - Ênfase3 7 7 2 4" xfId="51176"/>
    <cellStyle name="40% - Ênfase3 7 7 3" xfId="16669"/>
    <cellStyle name="40% - Ênfase3 7 7 4" xfId="28759"/>
    <cellStyle name="40% - Ênfase3 7 7 5" xfId="42899"/>
    <cellStyle name="40% - Ênfase3 7 8" xfId="6550"/>
    <cellStyle name="40% - Ênfase3 7 8 2" xfId="18670"/>
    <cellStyle name="40% - Ênfase3 7 8 2 2" xfId="47099"/>
    <cellStyle name="40% - Ênfase3 7 8 3" xfId="30759"/>
    <cellStyle name="40% - Ênfase3 7 8 4" xfId="38822"/>
    <cellStyle name="40% - Ênfase3 7 9" xfId="12610"/>
    <cellStyle name="40% - Ênfase3 7 9 2" xfId="45052"/>
    <cellStyle name="40% - Ênfase3 8" xfId="403"/>
    <cellStyle name="40% - Ênfase3 8 10" xfId="24730"/>
    <cellStyle name="40% - Ênfase3 8 11" xfId="36820"/>
    <cellStyle name="40% - Ênfase3 8 2" xfId="390"/>
    <cellStyle name="40% - Ênfase3 8 2 10" xfId="36811"/>
    <cellStyle name="40% - Ênfase3 8 2 2" xfId="1470"/>
    <cellStyle name="40% - Ênfase3 8 2 2 2" xfId="3512"/>
    <cellStyle name="40% - Ênfase3 8 2 2 2 2" xfId="9571"/>
    <cellStyle name="40% - Ênfase3 8 2 2 2 2 2" xfId="21691"/>
    <cellStyle name="40% - Ênfase3 8 2 2 2 2 3" xfId="33780"/>
    <cellStyle name="40% - Ênfase3 8 2 2 2 2 4" xfId="50138"/>
    <cellStyle name="40% - Ênfase3 8 2 2 2 3" xfId="15631"/>
    <cellStyle name="40% - Ênfase3 8 2 2 2 4" xfId="27721"/>
    <cellStyle name="40% - Ênfase3 8 2 2 2 5" xfId="41861"/>
    <cellStyle name="40% - Ênfase3 8 2 2 3" xfId="5536"/>
    <cellStyle name="40% - Ênfase3 8 2 2 3 2" xfId="11595"/>
    <cellStyle name="40% - Ênfase3 8 2 2 3 2 2" xfId="23715"/>
    <cellStyle name="40% - Ênfase3 8 2 2 3 2 3" xfId="35804"/>
    <cellStyle name="40% - Ênfase3 8 2 2 3 2 4" xfId="52162"/>
    <cellStyle name="40% - Ênfase3 8 2 2 3 3" xfId="17655"/>
    <cellStyle name="40% - Ênfase3 8 2 2 3 4" xfId="29745"/>
    <cellStyle name="40% - Ênfase3 8 2 2 3 5" xfId="43885"/>
    <cellStyle name="40% - Ênfase3 8 2 2 4" xfId="7541"/>
    <cellStyle name="40% - Ênfase3 8 2 2 4 2" xfId="19661"/>
    <cellStyle name="40% - Ênfase3 8 2 2 4 2 2" xfId="48104"/>
    <cellStyle name="40% - Ênfase3 8 2 2 4 3" xfId="31750"/>
    <cellStyle name="40% - Ênfase3 8 2 2 4 4" xfId="39827"/>
    <cellStyle name="40% - Ênfase3 8 2 2 5" xfId="13601"/>
    <cellStyle name="40% - Ênfase3 8 2 2 5 2" xfId="46055"/>
    <cellStyle name="40% - Ênfase3 8 2 2 6" xfId="25715"/>
    <cellStyle name="40% - Ênfase3 8 2 2 7" xfId="37805"/>
    <cellStyle name="40% - Ênfase3 8 2 3" xfId="960"/>
    <cellStyle name="40% - Ênfase3 8 2 3 2" xfId="3015"/>
    <cellStyle name="40% - Ênfase3 8 2 3 2 2" xfId="9074"/>
    <cellStyle name="40% - Ênfase3 8 2 3 2 2 2" xfId="21194"/>
    <cellStyle name="40% - Ênfase3 8 2 3 2 2 3" xfId="33283"/>
    <cellStyle name="40% - Ênfase3 8 2 3 2 2 4" xfId="49641"/>
    <cellStyle name="40% - Ênfase3 8 2 3 2 3" xfId="15134"/>
    <cellStyle name="40% - Ênfase3 8 2 3 2 4" xfId="27224"/>
    <cellStyle name="40% - Ênfase3 8 2 3 2 5" xfId="41364"/>
    <cellStyle name="40% - Ênfase3 8 2 3 3" xfId="5040"/>
    <cellStyle name="40% - Ênfase3 8 2 3 3 2" xfId="11099"/>
    <cellStyle name="40% - Ênfase3 8 2 3 3 2 2" xfId="23219"/>
    <cellStyle name="40% - Ênfase3 8 2 3 3 2 3" xfId="35308"/>
    <cellStyle name="40% - Ênfase3 8 2 3 3 2 4" xfId="51666"/>
    <cellStyle name="40% - Ênfase3 8 2 3 3 3" xfId="17159"/>
    <cellStyle name="40% - Ênfase3 8 2 3 3 4" xfId="29249"/>
    <cellStyle name="40% - Ênfase3 8 2 3 3 5" xfId="43389"/>
    <cellStyle name="40% - Ênfase3 8 2 3 4" xfId="7044"/>
    <cellStyle name="40% - Ênfase3 8 2 3 4 2" xfId="19164"/>
    <cellStyle name="40% - Ênfase3 8 2 3 4 2 2" xfId="47598"/>
    <cellStyle name="40% - Ênfase3 8 2 3 4 3" xfId="31253"/>
    <cellStyle name="40% - Ênfase3 8 2 3 4 4" xfId="39321"/>
    <cellStyle name="40% - Ênfase3 8 2 3 5" xfId="13104"/>
    <cellStyle name="40% - Ênfase3 8 2 3 5 2" xfId="45550"/>
    <cellStyle name="40% - Ênfase3 8 2 3 6" xfId="25219"/>
    <cellStyle name="40% - Ênfase3 8 2 3 7" xfId="37309"/>
    <cellStyle name="40% - Ênfase3 8 2 4" xfId="2012"/>
    <cellStyle name="40% - Ênfase3 8 2 4 2" xfId="4048"/>
    <cellStyle name="40% - Ênfase3 8 2 4 2 2" xfId="10107"/>
    <cellStyle name="40% - Ênfase3 8 2 4 2 2 2" xfId="22227"/>
    <cellStyle name="40% - Ênfase3 8 2 4 2 2 3" xfId="34316"/>
    <cellStyle name="40% - Ênfase3 8 2 4 2 2 4" xfId="50674"/>
    <cellStyle name="40% - Ênfase3 8 2 4 2 3" xfId="16167"/>
    <cellStyle name="40% - Ênfase3 8 2 4 2 4" xfId="28257"/>
    <cellStyle name="40% - Ênfase3 8 2 4 2 5" xfId="42397"/>
    <cellStyle name="40% - Ênfase3 8 2 4 3" xfId="6048"/>
    <cellStyle name="40% - Ênfase3 8 2 4 3 2" xfId="12107"/>
    <cellStyle name="40% - Ênfase3 8 2 4 3 2 2" xfId="24227"/>
    <cellStyle name="40% - Ênfase3 8 2 4 3 2 3" xfId="36316"/>
    <cellStyle name="40% - Ênfase3 8 2 4 3 2 4" xfId="52674"/>
    <cellStyle name="40% - Ênfase3 8 2 4 3 3" xfId="18167"/>
    <cellStyle name="40% - Ênfase3 8 2 4 3 4" xfId="30257"/>
    <cellStyle name="40% - Ênfase3 8 2 4 3 5" xfId="44397"/>
    <cellStyle name="40% - Ênfase3 8 2 4 4" xfId="8077"/>
    <cellStyle name="40% - Ênfase3 8 2 4 4 2" xfId="20197"/>
    <cellStyle name="40% - Ênfase3 8 2 4 4 2 2" xfId="48641"/>
    <cellStyle name="40% - Ênfase3 8 2 4 4 3" xfId="32286"/>
    <cellStyle name="40% - Ênfase3 8 2 4 4 4" xfId="40364"/>
    <cellStyle name="40% - Ênfase3 8 2 4 5" xfId="14137"/>
    <cellStyle name="40% - Ênfase3 8 2 4 5 2" xfId="46592"/>
    <cellStyle name="40% - Ênfase3 8 2 4 6" xfId="26227"/>
    <cellStyle name="40% - Ênfase3 8 2 4 7" xfId="38317"/>
    <cellStyle name="40% - Ênfase3 8 2 5" xfId="2512"/>
    <cellStyle name="40% - Ênfase3 8 2 5 2" xfId="8572"/>
    <cellStyle name="40% - Ênfase3 8 2 5 2 2" xfId="20692"/>
    <cellStyle name="40% - Ênfase3 8 2 5 2 3" xfId="32781"/>
    <cellStyle name="40% - Ênfase3 8 2 5 2 4" xfId="49138"/>
    <cellStyle name="40% - Ênfase3 8 2 5 3" xfId="14632"/>
    <cellStyle name="40% - Ênfase3 8 2 5 4" xfId="26722"/>
    <cellStyle name="40% - Ênfase3 8 2 5 5" xfId="40861"/>
    <cellStyle name="40% - Ênfase3 8 2 6" xfId="4542"/>
    <cellStyle name="40% - Ênfase3 8 2 6 2" xfId="10601"/>
    <cellStyle name="40% - Ênfase3 8 2 6 2 2" xfId="22721"/>
    <cellStyle name="40% - Ênfase3 8 2 6 2 3" xfId="34810"/>
    <cellStyle name="40% - Ênfase3 8 2 6 2 4" xfId="51168"/>
    <cellStyle name="40% - Ênfase3 8 2 6 3" xfId="16661"/>
    <cellStyle name="40% - Ênfase3 8 2 6 4" xfId="28751"/>
    <cellStyle name="40% - Ênfase3 8 2 6 5" xfId="42891"/>
    <cellStyle name="40% - Ênfase3 8 2 7" xfId="6542"/>
    <cellStyle name="40% - Ênfase3 8 2 7 2" xfId="18662"/>
    <cellStyle name="40% - Ênfase3 8 2 7 2 2" xfId="47091"/>
    <cellStyle name="40% - Ênfase3 8 2 7 3" xfId="30751"/>
    <cellStyle name="40% - Ênfase3 8 2 7 4" xfId="38814"/>
    <cellStyle name="40% - Ênfase3 8 2 8" xfId="12602"/>
    <cellStyle name="40% - Ênfase3 8 2 8 2" xfId="45044"/>
    <cellStyle name="40% - Ênfase3 8 2 9" xfId="24721"/>
    <cellStyle name="40% - Ênfase3 8 3" xfId="1479"/>
    <cellStyle name="40% - Ênfase3 8 3 2" xfId="3521"/>
    <cellStyle name="40% - Ênfase3 8 3 2 2" xfId="9580"/>
    <cellStyle name="40% - Ênfase3 8 3 2 2 2" xfId="21700"/>
    <cellStyle name="40% - Ênfase3 8 3 2 2 3" xfId="33789"/>
    <cellStyle name="40% - Ênfase3 8 3 2 2 4" xfId="50147"/>
    <cellStyle name="40% - Ênfase3 8 3 2 3" xfId="15640"/>
    <cellStyle name="40% - Ênfase3 8 3 2 4" xfId="27730"/>
    <cellStyle name="40% - Ênfase3 8 3 2 5" xfId="41870"/>
    <cellStyle name="40% - Ênfase3 8 3 3" xfId="5545"/>
    <cellStyle name="40% - Ênfase3 8 3 3 2" xfId="11604"/>
    <cellStyle name="40% - Ênfase3 8 3 3 2 2" xfId="23724"/>
    <cellStyle name="40% - Ênfase3 8 3 3 2 3" xfId="35813"/>
    <cellStyle name="40% - Ênfase3 8 3 3 2 4" xfId="52171"/>
    <cellStyle name="40% - Ênfase3 8 3 3 3" xfId="17664"/>
    <cellStyle name="40% - Ênfase3 8 3 3 4" xfId="29754"/>
    <cellStyle name="40% - Ênfase3 8 3 3 5" xfId="43894"/>
    <cellStyle name="40% - Ênfase3 8 3 4" xfId="7550"/>
    <cellStyle name="40% - Ênfase3 8 3 4 2" xfId="19670"/>
    <cellStyle name="40% - Ênfase3 8 3 4 2 2" xfId="48113"/>
    <cellStyle name="40% - Ênfase3 8 3 4 3" xfId="31759"/>
    <cellStyle name="40% - Ênfase3 8 3 4 4" xfId="39836"/>
    <cellStyle name="40% - Ênfase3 8 3 5" xfId="13610"/>
    <cellStyle name="40% - Ênfase3 8 3 5 2" xfId="46064"/>
    <cellStyle name="40% - Ênfase3 8 3 6" xfId="25724"/>
    <cellStyle name="40% - Ênfase3 8 3 7" xfId="37814"/>
    <cellStyle name="40% - Ênfase3 8 4" xfId="969"/>
    <cellStyle name="40% - Ênfase3 8 4 2" xfId="3024"/>
    <cellStyle name="40% - Ênfase3 8 4 2 2" xfId="9083"/>
    <cellStyle name="40% - Ênfase3 8 4 2 2 2" xfId="21203"/>
    <cellStyle name="40% - Ênfase3 8 4 2 2 3" xfId="33292"/>
    <cellStyle name="40% - Ênfase3 8 4 2 2 4" xfId="49650"/>
    <cellStyle name="40% - Ênfase3 8 4 2 3" xfId="15143"/>
    <cellStyle name="40% - Ênfase3 8 4 2 4" xfId="27233"/>
    <cellStyle name="40% - Ênfase3 8 4 2 5" xfId="41373"/>
    <cellStyle name="40% - Ênfase3 8 4 3" xfId="5049"/>
    <cellStyle name="40% - Ênfase3 8 4 3 2" xfId="11108"/>
    <cellStyle name="40% - Ênfase3 8 4 3 2 2" xfId="23228"/>
    <cellStyle name="40% - Ênfase3 8 4 3 2 3" xfId="35317"/>
    <cellStyle name="40% - Ênfase3 8 4 3 2 4" xfId="51675"/>
    <cellStyle name="40% - Ênfase3 8 4 3 3" xfId="17168"/>
    <cellStyle name="40% - Ênfase3 8 4 3 4" xfId="29258"/>
    <cellStyle name="40% - Ênfase3 8 4 3 5" xfId="43398"/>
    <cellStyle name="40% - Ênfase3 8 4 4" xfId="7053"/>
    <cellStyle name="40% - Ênfase3 8 4 4 2" xfId="19173"/>
    <cellStyle name="40% - Ênfase3 8 4 4 2 2" xfId="47607"/>
    <cellStyle name="40% - Ênfase3 8 4 4 3" xfId="31262"/>
    <cellStyle name="40% - Ênfase3 8 4 4 4" xfId="39330"/>
    <cellStyle name="40% - Ênfase3 8 4 5" xfId="13113"/>
    <cellStyle name="40% - Ênfase3 8 4 5 2" xfId="45559"/>
    <cellStyle name="40% - Ênfase3 8 4 6" xfId="25228"/>
    <cellStyle name="40% - Ênfase3 8 4 7" xfId="37318"/>
    <cellStyle name="40% - Ênfase3 8 5" xfId="2021"/>
    <cellStyle name="40% - Ênfase3 8 5 2" xfId="4057"/>
    <cellStyle name="40% - Ênfase3 8 5 2 2" xfId="10116"/>
    <cellStyle name="40% - Ênfase3 8 5 2 2 2" xfId="22236"/>
    <cellStyle name="40% - Ênfase3 8 5 2 2 3" xfId="34325"/>
    <cellStyle name="40% - Ênfase3 8 5 2 2 4" xfId="50683"/>
    <cellStyle name="40% - Ênfase3 8 5 2 3" xfId="16176"/>
    <cellStyle name="40% - Ênfase3 8 5 2 4" xfId="28266"/>
    <cellStyle name="40% - Ênfase3 8 5 2 5" xfId="42406"/>
    <cellStyle name="40% - Ênfase3 8 5 3" xfId="6057"/>
    <cellStyle name="40% - Ênfase3 8 5 3 2" xfId="12116"/>
    <cellStyle name="40% - Ênfase3 8 5 3 2 2" xfId="24236"/>
    <cellStyle name="40% - Ênfase3 8 5 3 2 3" xfId="36325"/>
    <cellStyle name="40% - Ênfase3 8 5 3 2 4" xfId="52683"/>
    <cellStyle name="40% - Ênfase3 8 5 3 3" xfId="18176"/>
    <cellStyle name="40% - Ênfase3 8 5 3 4" xfId="30266"/>
    <cellStyle name="40% - Ênfase3 8 5 3 5" xfId="44406"/>
    <cellStyle name="40% - Ênfase3 8 5 4" xfId="8086"/>
    <cellStyle name="40% - Ênfase3 8 5 4 2" xfId="20206"/>
    <cellStyle name="40% - Ênfase3 8 5 4 2 2" xfId="48650"/>
    <cellStyle name="40% - Ênfase3 8 5 4 3" xfId="32295"/>
    <cellStyle name="40% - Ênfase3 8 5 4 4" xfId="40373"/>
    <cellStyle name="40% - Ênfase3 8 5 5" xfId="14146"/>
    <cellStyle name="40% - Ênfase3 8 5 5 2" xfId="46601"/>
    <cellStyle name="40% - Ênfase3 8 5 6" xfId="26236"/>
    <cellStyle name="40% - Ênfase3 8 5 7" xfId="38326"/>
    <cellStyle name="40% - Ênfase3 8 6" xfId="2521"/>
    <cellStyle name="40% - Ênfase3 8 6 2" xfId="8581"/>
    <cellStyle name="40% - Ênfase3 8 6 2 2" xfId="20701"/>
    <cellStyle name="40% - Ênfase3 8 6 2 3" xfId="32790"/>
    <cellStyle name="40% - Ênfase3 8 6 2 4" xfId="49147"/>
    <cellStyle name="40% - Ênfase3 8 6 3" xfId="14641"/>
    <cellStyle name="40% - Ênfase3 8 6 4" xfId="26731"/>
    <cellStyle name="40% - Ênfase3 8 6 5" xfId="40870"/>
    <cellStyle name="40% - Ênfase3 8 7" xfId="4551"/>
    <cellStyle name="40% - Ênfase3 8 7 2" xfId="10610"/>
    <cellStyle name="40% - Ênfase3 8 7 2 2" xfId="22730"/>
    <cellStyle name="40% - Ênfase3 8 7 2 3" xfId="34819"/>
    <cellStyle name="40% - Ênfase3 8 7 2 4" xfId="51177"/>
    <cellStyle name="40% - Ênfase3 8 7 3" xfId="16670"/>
    <cellStyle name="40% - Ênfase3 8 7 4" xfId="28760"/>
    <cellStyle name="40% - Ênfase3 8 7 5" xfId="42900"/>
    <cellStyle name="40% - Ênfase3 8 8" xfId="6551"/>
    <cellStyle name="40% - Ênfase3 8 8 2" xfId="18671"/>
    <cellStyle name="40% - Ênfase3 8 8 2 2" xfId="47100"/>
    <cellStyle name="40% - Ênfase3 8 8 3" xfId="30760"/>
    <cellStyle name="40% - Ênfase3 8 8 4" xfId="38823"/>
    <cellStyle name="40% - Ênfase3 8 9" xfId="12611"/>
    <cellStyle name="40% - Ênfase3 8 9 2" xfId="45053"/>
    <cellStyle name="40% - Ênfase3 9" xfId="26"/>
    <cellStyle name="40% - Ênfase3 9 10" xfId="24385"/>
    <cellStyle name="40% - Ênfase3 9 11" xfId="36475"/>
    <cellStyle name="40% - Ênfase3 9 2" xfId="404"/>
    <cellStyle name="40% - Ênfase3 9 2 10" xfId="36821"/>
    <cellStyle name="40% - Ênfase3 9 2 2" xfId="1480"/>
    <cellStyle name="40% - Ênfase3 9 2 2 2" xfId="3522"/>
    <cellStyle name="40% - Ênfase3 9 2 2 2 2" xfId="9581"/>
    <cellStyle name="40% - Ênfase3 9 2 2 2 2 2" xfId="21701"/>
    <cellStyle name="40% - Ênfase3 9 2 2 2 2 3" xfId="33790"/>
    <cellStyle name="40% - Ênfase3 9 2 2 2 2 4" xfId="50148"/>
    <cellStyle name="40% - Ênfase3 9 2 2 2 3" xfId="15641"/>
    <cellStyle name="40% - Ênfase3 9 2 2 2 4" xfId="27731"/>
    <cellStyle name="40% - Ênfase3 9 2 2 2 5" xfId="41871"/>
    <cellStyle name="40% - Ênfase3 9 2 2 3" xfId="5546"/>
    <cellStyle name="40% - Ênfase3 9 2 2 3 2" xfId="11605"/>
    <cellStyle name="40% - Ênfase3 9 2 2 3 2 2" xfId="23725"/>
    <cellStyle name="40% - Ênfase3 9 2 2 3 2 3" xfId="35814"/>
    <cellStyle name="40% - Ênfase3 9 2 2 3 2 4" xfId="52172"/>
    <cellStyle name="40% - Ênfase3 9 2 2 3 3" xfId="17665"/>
    <cellStyle name="40% - Ênfase3 9 2 2 3 4" xfId="29755"/>
    <cellStyle name="40% - Ênfase3 9 2 2 3 5" xfId="43895"/>
    <cellStyle name="40% - Ênfase3 9 2 2 4" xfId="7551"/>
    <cellStyle name="40% - Ênfase3 9 2 2 4 2" xfId="19671"/>
    <cellStyle name="40% - Ênfase3 9 2 2 4 2 2" xfId="48114"/>
    <cellStyle name="40% - Ênfase3 9 2 2 4 3" xfId="31760"/>
    <cellStyle name="40% - Ênfase3 9 2 2 4 4" xfId="39837"/>
    <cellStyle name="40% - Ênfase3 9 2 2 5" xfId="13611"/>
    <cellStyle name="40% - Ênfase3 9 2 2 5 2" xfId="46065"/>
    <cellStyle name="40% - Ênfase3 9 2 2 6" xfId="25725"/>
    <cellStyle name="40% - Ênfase3 9 2 2 7" xfId="37815"/>
    <cellStyle name="40% - Ênfase3 9 2 3" xfId="970"/>
    <cellStyle name="40% - Ênfase3 9 2 3 2" xfId="3025"/>
    <cellStyle name="40% - Ênfase3 9 2 3 2 2" xfId="9084"/>
    <cellStyle name="40% - Ênfase3 9 2 3 2 2 2" xfId="21204"/>
    <cellStyle name="40% - Ênfase3 9 2 3 2 2 3" xfId="33293"/>
    <cellStyle name="40% - Ênfase3 9 2 3 2 2 4" xfId="49651"/>
    <cellStyle name="40% - Ênfase3 9 2 3 2 3" xfId="15144"/>
    <cellStyle name="40% - Ênfase3 9 2 3 2 4" xfId="27234"/>
    <cellStyle name="40% - Ênfase3 9 2 3 2 5" xfId="41374"/>
    <cellStyle name="40% - Ênfase3 9 2 3 3" xfId="5050"/>
    <cellStyle name="40% - Ênfase3 9 2 3 3 2" xfId="11109"/>
    <cellStyle name="40% - Ênfase3 9 2 3 3 2 2" xfId="23229"/>
    <cellStyle name="40% - Ênfase3 9 2 3 3 2 3" xfId="35318"/>
    <cellStyle name="40% - Ênfase3 9 2 3 3 2 4" xfId="51676"/>
    <cellStyle name="40% - Ênfase3 9 2 3 3 3" xfId="17169"/>
    <cellStyle name="40% - Ênfase3 9 2 3 3 4" xfId="29259"/>
    <cellStyle name="40% - Ênfase3 9 2 3 3 5" xfId="43399"/>
    <cellStyle name="40% - Ênfase3 9 2 3 4" xfId="7054"/>
    <cellStyle name="40% - Ênfase3 9 2 3 4 2" xfId="19174"/>
    <cellStyle name="40% - Ênfase3 9 2 3 4 2 2" xfId="47608"/>
    <cellStyle name="40% - Ênfase3 9 2 3 4 3" xfId="31263"/>
    <cellStyle name="40% - Ênfase3 9 2 3 4 4" xfId="39331"/>
    <cellStyle name="40% - Ênfase3 9 2 3 5" xfId="13114"/>
    <cellStyle name="40% - Ênfase3 9 2 3 5 2" xfId="45560"/>
    <cellStyle name="40% - Ênfase3 9 2 3 6" xfId="25229"/>
    <cellStyle name="40% - Ênfase3 9 2 3 7" xfId="37319"/>
    <cellStyle name="40% - Ênfase3 9 2 4" xfId="2022"/>
    <cellStyle name="40% - Ênfase3 9 2 4 2" xfId="4058"/>
    <cellStyle name="40% - Ênfase3 9 2 4 2 2" xfId="10117"/>
    <cellStyle name="40% - Ênfase3 9 2 4 2 2 2" xfId="22237"/>
    <cellStyle name="40% - Ênfase3 9 2 4 2 2 3" xfId="34326"/>
    <cellStyle name="40% - Ênfase3 9 2 4 2 2 4" xfId="50684"/>
    <cellStyle name="40% - Ênfase3 9 2 4 2 3" xfId="16177"/>
    <cellStyle name="40% - Ênfase3 9 2 4 2 4" xfId="28267"/>
    <cellStyle name="40% - Ênfase3 9 2 4 2 5" xfId="42407"/>
    <cellStyle name="40% - Ênfase3 9 2 4 3" xfId="6058"/>
    <cellStyle name="40% - Ênfase3 9 2 4 3 2" xfId="12117"/>
    <cellStyle name="40% - Ênfase3 9 2 4 3 2 2" xfId="24237"/>
    <cellStyle name="40% - Ênfase3 9 2 4 3 2 3" xfId="36326"/>
    <cellStyle name="40% - Ênfase3 9 2 4 3 2 4" xfId="52684"/>
    <cellStyle name="40% - Ênfase3 9 2 4 3 3" xfId="18177"/>
    <cellStyle name="40% - Ênfase3 9 2 4 3 4" xfId="30267"/>
    <cellStyle name="40% - Ênfase3 9 2 4 3 5" xfId="44407"/>
    <cellStyle name="40% - Ênfase3 9 2 4 4" xfId="8087"/>
    <cellStyle name="40% - Ênfase3 9 2 4 4 2" xfId="20207"/>
    <cellStyle name="40% - Ênfase3 9 2 4 4 2 2" xfId="48651"/>
    <cellStyle name="40% - Ênfase3 9 2 4 4 3" xfId="32296"/>
    <cellStyle name="40% - Ênfase3 9 2 4 4 4" xfId="40374"/>
    <cellStyle name="40% - Ênfase3 9 2 4 5" xfId="14147"/>
    <cellStyle name="40% - Ênfase3 9 2 4 5 2" xfId="46602"/>
    <cellStyle name="40% - Ênfase3 9 2 4 6" xfId="26237"/>
    <cellStyle name="40% - Ênfase3 9 2 4 7" xfId="38327"/>
    <cellStyle name="40% - Ênfase3 9 2 5" xfId="2522"/>
    <cellStyle name="40% - Ênfase3 9 2 5 2" xfId="8582"/>
    <cellStyle name="40% - Ênfase3 9 2 5 2 2" xfId="20702"/>
    <cellStyle name="40% - Ênfase3 9 2 5 2 3" xfId="32791"/>
    <cellStyle name="40% - Ênfase3 9 2 5 2 4" xfId="49148"/>
    <cellStyle name="40% - Ênfase3 9 2 5 3" xfId="14642"/>
    <cellStyle name="40% - Ênfase3 9 2 5 4" xfId="26732"/>
    <cellStyle name="40% - Ênfase3 9 2 5 5" xfId="40871"/>
    <cellStyle name="40% - Ênfase3 9 2 6" xfId="4552"/>
    <cellStyle name="40% - Ênfase3 9 2 6 2" xfId="10611"/>
    <cellStyle name="40% - Ênfase3 9 2 6 2 2" xfId="22731"/>
    <cellStyle name="40% - Ênfase3 9 2 6 2 3" xfId="34820"/>
    <cellStyle name="40% - Ênfase3 9 2 6 2 4" xfId="51178"/>
    <cellStyle name="40% - Ênfase3 9 2 6 3" xfId="16671"/>
    <cellStyle name="40% - Ênfase3 9 2 6 4" xfId="28761"/>
    <cellStyle name="40% - Ênfase3 9 2 6 5" xfId="42901"/>
    <cellStyle name="40% - Ênfase3 9 2 7" xfId="6552"/>
    <cellStyle name="40% - Ênfase3 9 2 7 2" xfId="18672"/>
    <cellStyle name="40% - Ênfase3 9 2 7 2 2" xfId="47101"/>
    <cellStyle name="40% - Ênfase3 9 2 7 3" xfId="30761"/>
    <cellStyle name="40% - Ênfase3 9 2 7 4" xfId="38824"/>
    <cellStyle name="40% - Ênfase3 9 2 8" xfId="12612"/>
    <cellStyle name="40% - Ênfase3 9 2 8 2" xfId="45054"/>
    <cellStyle name="40% - Ênfase3 9 2 9" xfId="24731"/>
    <cellStyle name="40% - Ênfase3 9 3" xfId="1129"/>
    <cellStyle name="40% - Ênfase3 9 3 2" xfId="3173"/>
    <cellStyle name="40% - Ênfase3 9 3 2 2" xfId="9232"/>
    <cellStyle name="40% - Ênfase3 9 3 2 2 2" xfId="21352"/>
    <cellStyle name="40% - Ênfase3 9 3 2 2 3" xfId="33441"/>
    <cellStyle name="40% - Ênfase3 9 3 2 2 4" xfId="49799"/>
    <cellStyle name="40% - Ênfase3 9 3 2 3" xfId="15292"/>
    <cellStyle name="40% - Ênfase3 9 3 2 4" xfId="27382"/>
    <cellStyle name="40% - Ênfase3 9 3 2 5" xfId="41522"/>
    <cellStyle name="40% - Ênfase3 9 3 3" xfId="5198"/>
    <cellStyle name="40% - Ênfase3 9 3 3 2" xfId="11257"/>
    <cellStyle name="40% - Ênfase3 9 3 3 2 2" xfId="23377"/>
    <cellStyle name="40% - Ênfase3 9 3 3 2 3" xfId="35466"/>
    <cellStyle name="40% - Ênfase3 9 3 3 2 4" xfId="51824"/>
    <cellStyle name="40% - Ênfase3 9 3 3 3" xfId="17317"/>
    <cellStyle name="40% - Ênfase3 9 3 3 4" xfId="29407"/>
    <cellStyle name="40% - Ênfase3 9 3 3 5" xfId="43547"/>
    <cellStyle name="40% - Ênfase3 9 3 4" xfId="7202"/>
    <cellStyle name="40% - Ênfase3 9 3 4 2" xfId="19322"/>
    <cellStyle name="40% - Ênfase3 9 3 4 2 2" xfId="47764"/>
    <cellStyle name="40% - Ênfase3 9 3 4 3" xfId="31411"/>
    <cellStyle name="40% - Ênfase3 9 3 4 4" xfId="39487"/>
    <cellStyle name="40% - Ênfase3 9 3 5" xfId="13262"/>
    <cellStyle name="40% - Ênfase3 9 3 5 2" xfId="45715"/>
    <cellStyle name="40% - Ênfase3 9 3 6" xfId="25377"/>
    <cellStyle name="40% - Ênfase3 9 3 7" xfId="37467"/>
    <cellStyle name="40% - Ênfase3 9 4" xfId="621"/>
    <cellStyle name="40% - Ênfase3 9 4 2" xfId="2679"/>
    <cellStyle name="40% - Ênfase3 9 4 2 2" xfId="8738"/>
    <cellStyle name="40% - Ênfase3 9 4 2 2 2" xfId="20858"/>
    <cellStyle name="40% - Ênfase3 9 4 2 2 3" xfId="32947"/>
    <cellStyle name="40% - Ênfase3 9 4 2 2 4" xfId="49305"/>
    <cellStyle name="40% - Ênfase3 9 4 2 3" xfId="14798"/>
    <cellStyle name="40% - Ênfase3 9 4 2 4" xfId="26888"/>
    <cellStyle name="40% - Ênfase3 9 4 2 5" xfId="41028"/>
    <cellStyle name="40% - Ênfase3 9 4 3" xfId="4704"/>
    <cellStyle name="40% - Ênfase3 9 4 3 2" xfId="10763"/>
    <cellStyle name="40% - Ênfase3 9 4 3 2 2" xfId="22883"/>
    <cellStyle name="40% - Ênfase3 9 4 3 2 3" xfId="34972"/>
    <cellStyle name="40% - Ênfase3 9 4 3 2 4" xfId="51330"/>
    <cellStyle name="40% - Ênfase3 9 4 3 3" xfId="16823"/>
    <cellStyle name="40% - Ênfase3 9 4 3 4" xfId="28913"/>
    <cellStyle name="40% - Ênfase3 9 4 3 5" xfId="43053"/>
    <cellStyle name="40% - Ênfase3 9 4 4" xfId="6708"/>
    <cellStyle name="40% - Ênfase3 9 4 4 2" xfId="18828"/>
    <cellStyle name="40% - Ênfase3 9 4 4 2 2" xfId="47260"/>
    <cellStyle name="40% - Ênfase3 9 4 4 3" xfId="30917"/>
    <cellStyle name="40% - Ênfase3 9 4 4 4" xfId="38983"/>
    <cellStyle name="40% - Ênfase3 9 4 5" xfId="12768"/>
    <cellStyle name="40% - Ênfase3 9 4 5 2" xfId="45212"/>
    <cellStyle name="40% - Ênfase3 9 4 6" xfId="24883"/>
    <cellStyle name="40% - Ênfase3 9 4 7" xfId="36973"/>
    <cellStyle name="40% - Ênfase3 9 5" xfId="1675"/>
    <cellStyle name="40% - Ênfase3 9 5 2" xfId="3712"/>
    <cellStyle name="40% - Ênfase3 9 5 2 2" xfId="9771"/>
    <cellStyle name="40% - Ênfase3 9 5 2 2 2" xfId="21891"/>
    <cellStyle name="40% - Ênfase3 9 5 2 2 3" xfId="33980"/>
    <cellStyle name="40% - Ênfase3 9 5 2 2 4" xfId="50338"/>
    <cellStyle name="40% - Ênfase3 9 5 2 3" xfId="15831"/>
    <cellStyle name="40% - Ênfase3 9 5 2 4" xfId="27921"/>
    <cellStyle name="40% - Ênfase3 9 5 2 5" xfId="42061"/>
    <cellStyle name="40% - Ênfase3 9 5 3" xfId="5712"/>
    <cellStyle name="40% - Ênfase3 9 5 3 2" xfId="11771"/>
    <cellStyle name="40% - Ênfase3 9 5 3 2 2" xfId="23891"/>
    <cellStyle name="40% - Ênfase3 9 5 3 2 3" xfId="35980"/>
    <cellStyle name="40% - Ênfase3 9 5 3 2 4" xfId="52338"/>
    <cellStyle name="40% - Ênfase3 9 5 3 3" xfId="17831"/>
    <cellStyle name="40% - Ênfase3 9 5 3 4" xfId="29921"/>
    <cellStyle name="40% - Ênfase3 9 5 3 5" xfId="44061"/>
    <cellStyle name="40% - Ênfase3 9 5 4" xfId="7741"/>
    <cellStyle name="40% - Ênfase3 9 5 4 2" xfId="19861"/>
    <cellStyle name="40% - Ênfase3 9 5 4 2 2" xfId="48304"/>
    <cellStyle name="40% - Ênfase3 9 5 4 3" xfId="31950"/>
    <cellStyle name="40% - Ênfase3 9 5 4 4" xfId="40027"/>
    <cellStyle name="40% - Ênfase3 9 5 5" xfId="13801"/>
    <cellStyle name="40% - Ênfase3 9 5 5 2" xfId="46255"/>
    <cellStyle name="40% - Ênfase3 9 5 6" xfId="25891"/>
    <cellStyle name="40% - Ênfase3 9 5 7" xfId="37981"/>
    <cellStyle name="40% - Ênfase3 9 6" xfId="2175"/>
    <cellStyle name="40% - Ênfase3 9 6 2" xfId="8235"/>
    <cellStyle name="40% - Ênfase3 9 6 2 2" xfId="20355"/>
    <cellStyle name="40% - Ênfase3 9 6 2 3" xfId="32444"/>
    <cellStyle name="40% - Ênfase3 9 6 2 4" xfId="48801"/>
    <cellStyle name="40% - Ênfase3 9 6 3" xfId="14295"/>
    <cellStyle name="40% - Ênfase3 9 6 4" xfId="26385"/>
    <cellStyle name="40% - Ênfase3 9 6 5" xfId="40524"/>
    <cellStyle name="40% - Ênfase3 9 7" xfId="4206"/>
    <cellStyle name="40% - Ênfase3 9 7 2" xfId="10265"/>
    <cellStyle name="40% - Ênfase3 9 7 2 2" xfId="22385"/>
    <cellStyle name="40% - Ênfase3 9 7 2 3" xfId="34474"/>
    <cellStyle name="40% - Ênfase3 9 7 2 4" xfId="50832"/>
    <cellStyle name="40% - Ênfase3 9 7 3" xfId="16325"/>
    <cellStyle name="40% - Ênfase3 9 7 4" xfId="28415"/>
    <cellStyle name="40% - Ênfase3 9 7 5" xfId="42555"/>
    <cellStyle name="40% - Ênfase3 9 8" xfId="6205"/>
    <cellStyle name="40% - Ênfase3 9 8 2" xfId="18325"/>
    <cellStyle name="40% - Ênfase3 9 8 2 2" xfId="46751"/>
    <cellStyle name="40% - Ênfase3 9 8 3" xfId="30414"/>
    <cellStyle name="40% - Ênfase3 9 8 4" xfId="38474"/>
    <cellStyle name="40% - Ênfase3 9 9" xfId="12265"/>
    <cellStyle name="40% - Ênfase3 9 9 2" xfId="44706"/>
    <cellStyle name="40% - Ênfase4 10" xfId="405"/>
    <cellStyle name="40% - Ênfase4 10 10" xfId="24732"/>
    <cellStyle name="40% - Ênfase4 10 11" xfId="36822"/>
    <cellStyle name="40% - Ênfase4 10 2" xfId="407"/>
    <cellStyle name="40% - Ênfase4 10 2 10" xfId="36823"/>
    <cellStyle name="40% - Ênfase4 10 2 2" xfId="1482"/>
    <cellStyle name="40% - Ênfase4 10 2 2 2" xfId="3524"/>
    <cellStyle name="40% - Ênfase4 10 2 2 2 2" xfId="9583"/>
    <cellStyle name="40% - Ênfase4 10 2 2 2 2 2" xfId="21703"/>
    <cellStyle name="40% - Ênfase4 10 2 2 2 2 3" xfId="33792"/>
    <cellStyle name="40% - Ênfase4 10 2 2 2 2 4" xfId="50150"/>
    <cellStyle name="40% - Ênfase4 10 2 2 2 3" xfId="15643"/>
    <cellStyle name="40% - Ênfase4 10 2 2 2 4" xfId="27733"/>
    <cellStyle name="40% - Ênfase4 10 2 2 2 5" xfId="41873"/>
    <cellStyle name="40% - Ênfase4 10 2 2 3" xfId="5548"/>
    <cellStyle name="40% - Ênfase4 10 2 2 3 2" xfId="11607"/>
    <cellStyle name="40% - Ênfase4 10 2 2 3 2 2" xfId="23727"/>
    <cellStyle name="40% - Ênfase4 10 2 2 3 2 3" xfId="35816"/>
    <cellStyle name="40% - Ênfase4 10 2 2 3 2 4" xfId="52174"/>
    <cellStyle name="40% - Ênfase4 10 2 2 3 3" xfId="17667"/>
    <cellStyle name="40% - Ênfase4 10 2 2 3 4" xfId="29757"/>
    <cellStyle name="40% - Ênfase4 10 2 2 3 5" xfId="43897"/>
    <cellStyle name="40% - Ênfase4 10 2 2 4" xfId="7553"/>
    <cellStyle name="40% - Ênfase4 10 2 2 4 2" xfId="19673"/>
    <cellStyle name="40% - Ênfase4 10 2 2 4 2 2" xfId="48116"/>
    <cellStyle name="40% - Ênfase4 10 2 2 4 3" xfId="31762"/>
    <cellStyle name="40% - Ênfase4 10 2 2 4 4" xfId="39839"/>
    <cellStyle name="40% - Ênfase4 10 2 2 5" xfId="13613"/>
    <cellStyle name="40% - Ênfase4 10 2 2 5 2" xfId="46067"/>
    <cellStyle name="40% - Ênfase4 10 2 2 6" xfId="25727"/>
    <cellStyle name="40% - Ênfase4 10 2 2 7" xfId="37817"/>
    <cellStyle name="40% - Ênfase4 10 2 3" xfId="972"/>
    <cellStyle name="40% - Ênfase4 10 2 3 2" xfId="3027"/>
    <cellStyle name="40% - Ênfase4 10 2 3 2 2" xfId="9086"/>
    <cellStyle name="40% - Ênfase4 10 2 3 2 2 2" xfId="21206"/>
    <cellStyle name="40% - Ênfase4 10 2 3 2 2 3" xfId="33295"/>
    <cellStyle name="40% - Ênfase4 10 2 3 2 2 4" xfId="49653"/>
    <cellStyle name="40% - Ênfase4 10 2 3 2 3" xfId="15146"/>
    <cellStyle name="40% - Ênfase4 10 2 3 2 4" xfId="27236"/>
    <cellStyle name="40% - Ênfase4 10 2 3 2 5" xfId="41376"/>
    <cellStyle name="40% - Ênfase4 10 2 3 3" xfId="5052"/>
    <cellStyle name="40% - Ênfase4 10 2 3 3 2" xfId="11111"/>
    <cellStyle name="40% - Ênfase4 10 2 3 3 2 2" xfId="23231"/>
    <cellStyle name="40% - Ênfase4 10 2 3 3 2 3" xfId="35320"/>
    <cellStyle name="40% - Ênfase4 10 2 3 3 2 4" xfId="51678"/>
    <cellStyle name="40% - Ênfase4 10 2 3 3 3" xfId="17171"/>
    <cellStyle name="40% - Ênfase4 10 2 3 3 4" xfId="29261"/>
    <cellStyle name="40% - Ênfase4 10 2 3 3 5" xfId="43401"/>
    <cellStyle name="40% - Ênfase4 10 2 3 4" xfId="7056"/>
    <cellStyle name="40% - Ênfase4 10 2 3 4 2" xfId="19176"/>
    <cellStyle name="40% - Ênfase4 10 2 3 4 2 2" xfId="47610"/>
    <cellStyle name="40% - Ênfase4 10 2 3 4 3" xfId="31265"/>
    <cellStyle name="40% - Ênfase4 10 2 3 4 4" xfId="39333"/>
    <cellStyle name="40% - Ênfase4 10 2 3 5" xfId="13116"/>
    <cellStyle name="40% - Ênfase4 10 2 3 5 2" xfId="45562"/>
    <cellStyle name="40% - Ênfase4 10 2 3 6" xfId="25231"/>
    <cellStyle name="40% - Ênfase4 10 2 3 7" xfId="37321"/>
    <cellStyle name="40% - Ênfase4 10 2 4" xfId="2024"/>
    <cellStyle name="40% - Ênfase4 10 2 4 2" xfId="4060"/>
    <cellStyle name="40% - Ênfase4 10 2 4 2 2" xfId="10119"/>
    <cellStyle name="40% - Ênfase4 10 2 4 2 2 2" xfId="22239"/>
    <cellStyle name="40% - Ênfase4 10 2 4 2 2 3" xfId="34328"/>
    <cellStyle name="40% - Ênfase4 10 2 4 2 2 4" xfId="50686"/>
    <cellStyle name="40% - Ênfase4 10 2 4 2 3" xfId="16179"/>
    <cellStyle name="40% - Ênfase4 10 2 4 2 4" xfId="28269"/>
    <cellStyle name="40% - Ênfase4 10 2 4 2 5" xfId="42409"/>
    <cellStyle name="40% - Ênfase4 10 2 4 3" xfId="6060"/>
    <cellStyle name="40% - Ênfase4 10 2 4 3 2" xfId="12119"/>
    <cellStyle name="40% - Ênfase4 10 2 4 3 2 2" xfId="24239"/>
    <cellStyle name="40% - Ênfase4 10 2 4 3 2 3" xfId="36328"/>
    <cellStyle name="40% - Ênfase4 10 2 4 3 2 4" xfId="52686"/>
    <cellStyle name="40% - Ênfase4 10 2 4 3 3" xfId="18179"/>
    <cellStyle name="40% - Ênfase4 10 2 4 3 4" xfId="30269"/>
    <cellStyle name="40% - Ênfase4 10 2 4 3 5" xfId="44409"/>
    <cellStyle name="40% - Ênfase4 10 2 4 4" xfId="8089"/>
    <cellStyle name="40% - Ênfase4 10 2 4 4 2" xfId="20209"/>
    <cellStyle name="40% - Ênfase4 10 2 4 4 2 2" xfId="48653"/>
    <cellStyle name="40% - Ênfase4 10 2 4 4 3" xfId="32298"/>
    <cellStyle name="40% - Ênfase4 10 2 4 4 4" xfId="40376"/>
    <cellStyle name="40% - Ênfase4 10 2 4 5" xfId="14149"/>
    <cellStyle name="40% - Ênfase4 10 2 4 5 2" xfId="46604"/>
    <cellStyle name="40% - Ênfase4 10 2 4 6" xfId="26239"/>
    <cellStyle name="40% - Ênfase4 10 2 4 7" xfId="38329"/>
    <cellStyle name="40% - Ênfase4 10 2 5" xfId="2524"/>
    <cellStyle name="40% - Ênfase4 10 2 5 2" xfId="8584"/>
    <cellStyle name="40% - Ênfase4 10 2 5 2 2" xfId="20704"/>
    <cellStyle name="40% - Ênfase4 10 2 5 2 3" xfId="32793"/>
    <cellStyle name="40% - Ênfase4 10 2 5 2 4" xfId="49150"/>
    <cellStyle name="40% - Ênfase4 10 2 5 3" xfId="14644"/>
    <cellStyle name="40% - Ênfase4 10 2 5 4" xfId="26734"/>
    <cellStyle name="40% - Ênfase4 10 2 5 5" xfId="40873"/>
    <cellStyle name="40% - Ênfase4 10 2 6" xfId="4554"/>
    <cellStyle name="40% - Ênfase4 10 2 6 2" xfId="10613"/>
    <cellStyle name="40% - Ênfase4 10 2 6 2 2" xfId="22733"/>
    <cellStyle name="40% - Ênfase4 10 2 6 2 3" xfId="34822"/>
    <cellStyle name="40% - Ênfase4 10 2 6 2 4" xfId="51180"/>
    <cellStyle name="40% - Ênfase4 10 2 6 3" xfId="16673"/>
    <cellStyle name="40% - Ênfase4 10 2 6 4" xfId="28763"/>
    <cellStyle name="40% - Ênfase4 10 2 6 5" xfId="42903"/>
    <cellStyle name="40% - Ênfase4 10 2 7" xfId="6554"/>
    <cellStyle name="40% - Ênfase4 10 2 7 2" xfId="18674"/>
    <cellStyle name="40% - Ênfase4 10 2 7 2 2" xfId="47103"/>
    <cellStyle name="40% - Ênfase4 10 2 7 3" xfId="30763"/>
    <cellStyle name="40% - Ênfase4 10 2 7 4" xfId="38826"/>
    <cellStyle name="40% - Ênfase4 10 2 8" xfId="12614"/>
    <cellStyle name="40% - Ênfase4 10 2 8 2" xfId="45056"/>
    <cellStyle name="40% - Ênfase4 10 2 9" xfId="24733"/>
    <cellStyle name="40% - Ênfase4 10 3" xfId="1481"/>
    <cellStyle name="40% - Ênfase4 10 3 2" xfId="3523"/>
    <cellStyle name="40% - Ênfase4 10 3 2 2" xfId="9582"/>
    <cellStyle name="40% - Ênfase4 10 3 2 2 2" xfId="21702"/>
    <cellStyle name="40% - Ênfase4 10 3 2 2 3" xfId="33791"/>
    <cellStyle name="40% - Ênfase4 10 3 2 2 4" xfId="50149"/>
    <cellStyle name="40% - Ênfase4 10 3 2 3" xfId="15642"/>
    <cellStyle name="40% - Ênfase4 10 3 2 4" xfId="27732"/>
    <cellStyle name="40% - Ênfase4 10 3 2 5" xfId="41872"/>
    <cellStyle name="40% - Ênfase4 10 3 3" xfId="5547"/>
    <cellStyle name="40% - Ênfase4 10 3 3 2" xfId="11606"/>
    <cellStyle name="40% - Ênfase4 10 3 3 2 2" xfId="23726"/>
    <cellStyle name="40% - Ênfase4 10 3 3 2 3" xfId="35815"/>
    <cellStyle name="40% - Ênfase4 10 3 3 2 4" xfId="52173"/>
    <cellStyle name="40% - Ênfase4 10 3 3 3" xfId="17666"/>
    <cellStyle name="40% - Ênfase4 10 3 3 4" xfId="29756"/>
    <cellStyle name="40% - Ênfase4 10 3 3 5" xfId="43896"/>
    <cellStyle name="40% - Ênfase4 10 3 4" xfId="7552"/>
    <cellStyle name="40% - Ênfase4 10 3 4 2" xfId="19672"/>
    <cellStyle name="40% - Ênfase4 10 3 4 2 2" xfId="48115"/>
    <cellStyle name="40% - Ênfase4 10 3 4 3" xfId="31761"/>
    <cellStyle name="40% - Ênfase4 10 3 4 4" xfId="39838"/>
    <cellStyle name="40% - Ênfase4 10 3 5" xfId="13612"/>
    <cellStyle name="40% - Ênfase4 10 3 5 2" xfId="46066"/>
    <cellStyle name="40% - Ênfase4 10 3 6" xfId="25726"/>
    <cellStyle name="40% - Ênfase4 10 3 7" xfId="37816"/>
    <cellStyle name="40% - Ênfase4 10 4" xfId="971"/>
    <cellStyle name="40% - Ênfase4 10 4 2" xfId="3026"/>
    <cellStyle name="40% - Ênfase4 10 4 2 2" xfId="9085"/>
    <cellStyle name="40% - Ênfase4 10 4 2 2 2" xfId="21205"/>
    <cellStyle name="40% - Ênfase4 10 4 2 2 3" xfId="33294"/>
    <cellStyle name="40% - Ênfase4 10 4 2 2 4" xfId="49652"/>
    <cellStyle name="40% - Ênfase4 10 4 2 3" xfId="15145"/>
    <cellStyle name="40% - Ênfase4 10 4 2 4" xfId="27235"/>
    <cellStyle name="40% - Ênfase4 10 4 2 5" xfId="41375"/>
    <cellStyle name="40% - Ênfase4 10 4 3" xfId="5051"/>
    <cellStyle name="40% - Ênfase4 10 4 3 2" xfId="11110"/>
    <cellStyle name="40% - Ênfase4 10 4 3 2 2" xfId="23230"/>
    <cellStyle name="40% - Ênfase4 10 4 3 2 3" xfId="35319"/>
    <cellStyle name="40% - Ênfase4 10 4 3 2 4" xfId="51677"/>
    <cellStyle name="40% - Ênfase4 10 4 3 3" xfId="17170"/>
    <cellStyle name="40% - Ênfase4 10 4 3 4" xfId="29260"/>
    <cellStyle name="40% - Ênfase4 10 4 3 5" xfId="43400"/>
    <cellStyle name="40% - Ênfase4 10 4 4" xfId="7055"/>
    <cellStyle name="40% - Ênfase4 10 4 4 2" xfId="19175"/>
    <cellStyle name="40% - Ênfase4 10 4 4 2 2" xfId="47609"/>
    <cellStyle name="40% - Ênfase4 10 4 4 3" xfId="31264"/>
    <cellStyle name="40% - Ênfase4 10 4 4 4" xfId="39332"/>
    <cellStyle name="40% - Ênfase4 10 4 5" xfId="13115"/>
    <cellStyle name="40% - Ênfase4 10 4 5 2" xfId="45561"/>
    <cellStyle name="40% - Ênfase4 10 4 6" xfId="25230"/>
    <cellStyle name="40% - Ênfase4 10 4 7" xfId="37320"/>
    <cellStyle name="40% - Ênfase4 10 5" xfId="2023"/>
    <cellStyle name="40% - Ênfase4 10 5 2" xfId="4059"/>
    <cellStyle name="40% - Ênfase4 10 5 2 2" xfId="10118"/>
    <cellStyle name="40% - Ênfase4 10 5 2 2 2" xfId="22238"/>
    <cellStyle name="40% - Ênfase4 10 5 2 2 3" xfId="34327"/>
    <cellStyle name="40% - Ênfase4 10 5 2 2 4" xfId="50685"/>
    <cellStyle name="40% - Ênfase4 10 5 2 3" xfId="16178"/>
    <cellStyle name="40% - Ênfase4 10 5 2 4" xfId="28268"/>
    <cellStyle name="40% - Ênfase4 10 5 2 5" xfId="42408"/>
    <cellStyle name="40% - Ênfase4 10 5 3" xfId="6059"/>
    <cellStyle name="40% - Ênfase4 10 5 3 2" xfId="12118"/>
    <cellStyle name="40% - Ênfase4 10 5 3 2 2" xfId="24238"/>
    <cellStyle name="40% - Ênfase4 10 5 3 2 3" xfId="36327"/>
    <cellStyle name="40% - Ênfase4 10 5 3 2 4" xfId="52685"/>
    <cellStyle name="40% - Ênfase4 10 5 3 3" xfId="18178"/>
    <cellStyle name="40% - Ênfase4 10 5 3 4" xfId="30268"/>
    <cellStyle name="40% - Ênfase4 10 5 3 5" xfId="44408"/>
    <cellStyle name="40% - Ênfase4 10 5 4" xfId="8088"/>
    <cellStyle name="40% - Ênfase4 10 5 4 2" xfId="20208"/>
    <cellStyle name="40% - Ênfase4 10 5 4 2 2" xfId="48652"/>
    <cellStyle name="40% - Ênfase4 10 5 4 3" xfId="32297"/>
    <cellStyle name="40% - Ênfase4 10 5 4 4" xfId="40375"/>
    <cellStyle name="40% - Ênfase4 10 5 5" xfId="14148"/>
    <cellStyle name="40% - Ênfase4 10 5 5 2" xfId="46603"/>
    <cellStyle name="40% - Ênfase4 10 5 6" xfId="26238"/>
    <cellStyle name="40% - Ênfase4 10 5 7" xfId="38328"/>
    <cellStyle name="40% - Ênfase4 10 6" xfId="2523"/>
    <cellStyle name="40% - Ênfase4 10 6 2" xfId="8583"/>
    <cellStyle name="40% - Ênfase4 10 6 2 2" xfId="20703"/>
    <cellStyle name="40% - Ênfase4 10 6 2 3" xfId="32792"/>
    <cellStyle name="40% - Ênfase4 10 6 2 4" xfId="49149"/>
    <cellStyle name="40% - Ênfase4 10 6 3" xfId="14643"/>
    <cellStyle name="40% - Ênfase4 10 6 4" xfId="26733"/>
    <cellStyle name="40% - Ênfase4 10 6 5" xfId="40872"/>
    <cellStyle name="40% - Ênfase4 10 7" xfId="4553"/>
    <cellStyle name="40% - Ênfase4 10 7 2" xfId="10612"/>
    <cellStyle name="40% - Ênfase4 10 7 2 2" xfId="22732"/>
    <cellStyle name="40% - Ênfase4 10 7 2 3" xfId="34821"/>
    <cellStyle name="40% - Ênfase4 10 7 2 4" xfId="51179"/>
    <cellStyle name="40% - Ênfase4 10 7 3" xfId="16672"/>
    <cellStyle name="40% - Ênfase4 10 7 4" xfId="28762"/>
    <cellStyle name="40% - Ênfase4 10 7 5" xfId="42902"/>
    <cellStyle name="40% - Ênfase4 10 8" xfId="6553"/>
    <cellStyle name="40% - Ênfase4 10 8 2" xfId="18673"/>
    <cellStyle name="40% - Ênfase4 10 8 2 2" xfId="47102"/>
    <cellStyle name="40% - Ênfase4 10 8 3" xfId="30762"/>
    <cellStyle name="40% - Ênfase4 10 8 4" xfId="38825"/>
    <cellStyle name="40% - Ênfase4 10 9" xfId="12613"/>
    <cellStyle name="40% - Ênfase4 10 9 2" xfId="45055"/>
    <cellStyle name="40% - Ênfase4 11" xfId="410"/>
    <cellStyle name="40% - Ênfase4 11 10" xfId="36826"/>
    <cellStyle name="40% - Ênfase4 11 2" xfId="1485"/>
    <cellStyle name="40% - Ênfase4 11 2 2" xfId="3527"/>
    <cellStyle name="40% - Ênfase4 11 2 2 2" xfId="9586"/>
    <cellStyle name="40% - Ênfase4 11 2 2 2 2" xfId="21706"/>
    <cellStyle name="40% - Ênfase4 11 2 2 2 3" xfId="33795"/>
    <cellStyle name="40% - Ênfase4 11 2 2 2 4" xfId="50153"/>
    <cellStyle name="40% - Ênfase4 11 2 2 3" xfId="15646"/>
    <cellStyle name="40% - Ênfase4 11 2 2 4" xfId="27736"/>
    <cellStyle name="40% - Ênfase4 11 2 2 5" xfId="41876"/>
    <cellStyle name="40% - Ênfase4 11 2 3" xfId="5551"/>
    <cellStyle name="40% - Ênfase4 11 2 3 2" xfId="11610"/>
    <cellStyle name="40% - Ênfase4 11 2 3 2 2" xfId="23730"/>
    <cellStyle name="40% - Ênfase4 11 2 3 2 3" xfId="35819"/>
    <cellStyle name="40% - Ênfase4 11 2 3 2 4" xfId="52177"/>
    <cellStyle name="40% - Ênfase4 11 2 3 3" xfId="17670"/>
    <cellStyle name="40% - Ênfase4 11 2 3 4" xfId="29760"/>
    <cellStyle name="40% - Ênfase4 11 2 3 5" xfId="43900"/>
    <cellStyle name="40% - Ênfase4 11 2 4" xfId="7556"/>
    <cellStyle name="40% - Ênfase4 11 2 4 2" xfId="19676"/>
    <cellStyle name="40% - Ênfase4 11 2 4 2 2" xfId="48119"/>
    <cellStyle name="40% - Ênfase4 11 2 4 3" xfId="31765"/>
    <cellStyle name="40% - Ênfase4 11 2 4 4" xfId="39842"/>
    <cellStyle name="40% - Ênfase4 11 2 5" xfId="13616"/>
    <cellStyle name="40% - Ênfase4 11 2 5 2" xfId="46070"/>
    <cellStyle name="40% - Ênfase4 11 2 6" xfId="25730"/>
    <cellStyle name="40% - Ênfase4 11 2 7" xfId="37820"/>
    <cellStyle name="40% - Ênfase4 11 3" xfId="975"/>
    <cellStyle name="40% - Ênfase4 11 3 2" xfId="3030"/>
    <cellStyle name="40% - Ênfase4 11 3 2 2" xfId="9089"/>
    <cellStyle name="40% - Ênfase4 11 3 2 2 2" xfId="21209"/>
    <cellStyle name="40% - Ênfase4 11 3 2 2 3" xfId="33298"/>
    <cellStyle name="40% - Ênfase4 11 3 2 2 4" xfId="49656"/>
    <cellStyle name="40% - Ênfase4 11 3 2 3" xfId="15149"/>
    <cellStyle name="40% - Ênfase4 11 3 2 4" xfId="27239"/>
    <cellStyle name="40% - Ênfase4 11 3 2 5" xfId="41379"/>
    <cellStyle name="40% - Ênfase4 11 3 3" xfId="5055"/>
    <cellStyle name="40% - Ênfase4 11 3 3 2" xfId="11114"/>
    <cellStyle name="40% - Ênfase4 11 3 3 2 2" xfId="23234"/>
    <cellStyle name="40% - Ênfase4 11 3 3 2 3" xfId="35323"/>
    <cellStyle name="40% - Ênfase4 11 3 3 2 4" xfId="51681"/>
    <cellStyle name="40% - Ênfase4 11 3 3 3" xfId="17174"/>
    <cellStyle name="40% - Ênfase4 11 3 3 4" xfId="29264"/>
    <cellStyle name="40% - Ênfase4 11 3 3 5" xfId="43404"/>
    <cellStyle name="40% - Ênfase4 11 3 4" xfId="7059"/>
    <cellStyle name="40% - Ênfase4 11 3 4 2" xfId="19179"/>
    <cellStyle name="40% - Ênfase4 11 3 4 2 2" xfId="47613"/>
    <cellStyle name="40% - Ênfase4 11 3 4 3" xfId="31268"/>
    <cellStyle name="40% - Ênfase4 11 3 4 4" xfId="39336"/>
    <cellStyle name="40% - Ênfase4 11 3 5" xfId="13119"/>
    <cellStyle name="40% - Ênfase4 11 3 5 2" xfId="45565"/>
    <cellStyle name="40% - Ênfase4 11 3 6" xfId="25234"/>
    <cellStyle name="40% - Ênfase4 11 3 7" xfId="37324"/>
    <cellStyle name="40% - Ênfase4 11 4" xfId="2027"/>
    <cellStyle name="40% - Ênfase4 11 4 2" xfId="4063"/>
    <cellStyle name="40% - Ênfase4 11 4 2 2" xfId="10122"/>
    <cellStyle name="40% - Ênfase4 11 4 2 2 2" xfId="22242"/>
    <cellStyle name="40% - Ênfase4 11 4 2 2 3" xfId="34331"/>
    <cellStyle name="40% - Ênfase4 11 4 2 2 4" xfId="50689"/>
    <cellStyle name="40% - Ênfase4 11 4 2 3" xfId="16182"/>
    <cellStyle name="40% - Ênfase4 11 4 2 4" xfId="28272"/>
    <cellStyle name="40% - Ênfase4 11 4 2 5" xfId="42412"/>
    <cellStyle name="40% - Ênfase4 11 4 3" xfId="6063"/>
    <cellStyle name="40% - Ênfase4 11 4 3 2" xfId="12122"/>
    <cellStyle name="40% - Ênfase4 11 4 3 2 2" xfId="24242"/>
    <cellStyle name="40% - Ênfase4 11 4 3 2 3" xfId="36331"/>
    <cellStyle name="40% - Ênfase4 11 4 3 2 4" xfId="52689"/>
    <cellStyle name="40% - Ênfase4 11 4 3 3" xfId="18182"/>
    <cellStyle name="40% - Ênfase4 11 4 3 4" xfId="30272"/>
    <cellStyle name="40% - Ênfase4 11 4 3 5" xfId="44412"/>
    <cellStyle name="40% - Ênfase4 11 4 4" xfId="8092"/>
    <cellStyle name="40% - Ênfase4 11 4 4 2" xfId="20212"/>
    <cellStyle name="40% - Ênfase4 11 4 4 2 2" xfId="48656"/>
    <cellStyle name="40% - Ênfase4 11 4 4 3" xfId="32301"/>
    <cellStyle name="40% - Ênfase4 11 4 4 4" xfId="40379"/>
    <cellStyle name="40% - Ênfase4 11 4 5" xfId="14152"/>
    <cellStyle name="40% - Ênfase4 11 4 5 2" xfId="46607"/>
    <cellStyle name="40% - Ênfase4 11 4 6" xfId="26242"/>
    <cellStyle name="40% - Ênfase4 11 4 7" xfId="38332"/>
    <cellStyle name="40% - Ênfase4 11 5" xfId="2527"/>
    <cellStyle name="40% - Ênfase4 11 5 2" xfId="8587"/>
    <cellStyle name="40% - Ênfase4 11 5 2 2" xfId="20707"/>
    <cellStyle name="40% - Ênfase4 11 5 2 3" xfId="32796"/>
    <cellStyle name="40% - Ênfase4 11 5 2 4" xfId="49153"/>
    <cellStyle name="40% - Ênfase4 11 5 3" xfId="14647"/>
    <cellStyle name="40% - Ênfase4 11 5 4" xfId="26737"/>
    <cellStyle name="40% - Ênfase4 11 5 5" xfId="40876"/>
    <cellStyle name="40% - Ênfase4 11 6" xfId="4557"/>
    <cellStyle name="40% - Ênfase4 11 6 2" xfId="10616"/>
    <cellStyle name="40% - Ênfase4 11 6 2 2" xfId="22736"/>
    <cellStyle name="40% - Ênfase4 11 6 2 3" xfId="34825"/>
    <cellStyle name="40% - Ênfase4 11 6 2 4" xfId="51183"/>
    <cellStyle name="40% - Ênfase4 11 6 3" xfId="16676"/>
    <cellStyle name="40% - Ênfase4 11 6 4" xfId="28766"/>
    <cellStyle name="40% - Ênfase4 11 6 5" xfId="42906"/>
    <cellStyle name="40% - Ênfase4 11 7" xfId="6557"/>
    <cellStyle name="40% - Ênfase4 11 7 2" xfId="18677"/>
    <cellStyle name="40% - Ênfase4 11 7 2 2" xfId="47106"/>
    <cellStyle name="40% - Ênfase4 11 7 3" xfId="30766"/>
    <cellStyle name="40% - Ênfase4 11 7 4" xfId="38829"/>
    <cellStyle name="40% - Ênfase4 11 8" xfId="12617"/>
    <cellStyle name="40% - Ênfase4 11 8 2" xfId="45059"/>
    <cellStyle name="40% - Ênfase4 11 9" xfId="24736"/>
    <cellStyle name="40% - Ênfase4 12" xfId="412"/>
    <cellStyle name="40% - Ênfase4 12 10" xfId="36827"/>
    <cellStyle name="40% - Ênfase4 12 2" xfId="1486"/>
    <cellStyle name="40% - Ênfase4 12 2 2" xfId="3528"/>
    <cellStyle name="40% - Ênfase4 12 2 2 2" xfId="9587"/>
    <cellStyle name="40% - Ênfase4 12 2 2 2 2" xfId="21707"/>
    <cellStyle name="40% - Ênfase4 12 2 2 2 3" xfId="33796"/>
    <cellStyle name="40% - Ênfase4 12 2 2 2 4" xfId="50154"/>
    <cellStyle name="40% - Ênfase4 12 2 2 3" xfId="15647"/>
    <cellStyle name="40% - Ênfase4 12 2 2 4" xfId="27737"/>
    <cellStyle name="40% - Ênfase4 12 2 2 5" xfId="41877"/>
    <cellStyle name="40% - Ênfase4 12 2 3" xfId="5552"/>
    <cellStyle name="40% - Ênfase4 12 2 3 2" xfId="11611"/>
    <cellStyle name="40% - Ênfase4 12 2 3 2 2" xfId="23731"/>
    <cellStyle name="40% - Ênfase4 12 2 3 2 3" xfId="35820"/>
    <cellStyle name="40% - Ênfase4 12 2 3 2 4" xfId="52178"/>
    <cellStyle name="40% - Ênfase4 12 2 3 3" xfId="17671"/>
    <cellStyle name="40% - Ênfase4 12 2 3 4" xfId="29761"/>
    <cellStyle name="40% - Ênfase4 12 2 3 5" xfId="43901"/>
    <cellStyle name="40% - Ênfase4 12 2 4" xfId="7557"/>
    <cellStyle name="40% - Ênfase4 12 2 4 2" xfId="19677"/>
    <cellStyle name="40% - Ênfase4 12 2 4 2 2" xfId="48120"/>
    <cellStyle name="40% - Ênfase4 12 2 4 3" xfId="31766"/>
    <cellStyle name="40% - Ênfase4 12 2 4 4" xfId="39843"/>
    <cellStyle name="40% - Ênfase4 12 2 5" xfId="13617"/>
    <cellStyle name="40% - Ênfase4 12 2 5 2" xfId="46071"/>
    <cellStyle name="40% - Ênfase4 12 2 6" xfId="25731"/>
    <cellStyle name="40% - Ênfase4 12 2 7" xfId="37821"/>
    <cellStyle name="40% - Ênfase4 12 3" xfId="976"/>
    <cellStyle name="40% - Ênfase4 12 3 2" xfId="3031"/>
    <cellStyle name="40% - Ênfase4 12 3 2 2" xfId="9090"/>
    <cellStyle name="40% - Ênfase4 12 3 2 2 2" xfId="21210"/>
    <cellStyle name="40% - Ênfase4 12 3 2 2 3" xfId="33299"/>
    <cellStyle name="40% - Ênfase4 12 3 2 2 4" xfId="49657"/>
    <cellStyle name="40% - Ênfase4 12 3 2 3" xfId="15150"/>
    <cellStyle name="40% - Ênfase4 12 3 2 4" xfId="27240"/>
    <cellStyle name="40% - Ênfase4 12 3 2 5" xfId="41380"/>
    <cellStyle name="40% - Ênfase4 12 3 3" xfId="5056"/>
    <cellStyle name="40% - Ênfase4 12 3 3 2" xfId="11115"/>
    <cellStyle name="40% - Ênfase4 12 3 3 2 2" xfId="23235"/>
    <cellStyle name="40% - Ênfase4 12 3 3 2 3" xfId="35324"/>
    <cellStyle name="40% - Ênfase4 12 3 3 2 4" xfId="51682"/>
    <cellStyle name="40% - Ênfase4 12 3 3 3" xfId="17175"/>
    <cellStyle name="40% - Ênfase4 12 3 3 4" xfId="29265"/>
    <cellStyle name="40% - Ênfase4 12 3 3 5" xfId="43405"/>
    <cellStyle name="40% - Ênfase4 12 3 4" xfId="7060"/>
    <cellStyle name="40% - Ênfase4 12 3 4 2" xfId="19180"/>
    <cellStyle name="40% - Ênfase4 12 3 4 2 2" xfId="47614"/>
    <cellStyle name="40% - Ênfase4 12 3 4 3" xfId="31269"/>
    <cellStyle name="40% - Ênfase4 12 3 4 4" xfId="39337"/>
    <cellStyle name="40% - Ênfase4 12 3 5" xfId="13120"/>
    <cellStyle name="40% - Ênfase4 12 3 5 2" xfId="45566"/>
    <cellStyle name="40% - Ênfase4 12 3 6" xfId="25235"/>
    <cellStyle name="40% - Ênfase4 12 3 7" xfId="37325"/>
    <cellStyle name="40% - Ênfase4 12 4" xfId="2028"/>
    <cellStyle name="40% - Ênfase4 12 4 2" xfId="4064"/>
    <cellStyle name="40% - Ênfase4 12 4 2 2" xfId="10123"/>
    <cellStyle name="40% - Ênfase4 12 4 2 2 2" xfId="22243"/>
    <cellStyle name="40% - Ênfase4 12 4 2 2 3" xfId="34332"/>
    <cellStyle name="40% - Ênfase4 12 4 2 2 4" xfId="50690"/>
    <cellStyle name="40% - Ênfase4 12 4 2 3" xfId="16183"/>
    <cellStyle name="40% - Ênfase4 12 4 2 4" xfId="28273"/>
    <cellStyle name="40% - Ênfase4 12 4 2 5" xfId="42413"/>
    <cellStyle name="40% - Ênfase4 12 4 3" xfId="6064"/>
    <cellStyle name="40% - Ênfase4 12 4 3 2" xfId="12123"/>
    <cellStyle name="40% - Ênfase4 12 4 3 2 2" xfId="24243"/>
    <cellStyle name="40% - Ênfase4 12 4 3 2 3" xfId="36332"/>
    <cellStyle name="40% - Ênfase4 12 4 3 2 4" xfId="52690"/>
    <cellStyle name="40% - Ênfase4 12 4 3 3" xfId="18183"/>
    <cellStyle name="40% - Ênfase4 12 4 3 4" xfId="30273"/>
    <cellStyle name="40% - Ênfase4 12 4 3 5" xfId="44413"/>
    <cellStyle name="40% - Ênfase4 12 4 4" xfId="8093"/>
    <cellStyle name="40% - Ênfase4 12 4 4 2" xfId="20213"/>
    <cellStyle name="40% - Ênfase4 12 4 4 2 2" xfId="48657"/>
    <cellStyle name="40% - Ênfase4 12 4 4 3" xfId="32302"/>
    <cellStyle name="40% - Ênfase4 12 4 4 4" xfId="40380"/>
    <cellStyle name="40% - Ênfase4 12 4 5" xfId="14153"/>
    <cellStyle name="40% - Ênfase4 12 4 5 2" xfId="46608"/>
    <cellStyle name="40% - Ênfase4 12 4 6" xfId="26243"/>
    <cellStyle name="40% - Ênfase4 12 4 7" xfId="38333"/>
    <cellStyle name="40% - Ênfase4 12 5" xfId="2528"/>
    <cellStyle name="40% - Ênfase4 12 5 2" xfId="8588"/>
    <cellStyle name="40% - Ênfase4 12 5 2 2" xfId="20708"/>
    <cellStyle name="40% - Ênfase4 12 5 2 3" xfId="32797"/>
    <cellStyle name="40% - Ênfase4 12 5 2 4" xfId="49154"/>
    <cellStyle name="40% - Ênfase4 12 5 3" xfId="14648"/>
    <cellStyle name="40% - Ênfase4 12 5 4" xfId="26738"/>
    <cellStyle name="40% - Ênfase4 12 5 5" xfId="40877"/>
    <cellStyle name="40% - Ênfase4 12 6" xfId="4558"/>
    <cellStyle name="40% - Ênfase4 12 6 2" xfId="10617"/>
    <cellStyle name="40% - Ênfase4 12 6 2 2" xfId="22737"/>
    <cellStyle name="40% - Ênfase4 12 6 2 3" xfId="34826"/>
    <cellStyle name="40% - Ênfase4 12 6 2 4" xfId="51184"/>
    <cellStyle name="40% - Ênfase4 12 6 3" xfId="16677"/>
    <cellStyle name="40% - Ênfase4 12 6 4" xfId="28767"/>
    <cellStyle name="40% - Ênfase4 12 6 5" xfId="42907"/>
    <cellStyle name="40% - Ênfase4 12 7" xfId="6558"/>
    <cellStyle name="40% - Ênfase4 12 7 2" xfId="18678"/>
    <cellStyle name="40% - Ênfase4 12 7 2 2" xfId="47107"/>
    <cellStyle name="40% - Ênfase4 12 7 3" xfId="30767"/>
    <cellStyle name="40% - Ênfase4 12 7 4" xfId="38830"/>
    <cellStyle name="40% - Ênfase4 12 8" xfId="12618"/>
    <cellStyle name="40% - Ênfase4 12 8 2" xfId="45060"/>
    <cellStyle name="40% - Ênfase4 12 9" xfId="24737"/>
    <cellStyle name="40% - Ênfase4 13" xfId="413"/>
    <cellStyle name="40% - Ênfase4 13 10" xfId="36828"/>
    <cellStyle name="40% - Ênfase4 13 2" xfId="1487"/>
    <cellStyle name="40% - Ênfase4 13 2 2" xfId="3529"/>
    <cellStyle name="40% - Ênfase4 13 2 2 2" xfId="9588"/>
    <cellStyle name="40% - Ênfase4 13 2 2 2 2" xfId="21708"/>
    <cellStyle name="40% - Ênfase4 13 2 2 2 3" xfId="33797"/>
    <cellStyle name="40% - Ênfase4 13 2 2 2 4" xfId="50155"/>
    <cellStyle name="40% - Ênfase4 13 2 2 3" xfId="15648"/>
    <cellStyle name="40% - Ênfase4 13 2 2 4" xfId="27738"/>
    <cellStyle name="40% - Ênfase4 13 2 2 5" xfId="41878"/>
    <cellStyle name="40% - Ênfase4 13 2 3" xfId="5553"/>
    <cellStyle name="40% - Ênfase4 13 2 3 2" xfId="11612"/>
    <cellStyle name="40% - Ênfase4 13 2 3 2 2" xfId="23732"/>
    <cellStyle name="40% - Ênfase4 13 2 3 2 3" xfId="35821"/>
    <cellStyle name="40% - Ênfase4 13 2 3 2 4" xfId="52179"/>
    <cellStyle name="40% - Ênfase4 13 2 3 3" xfId="17672"/>
    <cellStyle name="40% - Ênfase4 13 2 3 4" xfId="29762"/>
    <cellStyle name="40% - Ênfase4 13 2 3 5" xfId="43902"/>
    <cellStyle name="40% - Ênfase4 13 2 4" xfId="7558"/>
    <cellStyle name="40% - Ênfase4 13 2 4 2" xfId="19678"/>
    <cellStyle name="40% - Ênfase4 13 2 4 2 2" xfId="48121"/>
    <cellStyle name="40% - Ênfase4 13 2 4 3" xfId="31767"/>
    <cellStyle name="40% - Ênfase4 13 2 4 4" xfId="39844"/>
    <cellStyle name="40% - Ênfase4 13 2 5" xfId="13618"/>
    <cellStyle name="40% - Ênfase4 13 2 5 2" xfId="46072"/>
    <cellStyle name="40% - Ênfase4 13 2 6" xfId="25732"/>
    <cellStyle name="40% - Ênfase4 13 2 7" xfId="37822"/>
    <cellStyle name="40% - Ênfase4 13 3" xfId="977"/>
    <cellStyle name="40% - Ênfase4 13 3 2" xfId="3032"/>
    <cellStyle name="40% - Ênfase4 13 3 2 2" xfId="9091"/>
    <cellStyle name="40% - Ênfase4 13 3 2 2 2" xfId="21211"/>
    <cellStyle name="40% - Ênfase4 13 3 2 2 3" xfId="33300"/>
    <cellStyle name="40% - Ênfase4 13 3 2 2 4" xfId="49658"/>
    <cellStyle name="40% - Ênfase4 13 3 2 3" xfId="15151"/>
    <cellStyle name="40% - Ênfase4 13 3 2 4" xfId="27241"/>
    <cellStyle name="40% - Ênfase4 13 3 2 5" xfId="41381"/>
    <cellStyle name="40% - Ênfase4 13 3 3" xfId="5057"/>
    <cellStyle name="40% - Ênfase4 13 3 3 2" xfId="11116"/>
    <cellStyle name="40% - Ênfase4 13 3 3 2 2" xfId="23236"/>
    <cellStyle name="40% - Ênfase4 13 3 3 2 3" xfId="35325"/>
    <cellStyle name="40% - Ênfase4 13 3 3 2 4" xfId="51683"/>
    <cellStyle name="40% - Ênfase4 13 3 3 3" xfId="17176"/>
    <cellStyle name="40% - Ênfase4 13 3 3 4" xfId="29266"/>
    <cellStyle name="40% - Ênfase4 13 3 3 5" xfId="43406"/>
    <cellStyle name="40% - Ênfase4 13 3 4" xfId="7061"/>
    <cellStyle name="40% - Ênfase4 13 3 4 2" xfId="19181"/>
    <cellStyle name="40% - Ênfase4 13 3 4 2 2" xfId="47615"/>
    <cellStyle name="40% - Ênfase4 13 3 4 3" xfId="31270"/>
    <cellStyle name="40% - Ênfase4 13 3 4 4" xfId="39338"/>
    <cellStyle name="40% - Ênfase4 13 3 5" xfId="13121"/>
    <cellStyle name="40% - Ênfase4 13 3 5 2" xfId="45567"/>
    <cellStyle name="40% - Ênfase4 13 3 6" xfId="25236"/>
    <cellStyle name="40% - Ênfase4 13 3 7" xfId="37326"/>
    <cellStyle name="40% - Ênfase4 13 4" xfId="2029"/>
    <cellStyle name="40% - Ênfase4 13 4 2" xfId="4065"/>
    <cellStyle name="40% - Ênfase4 13 4 2 2" xfId="10124"/>
    <cellStyle name="40% - Ênfase4 13 4 2 2 2" xfId="22244"/>
    <cellStyle name="40% - Ênfase4 13 4 2 2 3" xfId="34333"/>
    <cellStyle name="40% - Ênfase4 13 4 2 2 4" xfId="50691"/>
    <cellStyle name="40% - Ênfase4 13 4 2 3" xfId="16184"/>
    <cellStyle name="40% - Ênfase4 13 4 2 4" xfId="28274"/>
    <cellStyle name="40% - Ênfase4 13 4 2 5" xfId="42414"/>
    <cellStyle name="40% - Ênfase4 13 4 3" xfId="6065"/>
    <cellStyle name="40% - Ênfase4 13 4 3 2" xfId="12124"/>
    <cellStyle name="40% - Ênfase4 13 4 3 2 2" xfId="24244"/>
    <cellStyle name="40% - Ênfase4 13 4 3 2 3" xfId="36333"/>
    <cellStyle name="40% - Ênfase4 13 4 3 2 4" xfId="52691"/>
    <cellStyle name="40% - Ênfase4 13 4 3 3" xfId="18184"/>
    <cellStyle name="40% - Ênfase4 13 4 3 4" xfId="30274"/>
    <cellStyle name="40% - Ênfase4 13 4 3 5" xfId="44414"/>
    <cellStyle name="40% - Ênfase4 13 4 4" xfId="8094"/>
    <cellStyle name="40% - Ênfase4 13 4 4 2" xfId="20214"/>
    <cellStyle name="40% - Ênfase4 13 4 4 2 2" xfId="48658"/>
    <cellStyle name="40% - Ênfase4 13 4 4 3" xfId="32303"/>
    <cellStyle name="40% - Ênfase4 13 4 4 4" xfId="40381"/>
    <cellStyle name="40% - Ênfase4 13 4 5" xfId="14154"/>
    <cellStyle name="40% - Ênfase4 13 4 5 2" xfId="46609"/>
    <cellStyle name="40% - Ênfase4 13 4 6" xfId="26244"/>
    <cellStyle name="40% - Ênfase4 13 4 7" xfId="38334"/>
    <cellStyle name="40% - Ênfase4 13 5" xfId="2529"/>
    <cellStyle name="40% - Ênfase4 13 5 2" xfId="8589"/>
    <cellStyle name="40% - Ênfase4 13 5 2 2" xfId="20709"/>
    <cellStyle name="40% - Ênfase4 13 5 2 3" xfId="32798"/>
    <cellStyle name="40% - Ênfase4 13 5 2 4" xfId="49155"/>
    <cellStyle name="40% - Ênfase4 13 5 3" xfId="14649"/>
    <cellStyle name="40% - Ênfase4 13 5 4" xfId="26739"/>
    <cellStyle name="40% - Ênfase4 13 5 5" xfId="40878"/>
    <cellStyle name="40% - Ênfase4 13 6" xfId="4559"/>
    <cellStyle name="40% - Ênfase4 13 6 2" xfId="10618"/>
    <cellStyle name="40% - Ênfase4 13 6 2 2" xfId="22738"/>
    <cellStyle name="40% - Ênfase4 13 6 2 3" xfId="34827"/>
    <cellStyle name="40% - Ênfase4 13 6 2 4" xfId="51185"/>
    <cellStyle name="40% - Ênfase4 13 6 3" xfId="16678"/>
    <cellStyle name="40% - Ênfase4 13 6 4" xfId="28768"/>
    <cellStyle name="40% - Ênfase4 13 6 5" xfId="42908"/>
    <cellStyle name="40% - Ênfase4 13 7" xfId="6559"/>
    <cellStyle name="40% - Ênfase4 13 7 2" xfId="18679"/>
    <cellStyle name="40% - Ênfase4 13 7 2 2" xfId="47108"/>
    <cellStyle name="40% - Ênfase4 13 7 3" xfId="30768"/>
    <cellStyle name="40% - Ênfase4 13 7 4" xfId="38831"/>
    <cellStyle name="40% - Ênfase4 13 8" xfId="12619"/>
    <cellStyle name="40% - Ênfase4 13 8 2" xfId="45061"/>
    <cellStyle name="40% - Ênfase4 13 9" xfId="24738"/>
    <cellStyle name="40% - Ênfase4 14" xfId="414"/>
    <cellStyle name="40% - Ênfase4 14 10" xfId="36829"/>
    <cellStyle name="40% - Ênfase4 14 2" xfId="1488"/>
    <cellStyle name="40% - Ênfase4 14 2 2" xfId="3530"/>
    <cellStyle name="40% - Ênfase4 14 2 2 2" xfId="9589"/>
    <cellStyle name="40% - Ênfase4 14 2 2 2 2" xfId="21709"/>
    <cellStyle name="40% - Ênfase4 14 2 2 2 3" xfId="33798"/>
    <cellStyle name="40% - Ênfase4 14 2 2 2 4" xfId="50156"/>
    <cellStyle name="40% - Ênfase4 14 2 2 3" xfId="15649"/>
    <cellStyle name="40% - Ênfase4 14 2 2 4" xfId="27739"/>
    <cellStyle name="40% - Ênfase4 14 2 2 5" xfId="41879"/>
    <cellStyle name="40% - Ênfase4 14 2 3" xfId="5554"/>
    <cellStyle name="40% - Ênfase4 14 2 3 2" xfId="11613"/>
    <cellStyle name="40% - Ênfase4 14 2 3 2 2" xfId="23733"/>
    <cellStyle name="40% - Ênfase4 14 2 3 2 3" xfId="35822"/>
    <cellStyle name="40% - Ênfase4 14 2 3 2 4" xfId="52180"/>
    <cellStyle name="40% - Ênfase4 14 2 3 3" xfId="17673"/>
    <cellStyle name="40% - Ênfase4 14 2 3 4" xfId="29763"/>
    <cellStyle name="40% - Ênfase4 14 2 3 5" xfId="43903"/>
    <cellStyle name="40% - Ênfase4 14 2 4" xfId="7559"/>
    <cellStyle name="40% - Ênfase4 14 2 4 2" xfId="19679"/>
    <cellStyle name="40% - Ênfase4 14 2 4 2 2" xfId="48122"/>
    <cellStyle name="40% - Ênfase4 14 2 4 3" xfId="31768"/>
    <cellStyle name="40% - Ênfase4 14 2 4 4" xfId="39845"/>
    <cellStyle name="40% - Ênfase4 14 2 5" xfId="13619"/>
    <cellStyle name="40% - Ênfase4 14 2 5 2" xfId="46073"/>
    <cellStyle name="40% - Ênfase4 14 2 6" xfId="25733"/>
    <cellStyle name="40% - Ênfase4 14 2 7" xfId="37823"/>
    <cellStyle name="40% - Ênfase4 14 3" xfId="978"/>
    <cellStyle name="40% - Ênfase4 14 3 2" xfId="3033"/>
    <cellStyle name="40% - Ênfase4 14 3 2 2" xfId="9092"/>
    <cellStyle name="40% - Ênfase4 14 3 2 2 2" xfId="21212"/>
    <cellStyle name="40% - Ênfase4 14 3 2 2 3" xfId="33301"/>
    <cellStyle name="40% - Ênfase4 14 3 2 2 4" xfId="49659"/>
    <cellStyle name="40% - Ênfase4 14 3 2 3" xfId="15152"/>
    <cellStyle name="40% - Ênfase4 14 3 2 4" xfId="27242"/>
    <cellStyle name="40% - Ênfase4 14 3 2 5" xfId="41382"/>
    <cellStyle name="40% - Ênfase4 14 3 3" xfId="5058"/>
    <cellStyle name="40% - Ênfase4 14 3 3 2" xfId="11117"/>
    <cellStyle name="40% - Ênfase4 14 3 3 2 2" xfId="23237"/>
    <cellStyle name="40% - Ênfase4 14 3 3 2 3" xfId="35326"/>
    <cellStyle name="40% - Ênfase4 14 3 3 2 4" xfId="51684"/>
    <cellStyle name="40% - Ênfase4 14 3 3 3" xfId="17177"/>
    <cellStyle name="40% - Ênfase4 14 3 3 4" xfId="29267"/>
    <cellStyle name="40% - Ênfase4 14 3 3 5" xfId="43407"/>
    <cellStyle name="40% - Ênfase4 14 3 4" xfId="7062"/>
    <cellStyle name="40% - Ênfase4 14 3 4 2" xfId="19182"/>
    <cellStyle name="40% - Ênfase4 14 3 4 2 2" xfId="47616"/>
    <cellStyle name="40% - Ênfase4 14 3 4 3" xfId="31271"/>
    <cellStyle name="40% - Ênfase4 14 3 4 4" xfId="39339"/>
    <cellStyle name="40% - Ênfase4 14 3 5" xfId="13122"/>
    <cellStyle name="40% - Ênfase4 14 3 5 2" xfId="45568"/>
    <cellStyle name="40% - Ênfase4 14 3 6" xfId="25237"/>
    <cellStyle name="40% - Ênfase4 14 3 7" xfId="37327"/>
    <cellStyle name="40% - Ênfase4 14 4" xfId="2030"/>
    <cellStyle name="40% - Ênfase4 14 4 2" xfId="4066"/>
    <cellStyle name="40% - Ênfase4 14 4 2 2" xfId="10125"/>
    <cellStyle name="40% - Ênfase4 14 4 2 2 2" xfId="22245"/>
    <cellStyle name="40% - Ênfase4 14 4 2 2 3" xfId="34334"/>
    <cellStyle name="40% - Ênfase4 14 4 2 2 4" xfId="50692"/>
    <cellStyle name="40% - Ênfase4 14 4 2 3" xfId="16185"/>
    <cellStyle name="40% - Ênfase4 14 4 2 4" xfId="28275"/>
    <cellStyle name="40% - Ênfase4 14 4 2 5" xfId="42415"/>
    <cellStyle name="40% - Ênfase4 14 4 3" xfId="6066"/>
    <cellStyle name="40% - Ênfase4 14 4 3 2" xfId="12125"/>
    <cellStyle name="40% - Ênfase4 14 4 3 2 2" xfId="24245"/>
    <cellStyle name="40% - Ênfase4 14 4 3 2 3" xfId="36334"/>
    <cellStyle name="40% - Ênfase4 14 4 3 2 4" xfId="52692"/>
    <cellStyle name="40% - Ênfase4 14 4 3 3" xfId="18185"/>
    <cellStyle name="40% - Ênfase4 14 4 3 4" xfId="30275"/>
    <cellStyle name="40% - Ênfase4 14 4 3 5" xfId="44415"/>
    <cellStyle name="40% - Ênfase4 14 4 4" xfId="8095"/>
    <cellStyle name="40% - Ênfase4 14 4 4 2" xfId="20215"/>
    <cellStyle name="40% - Ênfase4 14 4 4 2 2" xfId="48659"/>
    <cellStyle name="40% - Ênfase4 14 4 4 3" xfId="32304"/>
    <cellStyle name="40% - Ênfase4 14 4 4 4" xfId="40382"/>
    <cellStyle name="40% - Ênfase4 14 4 5" xfId="14155"/>
    <cellStyle name="40% - Ênfase4 14 4 5 2" xfId="46610"/>
    <cellStyle name="40% - Ênfase4 14 4 6" xfId="26245"/>
    <cellStyle name="40% - Ênfase4 14 4 7" xfId="38335"/>
    <cellStyle name="40% - Ênfase4 14 5" xfId="2530"/>
    <cellStyle name="40% - Ênfase4 14 5 2" xfId="8590"/>
    <cellStyle name="40% - Ênfase4 14 5 2 2" xfId="20710"/>
    <cellStyle name="40% - Ênfase4 14 5 2 3" xfId="32799"/>
    <cellStyle name="40% - Ênfase4 14 5 2 4" xfId="49156"/>
    <cellStyle name="40% - Ênfase4 14 5 3" xfId="14650"/>
    <cellStyle name="40% - Ênfase4 14 5 4" xfId="26740"/>
    <cellStyle name="40% - Ênfase4 14 5 5" xfId="40879"/>
    <cellStyle name="40% - Ênfase4 14 6" xfId="4560"/>
    <cellStyle name="40% - Ênfase4 14 6 2" xfId="10619"/>
    <cellStyle name="40% - Ênfase4 14 6 2 2" xfId="22739"/>
    <cellStyle name="40% - Ênfase4 14 6 2 3" xfId="34828"/>
    <cellStyle name="40% - Ênfase4 14 6 2 4" xfId="51186"/>
    <cellStyle name="40% - Ênfase4 14 6 3" xfId="16679"/>
    <cellStyle name="40% - Ênfase4 14 6 4" xfId="28769"/>
    <cellStyle name="40% - Ênfase4 14 6 5" xfId="42909"/>
    <cellStyle name="40% - Ênfase4 14 7" xfId="6560"/>
    <cellStyle name="40% - Ênfase4 14 7 2" xfId="18680"/>
    <cellStyle name="40% - Ênfase4 14 7 2 2" xfId="47109"/>
    <cellStyle name="40% - Ênfase4 14 7 3" xfId="30769"/>
    <cellStyle name="40% - Ênfase4 14 7 4" xfId="38832"/>
    <cellStyle name="40% - Ênfase4 14 8" xfId="12620"/>
    <cellStyle name="40% - Ênfase4 14 8 2" xfId="45062"/>
    <cellStyle name="40% - Ênfase4 14 9" xfId="24739"/>
    <cellStyle name="40% - Ênfase4 15" xfId="415"/>
    <cellStyle name="40% - Ênfase4 15 10" xfId="36830"/>
    <cellStyle name="40% - Ênfase4 15 2" xfId="1489"/>
    <cellStyle name="40% - Ênfase4 15 2 2" xfId="3531"/>
    <cellStyle name="40% - Ênfase4 15 2 2 2" xfId="9590"/>
    <cellStyle name="40% - Ênfase4 15 2 2 2 2" xfId="21710"/>
    <cellStyle name="40% - Ênfase4 15 2 2 2 3" xfId="33799"/>
    <cellStyle name="40% - Ênfase4 15 2 2 2 4" xfId="50157"/>
    <cellStyle name="40% - Ênfase4 15 2 2 3" xfId="15650"/>
    <cellStyle name="40% - Ênfase4 15 2 2 4" xfId="27740"/>
    <cellStyle name="40% - Ênfase4 15 2 2 5" xfId="41880"/>
    <cellStyle name="40% - Ênfase4 15 2 3" xfId="5555"/>
    <cellStyle name="40% - Ênfase4 15 2 3 2" xfId="11614"/>
    <cellStyle name="40% - Ênfase4 15 2 3 2 2" xfId="23734"/>
    <cellStyle name="40% - Ênfase4 15 2 3 2 3" xfId="35823"/>
    <cellStyle name="40% - Ênfase4 15 2 3 2 4" xfId="52181"/>
    <cellStyle name="40% - Ênfase4 15 2 3 3" xfId="17674"/>
    <cellStyle name="40% - Ênfase4 15 2 3 4" xfId="29764"/>
    <cellStyle name="40% - Ênfase4 15 2 3 5" xfId="43904"/>
    <cellStyle name="40% - Ênfase4 15 2 4" xfId="7560"/>
    <cellStyle name="40% - Ênfase4 15 2 4 2" xfId="19680"/>
    <cellStyle name="40% - Ênfase4 15 2 4 2 2" xfId="48123"/>
    <cellStyle name="40% - Ênfase4 15 2 4 3" xfId="31769"/>
    <cellStyle name="40% - Ênfase4 15 2 4 4" xfId="39846"/>
    <cellStyle name="40% - Ênfase4 15 2 5" xfId="13620"/>
    <cellStyle name="40% - Ênfase4 15 2 5 2" xfId="46074"/>
    <cellStyle name="40% - Ênfase4 15 2 6" xfId="25734"/>
    <cellStyle name="40% - Ênfase4 15 2 7" xfId="37824"/>
    <cellStyle name="40% - Ênfase4 15 3" xfId="979"/>
    <cellStyle name="40% - Ênfase4 15 3 2" xfId="3034"/>
    <cellStyle name="40% - Ênfase4 15 3 2 2" xfId="9093"/>
    <cellStyle name="40% - Ênfase4 15 3 2 2 2" xfId="21213"/>
    <cellStyle name="40% - Ênfase4 15 3 2 2 3" xfId="33302"/>
    <cellStyle name="40% - Ênfase4 15 3 2 2 4" xfId="49660"/>
    <cellStyle name="40% - Ênfase4 15 3 2 3" xfId="15153"/>
    <cellStyle name="40% - Ênfase4 15 3 2 4" xfId="27243"/>
    <cellStyle name="40% - Ênfase4 15 3 2 5" xfId="41383"/>
    <cellStyle name="40% - Ênfase4 15 3 3" xfId="5059"/>
    <cellStyle name="40% - Ênfase4 15 3 3 2" xfId="11118"/>
    <cellStyle name="40% - Ênfase4 15 3 3 2 2" xfId="23238"/>
    <cellStyle name="40% - Ênfase4 15 3 3 2 3" xfId="35327"/>
    <cellStyle name="40% - Ênfase4 15 3 3 2 4" xfId="51685"/>
    <cellStyle name="40% - Ênfase4 15 3 3 3" xfId="17178"/>
    <cellStyle name="40% - Ênfase4 15 3 3 4" xfId="29268"/>
    <cellStyle name="40% - Ênfase4 15 3 3 5" xfId="43408"/>
    <cellStyle name="40% - Ênfase4 15 3 4" xfId="7063"/>
    <cellStyle name="40% - Ênfase4 15 3 4 2" xfId="19183"/>
    <cellStyle name="40% - Ênfase4 15 3 4 2 2" xfId="47617"/>
    <cellStyle name="40% - Ênfase4 15 3 4 3" xfId="31272"/>
    <cellStyle name="40% - Ênfase4 15 3 4 4" xfId="39340"/>
    <cellStyle name="40% - Ênfase4 15 3 5" xfId="13123"/>
    <cellStyle name="40% - Ênfase4 15 3 5 2" xfId="45569"/>
    <cellStyle name="40% - Ênfase4 15 3 6" xfId="25238"/>
    <cellStyle name="40% - Ênfase4 15 3 7" xfId="37328"/>
    <cellStyle name="40% - Ênfase4 15 4" xfId="2031"/>
    <cellStyle name="40% - Ênfase4 15 4 2" xfId="4067"/>
    <cellStyle name="40% - Ênfase4 15 4 2 2" xfId="10126"/>
    <cellStyle name="40% - Ênfase4 15 4 2 2 2" xfId="22246"/>
    <cellStyle name="40% - Ênfase4 15 4 2 2 3" xfId="34335"/>
    <cellStyle name="40% - Ênfase4 15 4 2 2 4" xfId="50693"/>
    <cellStyle name="40% - Ênfase4 15 4 2 3" xfId="16186"/>
    <cellStyle name="40% - Ênfase4 15 4 2 4" xfId="28276"/>
    <cellStyle name="40% - Ênfase4 15 4 2 5" xfId="42416"/>
    <cellStyle name="40% - Ênfase4 15 4 3" xfId="6067"/>
    <cellStyle name="40% - Ênfase4 15 4 3 2" xfId="12126"/>
    <cellStyle name="40% - Ênfase4 15 4 3 2 2" xfId="24246"/>
    <cellStyle name="40% - Ênfase4 15 4 3 2 3" xfId="36335"/>
    <cellStyle name="40% - Ênfase4 15 4 3 2 4" xfId="52693"/>
    <cellStyle name="40% - Ênfase4 15 4 3 3" xfId="18186"/>
    <cellStyle name="40% - Ênfase4 15 4 3 4" xfId="30276"/>
    <cellStyle name="40% - Ênfase4 15 4 3 5" xfId="44416"/>
    <cellStyle name="40% - Ênfase4 15 4 4" xfId="8096"/>
    <cellStyle name="40% - Ênfase4 15 4 4 2" xfId="20216"/>
    <cellStyle name="40% - Ênfase4 15 4 4 2 2" xfId="48660"/>
    <cellStyle name="40% - Ênfase4 15 4 4 3" xfId="32305"/>
    <cellStyle name="40% - Ênfase4 15 4 4 4" xfId="40383"/>
    <cellStyle name="40% - Ênfase4 15 4 5" xfId="14156"/>
    <cellStyle name="40% - Ênfase4 15 4 5 2" xfId="46611"/>
    <cellStyle name="40% - Ênfase4 15 4 6" xfId="26246"/>
    <cellStyle name="40% - Ênfase4 15 4 7" xfId="38336"/>
    <cellStyle name="40% - Ênfase4 15 5" xfId="2531"/>
    <cellStyle name="40% - Ênfase4 15 5 2" xfId="8591"/>
    <cellStyle name="40% - Ênfase4 15 5 2 2" xfId="20711"/>
    <cellStyle name="40% - Ênfase4 15 5 2 3" xfId="32800"/>
    <cellStyle name="40% - Ênfase4 15 5 2 4" xfId="49157"/>
    <cellStyle name="40% - Ênfase4 15 5 3" xfId="14651"/>
    <cellStyle name="40% - Ênfase4 15 5 4" xfId="26741"/>
    <cellStyle name="40% - Ênfase4 15 5 5" xfId="40880"/>
    <cellStyle name="40% - Ênfase4 15 6" xfId="4561"/>
    <cellStyle name="40% - Ênfase4 15 6 2" xfId="10620"/>
    <cellStyle name="40% - Ênfase4 15 6 2 2" xfId="22740"/>
    <cellStyle name="40% - Ênfase4 15 6 2 3" xfId="34829"/>
    <cellStyle name="40% - Ênfase4 15 6 2 4" xfId="51187"/>
    <cellStyle name="40% - Ênfase4 15 6 3" xfId="16680"/>
    <cellStyle name="40% - Ênfase4 15 6 4" xfId="28770"/>
    <cellStyle name="40% - Ênfase4 15 6 5" xfId="42910"/>
    <cellStyle name="40% - Ênfase4 15 7" xfId="6561"/>
    <cellStyle name="40% - Ênfase4 15 7 2" xfId="18681"/>
    <cellStyle name="40% - Ênfase4 15 7 2 2" xfId="47110"/>
    <cellStyle name="40% - Ênfase4 15 7 3" xfId="30770"/>
    <cellStyle name="40% - Ênfase4 15 7 4" xfId="38833"/>
    <cellStyle name="40% - Ênfase4 15 8" xfId="12621"/>
    <cellStyle name="40% - Ênfase4 15 8 2" xfId="45063"/>
    <cellStyle name="40% - Ênfase4 15 9" xfId="24740"/>
    <cellStyle name="40% - Ênfase4 16" xfId="202"/>
    <cellStyle name="40% - Ênfase4 16 10" xfId="36639"/>
    <cellStyle name="40% - Ênfase4 16 2" xfId="1297"/>
    <cellStyle name="40% - Ênfase4 16 2 2" xfId="3339"/>
    <cellStyle name="40% - Ênfase4 16 2 2 2" xfId="9398"/>
    <cellStyle name="40% - Ênfase4 16 2 2 2 2" xfId="21518"/>
    <cellStyle name="40% - Ênfase4 16 2 2 2 3" xfId="33607"/>
    <cellStyle name="40% - Ênfase4 16 2 2 2 4" xfId="49965"/>
    <cellStyle name="40% - Ênfase4 16 2 2 3" xfId="15458"/>
    <cellStyle name="40% - Ênfase4 16 2 2 4" xfId="27548"/>
    <cellStyle name="40% - Ênfase4 16 2 2 5" xfId="41688"/>
    <cellStyle name="40% - Ênfase4 16 2 3" xfId="5364"/>
    <cellStyle name="40% - Ênfase4 16 2 3 2" xfId="11423"/>
    <cellStyle name="40% - Ênfase4 16 2 3 2 2" xfId="23543"/>
    <cellStyle name="40% - Ênfase4 16 2 3 2 3" xfId="35632"/>
    <cellStyle name="40% - Ênfase4 16 2 3 2 4" xfId="51990"/>
    <cellStyle name="40% - Ênfase4 16 2 3 3" xfId="17483"/>
    <cellStyle name="40% - Ênfase4 16 2 3 4" xfId="29573"/>
    <cellStyle name="40% - Ênfase4 16 2 3 5" xfId="43713"/>
    <cellStyle name="40% - Ênfase4 16 2 4" xfId="7368"/>
    <cellStyle name="40% - Ênfase4 16 2 4 2" xfId="19488"/>
    <cellStyle name="40% - Ênfase4 16 2 4 2 2" xfId="47931"/>
    <cellStyle name="40% - Ênfase4 16 2 4 3" xfId="31577"/>
    <cellStyle name="40% - Ênfase4 16 2 4 4" xfId="39654"/>
    <cellStyle name="40% - Ênfase4 16 2 5" xfId="13428"/>
    <cellStyle name="40% - Ênfase4 16 2 5 2" xfId="45882"/>
    <cellStyle name="40% - Ênfase4 16 2 6" xfId="25543"/>
    <cellStyle name="40% - Ênfase4 16 2 7" xfId="37633"/>
    <cellStyle name="40% - Ênfase4 16 3" xfId="788"/>
    <cellStyle name="40% - Ênfase4 16 3 2" xfId="2843"/>
    <cellStyle name="40% - Ênfase4 16 3 2 2" xfId="8902"/>
    <cellStyle name="40% - Ênfase4 16 3 2 2 2" xfId="21022"/>
    <cellStyle name="40% - Ênfase4 16 3 2 2 3" xfId="33111"/>
    <cellStyle name="40% - Ênfase4 16 3 2 2 4" xfId="49469"/>
    <cellStyle name="40% - Ênfase4 16 3 2 3" xfId="14962"/>
    <cellStyle name="40% - Ênfase4 16 3 2 4" xfId="27052"/>
    <cellStyle name="40% - Ênfase4 16 3 2 5" xfId="41192"/>
    <cellStyle name="40% - Ênfase4 16 3 3" xfId="4868"/>
    <cellStyle name="40% - Ênfase4 16 3 3 2" xfId="10927"/>
    <cellStyle name="40% - Ênfase4 16 3 3 2 2" xfId="23047"/>
    <cellStyle name="40% - Ênfase4 16 3 3 2 3" xfId="35136"/>
    <cellStyle name="40% - Ênfase4 16 3 3 2 4" xfId="51494"/>
    <cellStyle name="40% - Ênfase4 16 3 3 3" xfId="16987"/>
    <cellStyle name="40% - Ênfase4 16 3 3 4" xfId="29077"/>
    <cellStyle name="40% - Ênfase4 16 3 3 5" xfId="43217"/>
    <cellStyle name="40% - Ênfase4 16 3 4" xfId="6872"/>
    <cellStyle name="40% - Ênfase4 16 3 4 2" xfId="18992"/>
    <cellStyle name="40% - Ênfase4 16 3 4 2 2" xfId="47426"/>
    <cellStyle name="40% - Ênfase4 16 3 4 3" xfId="31081"/>
    <cellStyle name="40% - Ênfase4 16 3 4 4" xfId="39149"/>
    <cellStyle name="40% - Ênfase4 16 3 5" xfId="12932"/>
    <cellStyle name="40% - Ênfase4 16 3 5 2" xfId="45378"/>
    <cellStyle name="40% - Ênfase4 16 3 6" xfId="25047"/>
    <cellStyle name="40% - Ênfase4 16 3 7" xfId="37137"/>
    <cellStyle name="40% - Ênfase4 16 4" xfId="1840"/>
    <cellStyle name="40% - Ênfase4 16 4 2" xfId="3876"/>
    <cellStyle name="40% - Ênfase4 16 4 2 2" xfId="9935"/>
    <cellStyle name="40% - Ênfase4 16 4 2 2 2" xfId="22055"/>
    <cellStyle name="40% - Ênfase4 16 4 2 2 3" xfId="34144"/>
    <cellStyle name="40% - Ênfase4 16 4 2 2 4" xfId="50502"/>
    <cellStyle name="40% - Ênfase4 16 4 2 3" xfId="15995"/>
    <cellStyle name="40% - Ênfase4 16 4 2 4" xfId="28085"/>
    <cellStyle name="40% - Ênfase4 16 4 2 5" xfId="42225"/>
    <cellStyle name="40% - Ênfase4 16 4 3" xfId="5876"/>
    <cellStyle name="40% - Ênfase4 16 4 3 2" xfId="11935"/>
    <cellStyle name="40% - Ênfase4 16 4 3 2 2" xfId="24055"/>
    <cellStyle name="40% - Ênfase4 16 4 3 2 3" xfId="36144"/>
    <cellStyle name="40% - Ênfase4 16 4 3 2 4" xfId="52502"/>
    <cellStyle name="40% - Ênfase4 16 4 3 3" xfId="17995"/>
    <cellStyle name="40% - Ênfase4 16 4 3 4" xfId="30085"/>
    <cellStyle name="40% - Ênfase4 16 4 3 5" xfId="44225"/>
    <cellStyle name="40% - Ênfase4 16 4 4" xfId="7905"/>
    <cellStyle name="40% - Ênfase4 16 4 4 2" xfId="20025"/>
    <cellStyle name="40% - Ênfase4 16 4 4 2 2" xfId="48469"/>
    <cellStyle name="40% - Ênfase4 16 4 4 3" xfId="32114"/>
    <cellStyle name="40% - Ênfase4 16 4 4 4" xfId="40192"/>
    <cellStyle name="40% - Ênfase4 16 4 5" xfId="13965"/>
    <cellStyle name="40% - Ênfase4 16 4 5 2" xfId="46420"/>
    <cellStyle name="40% - Ênfase4 16 4 6" xfId="26055"/>
    <cellStyle name="40% - Ênfase4 16 4 7" xfId="38145"/>
    <cellStyle name="40% - Ênfase4 16 5" xfId="2339"/>
    <cellStyle name="40% - Ênfase4 16 5 2" xfId="8399"/>
    <cellStyle name="40% - Ênfase4 16 5 2 2" xfId="20519"/>
    <cellStyle name="40% - Ênfase4 16 5 2 3" xfId="32608"/>
    <cellStyle name="40% - Ênfase4 16 5 2 4" xfId="48965"/>
    <cellStyle name="40% - Ênfase4 16 5 3" xfId="14459"/>
    <cellStyle name="40% - Ênfase4 16 5 4" xfId="26549"/>
    <cellStyle name="40% - Ênfase4 16 5 5" xfId="40688"/>
    <cellStyle name="40% - Ênfase4 16 6" xfId="4370"/>
    <cellStyle name="40% - Ênfase4 16 6 2" xfId="10429"/>
    <cellStyle name="40% - Ênfase4 16 6 2 2" xfId="22549"/>
    <cellStyle name="40% - Ênfase4 16 6 2 3" xfId="34638"/>
    <cellStyle name="40% - Ênfase4 16 6 2 4" xfId="50996"/>
    <cellStyle name="40% - Ênfase4 16 6 3" xfId="16489"/>
    <cellStyle name="40% - Ênfase4 16 6 4" xfId="28579"/>
    <cellStyle name="40% - Ênfase4 16 6 5" xfId="42719"/>
    <cellStyle name="40% - Ênfase4 16 7" xfId="6369"/>
    <cellStyle name="40% - Ênfase4 16 7 2" xfId="18489"/>
    <cellStyle name="40% - Ênfase4 16 7 2 2" xfId="46917"/>
    <cellStyle name="40% - Ênfase4 16 7 3" xfId="30578"/>
    <cellStyle name="40% - Ênfase4 16 7 4" xfId="38640"/>
    <cellStyle name="40% - Ênfase4 16 8" xfId="12429"/>
    <cellStyle name="40% - Ênfase4 16 8 2" xfId="44871"/>
    <cellStyle name="40% - Ênfase4 16 9" xfId="24549"/>
    <cellStyle name="40% - Ênfase4 17" xfId="418"/>
    <cellStyle name="40% - Ênfase4 17 10" xfId="36833"/>
    <cellStyle name="40% - Ênfase4 17 2" xfId="1492"/>
    <cellStyle name="40% - Ênfase4 17 2 2" xfId="3534"/>
    <cellStyle name="40% - Ênfase4 17 2 2 2" xfId="9593"/>
    <cellStyle name="40% - Ênfase4 17 2 2 2 2" xfId="21713"/>
    <cellStyle name="40% - Ênfase4 17 2 2 2 3" xfId="33802"/>
    <cellStyle name="40% - Ênfase4 17 2 2 2 4" xfId="50160"/>
    <cellStyle name="40% - Ênfase4 17 2 2 3" xfId="15653"/>
    <cellStyle name="40% - Ênfase4 17 2 2 4" xfId="27743"/>
    <cellStyle name="40% - Ênfase4 17 2 2 5" xfId="41883"/>
    <cellStyle name="40% - Ênfase4 17 2 3" xfId="5558"/>
    <cellStyle name="40% - Ênfase4 17 2 3 2" xfId="11617"/>
    <cellStyle name="40% - Ênfase4 17 2 3 2 2" xfId="23737"/>
    <cellStyle name="40% - Ênfase4 17 2 3 2 3" xfId="35826"/>
    <cellStyle name="40% - Ênfase4 17 2 3 2 4" xfId="52184"/>
    <cellStyle name="40% - Ênfase4 17 2 3 3" xfId="17677"/>
    <cellStyle name="40% - Ênfase4 17 2 3 4" xfId="29767"/>
    <cellStyle name="40% - Ênfase4 17 2 3 5" xfId="43907"/>
    <cellStyle name="40% - Ênfase4 17 2 4" xfId="7563"/>
    <cellStyle name="40% - Ênfase4 17 2 4 2" xfId="19683"/>
    <cellStyle name="40% - Ênfase4 17 2 4 2 2" xfId="48126"/>
    <cellStyle name="40% - Ênfase4 17 2 4 3" xfId="31772"/>
    <cellStyle name="40% - Ênfase4 17 2 4 4" xfId="39849"/>
    <cellStyle name="40% - Ênfase4 17 2 5" xfId="13623"/>
    <cellStyle name="40% - Ênfase4 17 2 5 2" xfId="46077"/>
    <cellStyle name="40% - Ênfase4 17 2 6" xfId="25737"/>
    <cellStyle name="40% - Ênfase4 17 2 7" xfId="37827"/>
    <cellStyle name="40% - Ênfase4 17 3" xfId="982"/>
    <cellStyle name="40% - Ênfase4 17 3 2" xfId="3037"/>
    <cellStyle name="40% - Ênfase4 17 3 2 2" xfId="9096"/>
    <cellStyle name="40% - Ênfase4 17 3 2 2 2" xfId="21216"/>
    <cellStyle name="40% - Ênfase4 17 3 2 2 3" xfId="33305"/>
    <cellStyle name="40% - Ênfase4 17 3 2 2 4" xfId="49663"/>
    <cellStyle name="40% - Ênfase4 17 3 2 3" xfId="15156"/>
    <cellStyle name="40% - Ênfase4 17 3 2 4" xfId="27246"/>
    <cellStyle name="40% - Ênfase4 17 3 2 5" xfId="41386"/>
    <cellStyle name="40% - Ênfase4 17 3 3" xfId="5062"/>
    <cellStyle name="40% - Ênfase4 17 3 3 2" xfId="11121"/>
    <cellStyle name="40% - Ênfase4 17 3 3 2 2" xfId="23241"/>
    <cellStyle name="40% - Ênfase4 17 3 3 2 3" xfId="35330"/>
    <cellStyle name="40% - Ênfase4 17 3 3 2 4" xfId="51688"/>
    <cellStyle name="40% - Ênfase4 17 3 3 3" xfId="17181"/>
    <cellStyle name="40% - Ênfase4 17 3 3 4" xfId="29271"/>
    <cellStyle name="40% - Ênfase4 17 3 3 5" xfId="43411"/>
    <cellStyle name="40% - Ênfase4 17 3 4" xfId="7066"/>
    <cellStyle name="40% - Ênfase4 17 3 4 2" xfId="19186"/>
    <cellStyle name="40% - Ênfase4 17 3 4 2 2" xfId="47620"/>
    <cellStyle name="40% - Ênfase4 17 3 4 3" xfId="31275"/>
    <cellStyle name="40% - Ênfase4 17 3 4 4" xfId="39343"/>
    <cellStyle name="40% - Ênfase4 17 3 5" xfId="13126"/>
    <cellStyle name="40% - Ênfase4 17 3 5 2" xfId="45572"/>
    <cellStyle name="40% - Ênfase4 17 3 6" xfId="25241"/>
    <cellStyle name="40% - Ênfase4 17 3 7" xfId="37331"/>
    <cellStyle name="40% - Ênfase4 17 4" xfId="2034"/>
    <cellStyle name="40% - Ênfase4 17 4 2" xfId="4070"/>
    <cellStyle name="40% - Ênfase4 17 4 2 2" xfId="10129"/>
    <cellStyle name="40% - Ênfase4 17 4 2 2 2" xfId="22249"/>
    <cellStyle name="40% - Ênfase4 17 4 2 2 3" xfId="34338"/>
    <cellStyle name="40% - Ênfase4 17 4 2 2 4" xfId="50696"/>
    <cellStyle name="40% - Ênfase4 17 4 2 3" xfId="16189"/>
    <cellStyle name="40% - Ênfase4 17 4 2 4" xfId="28279"/>
    <cellStyle name="40% - Ênfase4 17 4 2 5" xfId="42419"/>
    <cellStyle name="40% - Ênfase4 17 4 3" xfId="6070"/>
    <cellStyle name="40% - Ênfase4 17 4 3 2" xfId="12129"/>
    <cellStyle name="40% - Ênfase4 17 4 3 2 2" xfId="24249"/>
    <cellStyle name="40% - Ênfase4 17 4 3 2 3" xfId="36338"/>
    <cellStyle name="40% - Ênfase4 17 4 3 2 4" xfId="52696"/>
    <cellStyle name="40% - Ênfase4 17 4 3 3" xfId="18189"/>
    <cellStyle name="40% - Ênfase4 17 4 3 4" xfId="30279"/>
    <cellStyle name="40% - Ênfase4 17 4 3 5" xfId="44419"/>
    <cellStyle name="40% - Ênfase4 17 4 4" xfId="8099"/>
    <cellStyle name="40% - Ênfase4 17 4 4 2" xfId="20219"/>
    <cellStyle name="40% - Ênfase4 17 4 4 2 2" xfId="48663"/>
    <cellStyle name="40% - Ênfase4 17 4 4 3" xfId="32308"/>
    <cellStyle name="40% - Ênfase4 17 4 4 4" xfId="40386"/>
    <cellStyle name="40% - Ênfase4 17 4 5" xfId="14159"/>
    <cellStyle name="40% - Ênfase4 17 4 5 2" xfId="46614"/>
    <cellStyle name="40% - Ênfase4 17 4 6" xfId="26249"/>
    <cellStyle name="40% - Ênfase4 17 4 7" xfId="38339"/>
    <cellStyle name="40% - Ênfase4 17 5" xfId="2534"/>
    <cellStyle name="40% - Ênfase4 17 5 2" xfId="8594"/>
    <cellStyle name="40% - Ênfase4 17 5 2 2" xfId="20714"/>
    <cellStyle name="40% - Ênfase4 17 5 2 3" xfId="32803"/>
    <cellStyle name="40% - Ênfase4 17 5 2 4" xfId="49160"/>
    <cellStyle name="40% - Ênfase4 17 5 3" xfId="14654"/>
    <cellStyle name="40% - Ênfase4 17 5 4" xfId="26744"/>
    <cellStyle name="40% - Ênfase4 17 5 5" xfId="40883"/>
    <cellStyle name="40% - Ênfase4 17 6" xfId="4564"/>
    <cellStyle name="40% - Ênfase4 17 6 2" xfId="10623"/>
    <cellStyle name="40% - Ênfase4 17 6 2 2" xfId="22743"/>
    <cellStyle name="40% - Ênfase4 17 6 2 3" xfId="34832"/>
    <cellStyle name="40% - Ênfase4 17 6 2 4" xfId="51190"/>
    <cellStyle name="40% - Ênfase4 17 6 3" xfId="16683"/>
    <cellStyle name="40% - Ênfase4 17 6 4" xfId="28773"/>
    <cellStyle name="40% - Ênfase4 17 6 5" xfId="42913"/>
    <cellStyle name="40% - Ênfase4 17 7" xfId="6564"/>
    <cellStyle name="40% - Ênfase4 17 7 2" xfId="18684"/>
    <cellStyle name="40% - Ênfase4 17 7 2 2" xfId="47113"/>
    <cellStyle name="40% - Ênfase4 17 7 3" xfId="30773"/>
    <cellStyle name="40% - Ênfase4 17 7 4" xfId="38836"/>
    <cellStyle name="40% - Ênfase4 17 8" xfId="12624"/>
    <cellStyle name="40% - Ênfase4 17 8 2" xfId="45066"/>
    <cellStyle name="40% - Ênfase4 17 9" xfId="24743"/>
    <cellStyle name="40% - Ênfase4 18" xfId="421"/>
    <cellStyle name="40% - Ênfase4 18 10" xfId="36835"/>
    <cellStyle name="40% - Ênfase4 18 2" xfId="1494"/>
    <cellStyle name="40% - Ênfase4 18 2 2" xfId="3536"/>
    <cellStyle name="40% - Ênfase4 18 2 2 2" xfId="9595"/>
    <cellStyle name="40% - Ênfase4 18 2 2 2 2" xfId="21715"/>
    <cellStyle name="40% - Ênfase4 18 2 2 2 3" xfId="33804"/>
    <cellStyle name="40% - Ênfase4 18 2 2 2 4" xfId="50162"/>
    <cellStyle name="40% - Ênfase4 18 2 2 3" xfId="15655"/>
    <cellStyle name="40% - Ênfase4 18 2 2 4" xfId="27745"/>
    <cellStyle name="40% - Ênfase4 18 2 2 5" xfId="41885"/>
    <cellStyle name="40% - Ênfase4 18 2 3" xfId="5560"/>
    <cellStyle name="40% - Ênfase4 18 2 3 2" xfId="11619"/>
    <cellStyle name="40% - Ênfase4 18 2 3 2 2" xfId="23739"/>
    <cellStyle name="40% - Ênfase4 18 2 3 2 3" xfId="35828"/>
    <cellStyle name="40% - Ênfase4 18 2 3 2 4" xfId="52186"/>
    <cellStyle name="40% - Ênfase4 18 2 3 3" xfId="17679"/>
    <cellStyle name="40% - Ênfase4 18 2 3 4" xfId="29769"/>
    <cellStyle name="40% - Ênfase4 18 2 3 5" xfId="43909"/>
    <cellStyle name="40% - Ênfase4 18 2 4" xfId="7565"/>
    <cellStyle name="40% - Ênfase4 18 2 4 2" xfId="19685"/>
    <cellStyle name="40% - Ênfase4 18 2 4 2 2" xfId="48128"/>
    <cellStyle name="40% - Ênfase4 18 2 4 3" xfId="31774"/>
    <cellStyle name="40% - Ênfase4 18 2 4 4" xfId="39851"/>
    <cellStyle name="40% - Ênfase4 18 2 5" xfId="13625"/>
    <cellStyle name="40% - Ênfase4 18 2 5 2" xfId="46079"/>
    <cellStyle name="40% - Ênfase4 18 2 6" xfId="25739"/>
    <cellStyle name="40% - Ênfase4 18 2 7" xfId="37829"/>
    <cellStyle name="40% - Ênfase4 18 3" xfId="984"/>
    <cellStyle name="40% - Ênfase4 18 3 2" xfId="3039"/>
    <cellStyle name="40% - Ênfase4 18 3 2 2" xfId="9098"/>
    <cellStyle name="40% - Ênfase4 18 3 2 2 2" xfId="21218"/>
    <cellStyle name="40% - Ênfase4 18 3 2 2 3" xfId="33307"/>
    <cellStyle name="40% - Ênfase4 18 3 2 2 4" xfId="49665"/>
    <cellStyle name="40% - Ênfase4 18 3 2 3" xfId="15158"/>
    <cellStyle name="40% - Ênfase4 18 3 2 4" xfId="27248"/>
    <cellStyle name="40% - Ênfase4 18 3 2 5" xfId="41388"/>
    <cellStyle name="40% - Ênfase4 18 3 3" xfId="5064"/>
    <cellStyle name="40% - Ênfase4 18 3 3 2" xfId="11123"/>
    <cellStyle name="40% - Ênfase4 18 3 3 2 2" xfId="23243"/>
    <cellStyle name="40% - Ênfase4 18 3 3 2 3" xfId="35332"/>
    <cellStyle name="40% - Ênfase4 18 3 3 2 4" xfId="51690"/>
    <cellStyle name="40% - Ênfase4 18 3 3 3" xfId="17183"/>
    <cellStyle name="40% - Ênfase4 18 3 3 4" xfId="29273"/>
    <cellStyle name="40% - Ênfase4 18 3 3 5" xfId="43413"/>
    <cellStyle name="40% - Ênfase4 18 3 4" xfId="7068"/>
    <cellStyle name="40% - Ênfase4 18 3 4 2" xfId="19188"/>
    <cellStyle name="40% - Ênfase4 18 3 4 2 2" xfId="47622"/>
    <cellStyle name="40% - Ênfase4 18 3 4 3" xfId="31277"/>
    <cellStyle name="40% - Ênfase4 18 3 4 4" xfId="39345"/>
    <cellStyle name="40% - Ênfase4 18 3 5" xfId="13128"/>
    <cellStyle name="40% - Ênfase4 18 3 5 2" xfId="45574"/>
    <cellStyle name="40% - Ênfase4 18 3 6" xfId="25243"/>
    <cellStyle name="40% - Ênfase4 18 3 7" xfId="37333"/>
    <cellStyle name="40% - Ênfase4 18 4" xfId="2036"/>
    <cellStyle name="40% - Ênfase4 18 4 2" xfId="4072"/>
    <cellStyle name="40% - Ênfase4 18 4 2 2" xfId="10131"/>
    <cellStyle name="40% - Ênfase4 18 4 2 2 2" xfId="22251"/>
    <cellStyle name="40% - Ênfase4 18 4 2 2 3" xfId="34340"/>
    <cellStyle name="40% - Ênfase4 18 4 2 2 4" xfId="50698"/>
    <cellStyle name="40% - Ênfase4 18 4 2 3" xfId="16191"/>
    <cellStyle name="40% - Ênfase4 18 4 2 4" xfId="28281"/>
    <cellStyle name="40% - Ênfase4 18 4 2 5" xfId="42421"/>
    <cellStyle name="40% - Ênfase4 18 4 3" xfId="6072"/>
    <cellStyle name="40% - Ênfase4 18 4 3 2" xfId="12131"/>
    <cellStyle name="40% - Ênfase4 18 4 3 2 2" xfId="24251"/>
    <cellStyle name="40% - Ênfase4 18 4 3 2 3" xfId="36340"/>
    <cellStyle name="40% - Ênfase4 18 4 3 2 4" xfId="52698"/>
    <cellStyle name="40% - Ênfase4 18 4 3 3" xfId="18191"/>
    <cellStyle name="40% - Ênfase4 18 4 3 4" xfId="30281"/>
    <cellStyle name="40% - Ênfase4 18 4 3 5" xfId="44421"/>
    <cellStyle name="40% - Ênfase4 18 4 4" xfId="8101"/>
    <cellStyle name="40% - Ênfase4 18 4 4 2" xfId="20221"/>
    <cellStyle name="40% - Ênfase4 18 4 4 2 2" xfId="48665"/>
    <cellStyle name="40% - Ênfase4 18 4 4 3" xfId="32310"/>
    <cellStyle name="40% - Ênfase4 18 4 4 4" xfId="40388"/>
    <cellStyle name="40% - Ênfase4 18 4 5" xfId="14161"/>
    <cellStyle name="40% - Ênfase4 18 4 5 2" xfId="46616"/>
    <cellStyle name="40% - Ênfase4 18 4 6" xfId="26251"/>
    <cellStyle name="40% - Ênfase4 18 4 7" xfId="38341"/>
    <cellStyle name="40% - Ênfase4 18 5" xfId="2536"/>
    <cellStyle name="40% - Ênfase4 18 5 2" xfId="8596"/>
    <cellStyle name="40% - Ênfase4 18 5 2 2" xfId="20716"/>
    <cellStyle name="40% - Ênfase4 18 5 2 3" xfId="32805"/>
    <cellStyle name="40% - Ênfase4 18 5 2 4" xfId="49162"/>
    <cellStyle name="40% - Ênfase4 18 5 3" xfId="14656"/>
    <cellStyle name="40% - Ênfase4 18 5 4" xfId="26746"/>
    <cellStyle name="40% - Ênfase4 18 5 5" xfId="40885"/>
    <cellStyle name="40% - Ênfase4 18 6" xfId="4566"/>
    <cellStyle name="40% - Ênfase4 18 6 2" xfId="10625"/>
    <cellStyle name="40% - Ênfase4 18 6 2 2" xfId="22745"/>
    <cellStyle name="40% - Ênfase4 18 6 2 3" xfId="34834"/>
    <cellStyle name="40% - Ênfase4 18 6 2 4" xfId="51192"/>
    <cellStyle name="40% - Ênfase4 18 6 3" xfId="16685"/>
    <cellStyle name="40% - Ênfase4 18 6 4" xfId="28775"/>
    <cellStyle name="40% - Ênfase4 18 6 5" xfId="42915"/>
    <cellStyle name="40% - Ênfase4 18 7" xfId="6566"/>
    <cellStyle name="40% - Ênfase4 18 7 2" xfId="18686"/>
    <cellStyle name="40% - Ênfase4 18 7 2 2" xfId="47115"/>
    <cellStyle name="40% - Ênfase4 18 7 3" xfId="30775"/>
    <cellStyle name="40% - Ênfase4 18 7 4" xfId="38838"/>
    <cellStyle name="40% - Ênfase4 18 8" xfId="12626"/>
    <cellStyle name="40% - Ênfase4 18 8 2" xfId="45068"/>
    <cellStyle name="40% - Ênfase4 18 9" xfId="24745"/>
    <cellStyle name="40% - Ênfase4 19" xfId="423"/>
    <cellStyle name="40% - Ênfase4 19 10" xfId="36837"/>
    <cellStyle name="40% - Ênfase4 19 2" xfId="1496"/>
    <cellStyle name="40% - Ênfase4 19 2 2" xfId="3538"/>
    <cellStyle name="40% - Ênfase4 19 2 2 2" xfId="9597"/>
    <cellStyle name="40% - Ênfase4 19 2 2 2 2" xfId="21717"/>
    <cellStyle name="40% - Ênfase4 19 2 2 2 3" xfId="33806"/>
    <cellStyle name="40% - Ênfase4 19 2 2 2 4" xfId="50164"/>
    <cellStyle name="40% - Ênfase4 19 2 2 3" xfId="15657"/>
    <cellStyle name="40% - Ênfase4 19 2 2 4" xfId="27747"/>
    <cellStyle name="40% - Ênfase4 19 2 2 5" xfId="41887"/>
    <cellStyle name="40% - Ênfase4 19 2 3" xfId="5562"/>
    <cellStyle name="40% - Ênfase4 19 2 3 2" xfId="11621"/>
    <cellStyle name="40% - Ênfase4 19 2 3 2 2" xfId="23741"/>
    <cellStyle name="40% - Ênfase4 19 2 3 2 3" xfId="35830"/>
    <cellStyle name="40% - Ênfase4 19 2 3 2 4" xfId="52188"/>
    <cellStyle name="40% - Ênfase4 19 2 3 3" xfId="17681"/>
    <cellStyle name="40% - Ênfase4 19 2 3 4" xfId="29771"/>
    <cellStyle name="40% - Ênfase4 19 2 3 5" xfId="43911"/>
    <cellStyle name="40% - Ênfase4 19 2 4" xfId="7567"/>
    <cellStyle name="40% - Ênfase4 19 2 4 2" xfId="19687"/>
    <cellStyle name="40% - Ênfase4 19 2 4 2 2" xfId="48130"/>
    <cellStyle name="40% - Ênfase4 19 2 4 3" xfId="31776"/>
    <cellStyle name="40% - Ênfase4 19 2 4 4" xfId="39853"/>
    <cellStyle name="40% - Ênfase4 19 2 5" xfId="13627"/>
    <cellStyle name="40% - Ênfase4 19 2 5 2" xfId="46081"/>
    <cellStyle name="40% - Ênfase4 19 2 6" xfId="25741"/>
    <cellStyle name="40% - Ênfase4 19 2 7" xfId="37831"/>
    <cellStyle name="40% - Ênfase4 19 3" xfId="986"/>
    <cellStyle name="40% - Ênfase4 19 3 2" xfId="3041"/>
    <cellStyle name="40% - Ênfase4 19 3 2 2" xfId="9100"/>
    <cellStyle name="40% - Ênfase4 19 3 2 2 2" xfId="21220"/>
    <cellStyle name="40% - Ênfase4 19 3 2 2 3" xfId="33309"/>
    <cellStyle name="40% - Ênfase4 19 3 2 2 4" xfId="49667"/>
    <cellStyle name="40% - Ênfase4 19 3 2 3" xfId="15160"/>
    <cellStyle name="40% - Ênfase4 19 3 2 4" xfId="27250"/>
    <cellStyle name="40% - Ênfase4 19 3 2 5" xfId="41390"/>
    <cellStyle name="40% - Ênfase4 19 3 3" xfId="5066"/>
    <cellStyle name="40% - Ênfase4 19 3 3 2" xfId="11125"/>
    <cellStyle name="40% - Ênfase4 19 3 3 2 2" xfId="23245"/>
    <cellStyle name="40% - Ênfase4 19 3 3 2 3" xfId="35334"/>
    <cellStyle name="40% - Ênfase4 19 3 3 2 4" xfId="51692"/>
    <cellStyle name="40% - Ênfase4 19 3 3 3" xfId="17185"/>
    <cellStyle name="40% - Ênfase4 19 3 3 4" xfId="29275"/>
    <cellStyle name="40% - Ênfase4 19 3 3 5" xfId="43415"/>
    <cellStyle name="40% - Ênfase4 19 3 4" xfId="7070"/>
    <cellStyle name="40% - Ênfase4 19 3 4 2" xfId="19190"/>
    <cellStyle name="40% - Ênfase4 19 3 4 2 2" xfId="47624"/>
    <cellStyle name="40% - Ênfase4 19 3 4 3" xfId="31279"/>
    <cellStyle name="40% - Ênfase4 19 3 4 4" xfId="39347"/>
    <cellStyle name="40% - Ênfase4 19 3 5" xfId="13130"/>
    <cellStyle name="40% - Ênfase4 19 3 5 2" xfId="45576"/>
    <cellStyle name="40% - Ênfase4 19 3 6" xfId="25245"/>
    <cellStyle name="40% - Ênfase4 19 3 7" xfId="37335"/>
    <cellStyle name="40% - Ênfase4 19 4" xfId="2038"/>
    <cellStyle name="40% - Ênfase4 19 4 2" xfId="4074"/>
    <cellStyle name="40% - Ênfase4 19 4 2 2" xfId="10133"/>
    <cellStyle name="40% - Ênfase4 19 4 2 2 2" xfId="22253"/>
    <cellStyle name="40% - Ênfase4 19 4 2 2 3" xfId="34342"/>
    <cellStyle name="40% - Ênfase4 19 4 2 2 4" xfId="50700"/>
    <cellStyle name="40% - Ênfase4 19 4 2 3" xfId="16193"/>
    <cellStyle name="40% - Ênfase4 19 4 2 4" xfId="28283"/>
    <cellStyle name="40% - Ênfase4 19 4 2 5" xfId="42423"/>
    <cellStyle name="40% - Ênfase4 19 4 3" xfId="6074"/>
    <cellStyle name="40% - Ênfase4 19 4 3 2" xfId="12133"/>
    <cellStyle name="40% - Ênfase4 19 4 3 2 2" xfId="24253"/>
    <cellStyle name="40% - Ênfase4 19 4 3 2 3" xfId="36342"/>
    <cellStyle name="40% - Ênfase4 19 4 3 2 4" xfId="52700"/>
    <cellStyle name="40% - Ênfase4 19 4 3 3" xfId="18193"/>
    <cellStyle name="40% - Ênfase4 19 4 3 4" xfId="30283"/>
    <cellStyle name="40% - Ênfase4 19 4 3 5" xfId="44423"/>
    <cellStyle name="40% - Ênfase4 19 4 4" xfId="8103"/>
    <cellStyle name="40% - Ênfase4 19 4 4 2" xfId="20223"/>
    <cellStyle name="40% - Ênfase4 19 4 4 2 2" xfId="48667"/>
    <cellStyle name="40% - Ênfase4 19 4 4 3" xfId="32312"/>
    <cellStyle name="40% - Ênfase4 19 4 4 4" xfId="40390"/>
    <cellStyle name="40% - Ênfase4 19 4 5" xfId="14163"/>
    <cellStyle name="40% - Ênfase4 19 4 5 2" xfId="46618"/>
    <cellStyle name="40% - Ênfase4 19 4 6" xfId="26253"/>
    <cellStyle name="40% - Ênfase4 19 4 7" xfId="38343"/>
    <cellStyle name="40% - Ênfase4 19 5" xfId="2538"/>
    <cellStyle name="40% - Ênfase4 19 5 2" xfId="8598"/>
    <cellStyle name="40% - Ênfase4 19 5 2 2" xfId="20718"/>
    <cellStyle name="40% - Ênfase4 19 5 2 3" xfId="32807"/>
    <cellStyle name="40% - Ênfase4 19 5 2 4" xfId="49164"/>
    <cellStyle name="40% - Ênfase4 19 5 3" xfId="14658"/>
    <cellStyle name="40% - Ênfase4 19 5 4" xfId="26748"/>
    <cellStyle name="40% - Ênfase4 19 5 5" xfId="40887"/>
    <cellStyle name="40% - Ênfase4 19 6" xfId="4568"/>
    <cellStyle name="40% - Ênfase4 19 6 2" xfId="10627"/>
    <cellStyle name="40% - Ênfase4 19 6 2 2" xfId="22747"/>
    <cellStyle name="40% - Ênfase4 19 6 2 3" xfId="34836"/>
    <cellStyle name="40% - Ênfase4 19 6 2 4" xfId="51194"/>
    <cellStyle name="40% - Ênfase4 19 6 3" xfId="16687"/>
    <cellStyle name="40% - Ênfase4 19 6 4" xfId="28777"/>
    <cellStyle name="40% - Ênfase4 19 6 5" xfId="42917"/>
    <cellStyle name="40% - Ênfase4 19 7" xfId="6568"/>
    <cellStyle name="40% - Ênfase4 19 7 2" xfId="18688"/>
    <cellStyle name="40% - Ênfase4 19 7 2 2" xfId="47117"/>
    <cellStyle name="40% - Ênfase4 19 7 3" xfId="30777"/>
    <cellStyle name="40% - Ênfase4 19 7 4" xfId="38840"/>
    <cellStyle name="40% - Ênfase4 19 8" xfId="12628"/>
    <cellStyle name="40% - Ênfase4 19 8 2" xfId="45070"/>
    <cellStyle name="40% - Ênfase4 19 9" xfId="24747"/>
    <cellStyle name="40% - Ênfase4 2" xfId="138"/>
    <cellStyle name="40% - Ênfase4 2 10" xfId="24487"/>
    <cellStyle name="40% - Ênfase4 2 11" xfId="36577"/>
    <cellStyle name="40% - Ênfase4 2 2" xfId="143"/>
    <cellStyle name="40% - Ênfase4 2 2 10" xfId="36582"/>
    <cellStyle name="40% - Ênfase4 2 2 2" xfId="1239"/>
    <cellStyle name="40% - Ênfase4 2 2 2 2" xfId="3282"/>
    <cellStyle name="40% - Ênfase4 2 2 2 2 2" xfId="9341"/>
    <cellStyle name="40% - Ênfase4 2 2 2 2 2 2" xfId="21461"/>
    <cellStyle name="40% - Ênfase4 2 2 2 2 2 3" xfId="33550"/>
    <cellStyle name="40% - Ênfase4 2 2 2 2 2 4" xfId="49908"/>
    <cellStyle name="40% - Ênfase4 2 2 2 2 3" xfId="15401"/>
    <cellStyle name="40% - Ênfase4 2 2 2 2 4" xfId="27491"/>
    <cellStyle name="40% - Ênfase4 2 2 2 2 5" xfId="41631"/>
    <cellStyle name="40% - Ênfase4 2 2 2 3" xfId="5307"/>
    <cellStyle name="40% - Ênfase4 2 2 2 3 2" xfId="11366"/>
    <cellStyle name="40% - Ênfase4 2 2 2 3 2 2" xfId="23486"/>
    <cellStyle name="40% - Ênfase4 2 2 2 3 2 3" xfId="35575"/>
    <cellStyle name="40% - Ênfase4 2 2 2 3 2 4" xfId="51933"/>
    <cellStyle name="40% - Ênfase4 2 2 2 3 3" xfId="17426"/>
    <cellStyle name="40% - Ênfase4 2 2 2 3 4" xfId="29516"/>
    <cellStyle name="40% - Ênfase4 2 2 2 3 5" xfId="43656"/>
    <cellStyle name="40% - Ênfase4 2 2 2 4" xfId="7311"/>
    <cellStyle name="40% - Ênfase4 2 2 2 4 2" xfId="19431"/>
    <cellStyle name="40% - Ênfase4 2 2 2 4 2 2" xfId="47873"/>
    <cellStyle name="40% - Ênfase4 2 2 2 4 3" xfId="31520"/>
    <cellStyle name="40% - Ênfase4 2 2 2 4 4" xfId="39596"/>
    <cellStyle name="40% - Ênfase4 2 2 2 5" xfId="13371"/>
    <cellStyle name="40% - Ênfase4 2 2 2 5 2" xfId="45824"/>
    <cellStyle name="40% - Ênfase4 2 2 2 6" xfId="25486"/>
    <cellStyle name="40% - Ênfase4 2 2 2 7" xfId="37576"/>
    <cellStyle name="40% - Ênfase4 2 2 3" xfId="730"/>
    <cellStyle name="40% - Ênfase4 2 2 3 2" xfId="2786"/>
    <cellStyle name="40% - Ênfase4 2 2 3 2 2" xfId="8845"/>
    <cellStyle name="40% - Ênfase4 2 2 3 2 2 2" xfId="20965"/>
    <cellStyle name="40% - Ênfase4 2 2 3 2 2 3" xfId="33054"/>
    <cellStyle name="40% - Ênfase4 2 2 3 2 2 4" xfId="49412"/>
    <cellStyle name="40% - Ênfase4 2 2 3 2 3" xfId="14905"/>
    <cellStyle name="40% - Ênfase4 2 2 3 2 4" xfId="26995"/>
    <cellStyle name="40% - Ênfase4 2 2 3 2 5" xfId="41135"/>
    <cellStyle name="40% - Ênfase4 2 2 3 3" xfId="4811"/>
    <cellStyle name="40% - Ênfase4 2 2 3 3 2" xfId="10870"/>
    <cellStyle name="40% - Ênfase4 2 2 3 3 2 2" xfId="22990"/>
    <cellStyle name="40% - Ênfase4 2 2 3 3 2 3" xfId="35079"/>
    <cellStyle name="40% - Ênfase4 2 2 3 3 2 4" xfId="51437"/>
    <cellStyle name="40% - Ênfase4 2 2 3 3 3" xfId="16930"/>
    <cellStyle name="40% - Ênfase4 2 2 3 3 4" xfId="29020"/>
    <cellStyle name="40% - Ênfase4 2 2 3 3 5" xfId="43160"/>
    <cellStyle name="40% - Ênfase4 2 2 3 4" xfId="6815"/>
    <cellStyle name="40% - Ênfase4 2 2 3 4 2" xfId="18935"/>
    <cellStyle name="40% - Ênfase4 2 2 3 4 2 2" xfId="47368"/>
    <cellStyle name="40% - Ênfase4 2 2 3 4 3" xfId="31024"/>
    <cellStyle name="40% - Ênfase4 2 2 3 4 4" xfId="39091"/>
    <cellStyle name="40% - Ênfase4 2 2 3 5" xfId="12875"/>
    <cellStyle name="40% - Ênfase4 2 2 3 5 2" xfId="45320"/>
    <cellStyle name="40% - Ênfase4 2 2 3 6" xfId="24990"/>
    <cellStyle name="40% - Ênfase4 2 2 3 7" xfId="37080"/>
    <cellStyle name="40% - Ênfase4 2 2 4" xfId="1782"/>
    <cellStyle name="40% - Ênfase4 2 2 4 2" xfId="3819"/>
    <cellStyle name="40% - Ênfase4 2 2 4 2 2" xfId="9878"/>
    <cellStyle name="40% - Ênfase4 2 2 4 2 2 2" xfId="21998"/>
    <cellStyle name="40% - Ênfase4 2 2 4 2 2 3" xfId="34087"/>
    <cellStyle name="40% - Ênfase4 2 2 4 2 2 4" xfId="50445"/>
    <cellStyle name="40% - Ênfase4 2 2 4 2 3" xfId="15938"/>
    <cellStyle name="40% - Ênfase4 2 2 4 2 4" xfId="28028"/>
    <cellStyle name="40% - Ênfase4 2 2 4 2 5" xfId="42168"/>
    <cellStyle name="40% - Ênfase4 2 2 4 3" xfId="5819"/>
    <cellStyle name="40% - Ênfase4 2 2 4 3 2" xfId="11878"/>
    <cellStyle name="40% - Ênfase4 2 2 4 3 2 2" xfId="23998"/>
    <cellStyle name="40% - Ênfase4 2 2 4 3 2 3" xfId="36087"/>
    <cellStyle name="40% - Ênfase4 2 2 4 3 2 4" xfId="52445"/>
    <cellStyle name="40% - Ênfase4 2 2 4 3 3" xfId="17938"/>
    <cellStyle name="40% - Ênfase4 2 2 4 3 4" xfId="30028"/>
    <cellStyle name="40% - Ênfase4 2 2 4 3 5" xfId="44168"/>
    <cellStyle name="40% - Ênfase4 2 2 4 4" xfId="7848"/>
    <cellStyle name="40% - Ênfase4 2 2 4 4 2" xfId="19968"/>
    <cellStyle name="40% - Ênfase4 2 2 4 4 2 2" xfId="48411"/>
    <cellStyle name="40% - Ênfase4 2 2 4 4 3" xfId="32057"/>
    <cellStyle name="40% - Ênfase4 2 2 4 4 4" xfId="40134"/>
    <cellStyle name="40% - Ênfase4 2 2 4 5" xfId="13908"/>
    <cellStyle name="40% - Ênfase4 2 2 4 5 2" xfId="46362"/>
    <cellStyle name="40% - Ênfase4 2 2 4 6" xfId="25998"/>
    <cellStyle name="40% - Ênfase4 2 2 4 7" xfId="38088"/>
    <cellStyle name="40% - Ênfase4 2 2 5" xfId="2282"/>
    <cellStyle name="40% - Ênfase4 2 2 5 2" xfId="8342"/>
    <cellStyle name="40% - Ênfase4 2 2 5 2 2" xfId="20462"/>
    <cellStyle name="40% - Ênfase4 2 2 5 2 3" xfId="32551"/>
    <cellStyle name="40% - Ênfase4 2 2 5 2 4" xfId="48908"/>
    <cellStyle name="40% - Ênfase4 2 2 5 3" xfId="14402"/>
    <cellStyle name="40% - Ênfase4 2 2 5 4" xfId="26492"/>
    <cellStyle name="40% - Ênfase4 2 2 5 5" xfId="40631"/>
    <cellStyle name="40% - Ênfase4 2 2 6" xfId="4313"/>
    <cellStyle name="40% - Ênfase4 2 2 6 2" xfId="10372"/>
    <cellStyle name="40% - Ênfase4 2 2 6 2 2" xfId="22492"/>
    <cellStyle name="40% - Ênfase4 2 2 6 2 3" xfId="34581"/>
    <cellStyle name="40% - Ênfase4 2 2 6 2 4" xfId="50939"/>
    <cellStyle name="40% - Ênfase4 2 2 6 3" xfId="16432"/>
    <cellStyle name="40% - Ênfase4 2 2 6 4" xfId="28522"/>
    <cellStyle name="40% - Ênfase4 2 2 6 5" xfId="42662"/>
    <cellStyle name="40% - Ênfase4 2 2 7" xfId="6312"/>
    <cellStyle name="40% - Ênfase4 2 2 7 2" xfId="18432"/>
    <cellStyle name="40% - Ênfase4 2 2 7 2 2" xfId="46859"/>
    <cellStyle name="40% - Ênfase4 2 2 7 3" xfId="30521"/>
    <cellStyle name="40% - Ênfase4 2 2 7 4" xfId="38582"/>
    <cellStyle name="40% - Ênfase4 2 2 8" xfId="12372"/>
    <cellStyle name="40% - Ênfase4 2 2 8 2" xfId="44813"/>
    <cellStyle name="40% - Ênfase4 2 2 9" xfId="24492"/>
    <cellStyle name="40% - Ênfase4 2 3" xfId="1234"/>
    <cellStyle name="40% - Ênfase4 2 3 2" xfId="3277"/>
    <cellStyle name="40% - Ênfase4 2 3 2 2" xfId="9336"/>
    <cellStyle name="40% - Ênfase4 2 3 2 2 2" xfId="21456"/>
    <cellStyle name="40% - Ênfase4 2 3 2 2 3" xfId="33545"/>
    <cellStyle name="40% - Ênfase4 2 3 2 2 4" xfId="49903"/>
    <cellStyle name="40% - Ênfase4 2 3 2 3" xfId="15396"/>
    <cellStyle name="40% - Ênfase4 2 3 2 4" xfId="27486"/>
    <cellStyle name="40% - Ênfase4 2 3 2 5" xfId="41626"/>
    <cellStyle name="40% - Ênfase4 2 3 3" xfId="5302"/>
    <cellStyle name="40% - Ênfase4 2 3 3 2" xfId="11361"/>
    <cellStyle name="40% - Ênfase4 2 3 3 2 2" xfId="23481"/>
    <cellStyle name="40% - Ênfase4 2 3 3 2 3" xfId="35570"/>
    <cellStyle name="40% - Ênfase4 2 3 3 2 4" xfId="51928"/>
    <cellStyle name="40% - Ênfase4 2 3 3 3" xfId="17421"/>
    <cellStyle name="40% - Ênfase4 2 3 3 4" xfId="29511"/>
    <cellStyle name="40% - Ênfase4 2 3 3 5" xfId="43651"/>
    <cellStyle name="40% - Ênfase4 2 3 4" xfId="7306"/>
    <cellStyle name="40% - Ênfase4 2 3 4 2" xfId="19426"/>
    <cellStyle name="40% - Ênfase4 2 3 4 2 2" xfId="47868"/>
    <cellStyle name="40% - Ênfase4 2 3 4 3" xfId="31515"/>
    <cellStyle name="40% - Ênfase4 2 3 4 4" xfId="39591"/>
    <cellStyle name="40% - Ênfase4 2 3 5" xfId="13366"/>
    <cellStyle name="40% - Ênfase4 2 3 5 2" xfId="45819"/>
    <cellStyle name="40% - Ênfase4 2 3 6" xfId="25481"/>
    <cellStyle name="40% - Ênfase4 2 3 7" xfId="37571"/>
    <cellStyle name="40% - Ênfase4 2 4" xfId="725"/>
    <cellStyle name="40% - Ênfase4 2 4 2" xfId="2781"/>
    <cellStyle name="40% - Ênfase4 2 4 2 2" xfId="8840"/>
    <cellStyle name="40% - Ênfase4 2 4 2 2 2" xfId="20960"/>
    <cellStyle name="40% - Ênfase4 2 4 2 2 3" xfId="33049"/>
    <cellStyle name="40% - Ênfase4 2 4 2 2 4" xfId="49407"/>
    <cellStyle name="40% - Ênfase4 2 4 2 3" xfId="14900"/>
    <cellStyle name="40% - Ênfase4 2 4 2 4" xfId="26990"/>
    <cellStyle name="40% - Ênfase4 2 4 2 5" xfId="41130"/>
    <cellStyle name="40% - Ênfase4 2 4 3" xfId="4806"/>
    <cellStyle name="40% - Ênfase4 2 4 3 2" xfId="10865"/>
    <cellStyle name="40% - Ênfase4 2 4 3 2 2" xfId="22985"/>
    <cellStyle name="40% - Ênfase4 2 4 3 2 3" xfId="35074"/>
    <cellStyle name="40% - Ênfase4 2 4 3 2 4" xfId="51432"/>
    <cellStyle name="40% - Ênfase4 2 4 3 3" xfId="16925"/>
    <cellStyle name="40% - Ênfase4 2 4 3 4" xfId="29015"/>
    <cellStyle name="40% - Ênfase4 2 4 3 5" xfId="43155"/>
    <cellStyle name="40% - Ênfase4 2 4 4" xfId="6810"/>
    <cellStyle name="40% - Ênfase4 2 4 4 2" xfId="18930"/>
    <cellStyle name="40% - Ênfase4 2 4 4 2 2" xfId="47363"/>
    <cellStyle name="40% - Ênfase4 2 4 4 3" xfId="31019"/>
    <cellStyle name="40% - Ênfase4 2 4 4 4" xfId="39086"/>
    <cellStyle name="40% - Ênfase4 2 4 5" xfId="12870"/>
    <cellStyle name="40% - Ênfase4 2 4 5 2" xfId="45315"/>
    <cellStyle name="40% - Ênfase4 2 4 6" xfId="24985"/>
    <cellStyle name="40% - Ênfase4 2 4 7" xfId="37075"/>
    <cellStyle name="40% - Ênfase4 2 5" xfId="1777"/>
    <cellStyle name="40% - Ênfase4 2 5 2" xfId="3814"/>
    <cellStyle name="40% - Ênfase4 2 5 2 2" xfId="9873"/>
    <cellStyle name="40% - Ênfase4 2 5 2 2 2" xfId="21993"/>
    <cellStyle name="40% - Ênfase4 2 5 2 2 3" xfId="34082"/>
    <cellStyle name="40% - Ênfase4 2 5 2 2 4" xfId="50440"/>
    <cellStyle name="40% - Ênfase4 2 5 2 3" xfId="15933"/>
    <cellStyle name="40% - Ênfase4 2 5 2 4" xfId="28023"/>
    <cellStyle name="40% - Ênfase4 2 5 2 5" xfId="42163"/>
    <cellStyle name="40% - Ênfase4 2 5 3" xfId="5814"/>
    <cellStyle name="40% - Ênfase4 2 5 3 2" xfId="11873"/>
    <cellStyle name="40% - Ênfase4 2 5 3 2 2" xfId="23993"/>
    <cellStyle name="40% - Ênfase4 2 5 3 2 3" xfId="36082"/>
    <cellStyle name="40% - Ênfase4 2 5 3 2 4" xfId="52440"/>
    <cellStyle name="40% - Ênfase4 2 5 3 3" xfId="17933"/>
    <cellStyle name="40% - Ênfase4 2 5 3 4" xfId="30023"/>
    <cellStyle name="40% - Ênfase4 2 5 3 5" xfId="44163"/>
    <cellStyle name="40% - Ênfase4 2 5 4" xfId="7843"/>
    <cellStyle name="40% - Ênfase4 2 5 4 2" xfId="19963"/>
    <cellStyle name="40% - Ênfase4 2 5 4 2 2" xfId="48406"/>
    <cellStyle name="40% - Ênfase4 2 5 4 3" xfId="32052"/>
    <cellStyle name="40% - Ênfase4 2 5 4 4" xfId="40129"/>
    <cellStyle name="40% - Ênfase4 2 5 5" xfId="13903"/>
    <cellStyle name="40% - Ênfase4 2 5 5 2" xfId="46357"/>
    <cellStyle name="40% - Ênfase4 2 5 6" xfId="25993"/>
    <cellStyle name="40% - Ênfase4 2 5 7" xfId="38083"/>
    <cellStyle name="40% - Ênfase4 2 6" xfId="2277"/>
    <cellStyle name="40% - Ênfase4 2 6 2" xfId="8337"/>
    <cellStyle name="40% - Ênfase4 2 6 2 2" xfId="20457"/>
    <cellStyle name="40% - Ênfase4 2 6 2 3" xfId="32546"/>
    <cellStyle name="40% - Ênfase4 2 6 2 4" xfId="48903"/>
    <cellStyle name="40% - Ênfase4 2 6 3" xfId="14397"/>
    <cellStyle name="40% - Ênfase4 2 6 4" xfId="26487"/>
    <cellStyle name="40% - Ênfase4 2 6 5" xfId="40626"/>
    <cellStyle name="40% - Ênfase4 2 7" xfId="4308"/>
    <cellStyle name="40% - Ênfase4 2 7 2" xfId="10367"/>
    <cellStyle name="40% - Ênfase4 2 7 2 2" xfId="22487"/>
    <cellStyle name="40% - Ênfase4 2 7 2 3" xfId="34576"/>
    <cellStyle name="40% - Ênfase4 2 7 2 4" xfId="50934"/>
    <cellStyle name="40% - Ênfase4 2 7 3" xfId="16427"/>
    <cellStyle name="40% - Ênfase4 2 7 4" xfId="28517"/>
    <cellStyle name="40% - Ênfase4 2 7 5" xfId="42657"/>
    <cellStyle name="40% - Ênfase4 2 8" xfId="6307"/>
    <cellStyle name="40% - Ênfase4 2 8 2" xfId="18427"/>
    <cellStyle name="40% - Ênfase4 2 8 2 2" xfId="46854"/>
    <cellStyle name="40% - Ênfase4 2 8 3" xfId="30516"/>
    <cellStyle name="40% - Ênfase4 2 8 4" xfId="38577"/>
    <cellStyle name="40% - Ênfase4 2 9" xfId="12367"/>
    <cellStyle name="40% - Ênfase4 2 9 2" xfId="44808"/>
    <cellStyle name="40% - Ênfase4 20" xfId="416"/>
    <cellStyle name="40% - Ênfase4 20 10" xfId="36831"/>
    <cellStyle name="40% - Ênfase4 20 2" xfId="1490"/>
    <cellStyle name="40% - Ênfase4 20 2 2" xfId="3532"/>
    <cellStyle name="40% - Ênfase4 20 2 2 2" xfId="9591"/>
    <cellStyle name="40% - Ênfase4 20 2 2 2 2" xfId="21711"/>
    <cellStyle name="40% - Ênfase4 20 2 2 2 3" xfId="33800"/>
    <cellStyle name="40% - Ênfase4 20 2 2 2 4" xfId="50158"/>
    <cellStyle name="40% - Ênfase4 20 2 2 3" xfId="15651"/>
    <cellStyle name="40% - Ênfase4 20 2 2 4" xfId="27741"/>
    <cellStyle name="40% - Ênfase4 20 2 2 5" xfId="41881"/>
    <cellStyle name="40% - Ênfase4 20 2 3" xfId="5556"/>
    <cellStyle name="40% - Ênfase4 20 2 3 2" xfId="11615"/>
    <cellStyle name="40% - Ênfase4 20 2 3 2 2" xfId="23735"/>
    <cellStyle name="40% - Ênfase4 20 2 3 2 3" xfId="35824"/>
    <cellStyle name="40% - Ênfase4 20 2 3 2 4" xfId="52182"/>
    <cellStyle name="40% - Ênfase4 20 2 3 3" xfId="17675"/>
    <cellStyle name="40% - Ênfase4 20 2 3 4" xfId="29765"/>
    <cellStyle name="40% - Ênfase4 20 2 3 5" xfId="43905"/>
    <cellStyle name="40% - Ênfase4 20 2 4" xfId="7561"/>
    <cellStyle name="40% - Ênfase4 20 2 4 2" xfId="19681"/>
    <cellStyle name="40% - Ênfase4 20 2 4 2 2" xfId="48124"/>
    <cellStyle name="40% - Ênfase4 20 2 4 3" xfId="31770"/>
    <cellStyle name="40% - Ênfase4 20 2 4 4" xfId="39847"/>
    <cellStyle name="40% - Ênfase4 20 2 5" xfId="13621"/>
    <cellStyle name="40% - Ênfase4 20 2 5 2" xfId="46075"/>
    <cellStyle name="40% - Ênfase4 20 2 6" xfId="25735"/>
    <cellStyle name="40% - Ênfase4 20 2 7" xfId="37825"/>
    <cellStyle name="40% - Ênfase4 20 3" xfId="980"/>
    <cellStyle name="40% - Ênfase4 20 3 2" xfId="3035"/>
    <cellStyle name="40% - Ênfase4 20 3 2 2" xfId="9094"/>
    <cellStyle name="40% - Ênfase4 20 3 2 2 2" xfId="21214"/>
    <cellStyle name="40% - Ênfase4 20 3 2 2 3" xfId="33303"/>
    <cellStyle name="40% - Ênfase4 20 3 2 2 4" xfId="49661"/>
    <cellStyle name="40% - Ênfase4 20 3 2 3" xfId="15154"/>
    <cellStyle name="40% - Ênfase4 20 3 2 4" xfId="27244"/>
    <cellStyle name="40% - Ênfase4 20 3 2 5" xfId="41384"/>
    <cellStyle name="40% - Ênfase4 20 3 3" xfId="5060"/>
    <cellStyle name="40% - Ênfase4 20 3 3 2" xfId="11119"/>
    <cellStyle name="40% - Ênfase4 20 3 3 2 2" xfId="23239"/>
    <cellStyle name="40% - Ênfase4 20 3 3 2 3" xfId="35328"/>
    <cellStyle name="40% - Ênfase4 20 3 3 2 4" xfId="51686"/>
    <cellStyle name="40% - Ênfase4 20 3 3 3" xfId="17179"/>
    <cellStyle name="40% - Ênfase4 20 3 3 4" xfId="29269"/>
    <cellStyle name="40% - Ênfase4 20 3 3 5" xfId="43409"/>
    <cellStyle name="40% - Ênfase4 20 3 4" xfId="7064"/>
    <cellStyle name="40% - Ênfase4 20 3 4 2" xfId="19184"/>
    <cellStyle name="40% - Ênfase4 20 3 4 2 2" xfId="47618"/>
    <cellStyle name="40% - Ênfase4 20 3 4 3" xfId="31273"/>
    <cellStyle name="40% - Ênfase4 20 3 4 4" xfId="39341"/>
    <cellStyle name="40% - Ênfase4 20 3 5" xfId="13124"/>
    <cellStyle name="40% - Ênfase4 20 3 5 2" xfId="45570"/>
    <cellStyle name="40% - Ênfase4 20 3 6" xfId="25239"/>
    <cellStyle name="40% - Ênfase4 20 3 7" xfId="37329"/>
    <cellStyle name="40% - Ênfase4 20 4" xfId="2032"/>
    <cellStyle name="40% - Ênfase4 20 4 2" xfId="4068"/>
    <cellStyle name="40% - Ênfase4 20 4 2 2" xfId="10127"/>
    <cellStyle name="40% - Ênfase4 20 4 2 2 2" xfId="22247"/>
    <cellStyle name="40% - Ênfase4 20 4 2 2 3" xfId="34336"/>
    <cellStyle name="40% - Ênfase4 20 4 2 2 4" xfId="50694"/>
    <cellStyle name="40% - Ênfase4 20 4 2 3" xfId="16187"/>
    <cellStyle name="40% - Ênfase4 20 4 2 4" xfId="28277"/>
    <cellStyle name="40% - Ênfase4 20 4 2 5" xfId="42417"/>
    <cellStyle name="40% - Ênfase4 20 4 3" xfId="6068"/>
    <cellStyle name="40% - Ênfase4 20 4 3 2" xfId="12127"/>
    <cellStyle name="40% - Ênfase4 20 4 3 2 2" xfId="24247"/>
    <cellStyle name="40% - Ênfase4 20 4 3 2 3" xfId="36336"/>
    <cellStyle name="40% - Ênfase4 20 4 3 2 4" xfId="52694"/>
    <cellStyle name="40% - Ênfase4 20 4 3 3" xfId="18187"/>
    <cellStyle name="40% - Ênfase4 20 4 3 4" xfId="30277"/>
    <cellStyle name="40% - Ênfase4 20 4 3 5" xfId="44417"/>
    <cellStyle name="40% - Ênfase4 20 4 4" xfId="8097"/>
    <cellStyle name="40% - Ênfase4 20 4 4 2" xfId="20217"/>
    <cellStyle name="40% - Ênfase4 20 4 4 2 2" xfId="48661"/>
    <cellStyle name="40% - Ênfase4 20 4 4 3" xfId="32306"/>
    <cellStyle name="40% - Ênfase4 20 4 4 4" xfId="40384"/>
    <cellStyle name="40% - Ênfase4 20 4 5" xfId="14157"/>
    <cellStyle name="40% - Ênfase4 20 4 5 2" xfId="46612"/>
    <cellStyle name="40% - Ênfase4 20 4 6" xfId="26247"/>
    <cellStyle name="40% - Ênfase4 20 4 7" xfId="38337"/>
    <cellStyle name="40% - Ênfase4 20 5" xfId="2532"/>
    <cellStyle name="40% - Ênfase4 20 5 2" xfId="8592"/>
    <cellStyle name="40% - Ênfase4 20 5 2 2" xfId="20712"/>
    <cellStyle name="40% - Ênfase4 20 5 2 3" xfId="32801"/>
    <cellStyle name="40% - Ênfase4 20 5 2 4" xfId="49158"/>
    <cellStyle name="40% - Ênfase4 20 5 3" xfId="14652"/>
    <cellStyle name="40% - Ênfase4 20 5 4" xfId="26742"/>
    <cellStyle name="40% - Ênfase4 20 5 5" xfId="40881"/>
    <cellStyle name="40% - Ênfase4 20 6" xfId="4562"/>
    <cellStyle name="40% - Ênfase4 20 6 2" xfId="10621"/>
    <cellStyle name="40% - Ênfase4 20 6 2 2" xfId="22741"/>
    <cellStyle name="40% - Ênfase4 20 6 2 3" xfId="34830"/>
    <cellStyle name="40% - Ênfase4 20 6 2 4" xfId="51188"/>
    <cellStyle name="40% - Ênfase4 20 6 3" xfId="16681"/>
    <cellStyle name="40% - Ênfase4 20 6 4" xfId="28771"/>
    <cellStyle name="40% - Ênfase4 20 6 5" xfId="42911"/>
    <cellStyle name="40% - Ênfase4 20 7" xfId="6562"/>
    <cellStyle name="40% - Ênfase4 20 7 2" xfId="18682"/>
    <cellStyle name="40% - Ênfase4 20 7 2 2" xfId="47111"/>
    <cellStyle name="40% - Ênfase4 20 7 3" xfId="30771"/>
    <cellStyle name="40% - Ênfase4 20 7 4" xfId="38834"/>
    <cellStyle name="40% - Ênfase4 20 8" xfId="12622"/>
    <cellStyle name="40% - Ênfase4 20 8 2" xfId="45064"/>
    <cellStyle name="40% - Ênfase4 20 9" xfId="24741"/>
    <cellStyle name="40% - Ênfase4 21" xfId="203"/>
    <cellStyle name="40% - Ênfase4 21 10" xfId="36640"/>
    <cellStyle name="40% - Ênfase4 21 2" xfId="1298"/>
    <cellStyle name="40% - Ênfase4 21 2 2" xfId="3340"/>
    <cellStyle name="40% - Ênfase4 21 2 2 2" xfId="9399"/>
    <cellStyle name="40% - Ênfase4 21 2 2 2 2" xfId="21519"/>
    <cellStyle name="40% - Ênfase4 21 2 2 2 3" xfId="33608"/>
    <cellStyle name="40% - Ênfase4 21 2 2 2 4" xfId="49966"/>
    <cellStyle name="40% - Ênfase4 21 2 2 3" xfId="15459"/>
    <cellStyle name="40% - Ênfase4 21 2 2 4" xfId="27549"/>
    <cellStyle name="40% - Ênfase4 21 2 2 5" xfId="41689"/>
    <cellStyle name="40% - Ênfase4 21 2 3" xfId="5365"/>
    <cellStyle name="40% - Ênfase4 21 2 3 2" xfId="11424"/>
    <cellStyle name="40% - Ênfase4 21 2 3 2 2" xfId="23544"/>
    <cellStyle name="40% - Ênfase4 21 2 3 2 3" xfId="35633"/>
    <cellStyle name="40% - Ênfase4 21 2 3 2 4" xfId="51991"/>
    <cellStyle name="40% - Ênfase4 21 2 3 3" xfId="17484"/>
    <cellStyle name="40% - Ênfase4 21 2 3 4" xfId="29574"/>
    <cellStyle name="40% - Ênfase4 21 2 3 5" xfId="43714"/>
    <cellStyle name="40% - Ênfase4 21 2 4" xfId="7369"/>
    <cellStyle name="40% - Ênfase4 21 2 4 2" xfId="19489"/>
    <cellStyle name="40% - Ênfase4 21 2 4 2 2" xfId="47932"/>
    <cellStyle name="40% - Ênfase4 21 2 4 3" xfId="31578"/>
    <cellStyle name="40% - Ênfase4 21 2 4 4" xfId="39655"/>
    <cellStyle name="40% - Ênfase4 21 2 5" xfId="13429"/>
    <cellStyle name="40% - Ênfase4 21 2 5 2" xfId="45883"/>
    <cellStyle name="40% - Ênfase4 21 2 6" xfId="25544"/>
    <cellStyle name="40% - Ênfase4 21 2 7" xfId="37634"/>
    <cellStyle name="40% - Ênfase4 21 3" xfId="789"/>
    <cellStyle name="40% - Ênfase4 21 3 2" xfId="2844"/>
    <cellStyle name="40% - Ênfase4 21 3 2 2" xfId="8903"/>
    <cellStyle name="40% - Ênfase4 21 3 2 2 2" xfId="21023"/>
    <cellStyle name="40% - Ênfase4 21 3 2 2 3" xfId="33112"/>
    <cellStyle name="40% - Ênfase4 21 3 2 2 4" xfId="49470"/>
    <cellStyle name="40% - Ênfase4 21 3 2 3" xfId="14963"/>
    <cellStyle name="40% - Ênfase4 21 3 2 4" xfId="27053"/>
    <cellStyle name="40% - Ênfase4 21 3 2 5" xfId="41193"/>
    <cellStyle name="40% - Ênfase4 21 3 3" xfId="4869"/>
    <cellStyle name="40% - Ênfase4 21 3 3 2" xfId="10928"/>
    <cellStyle name="40% - Ênfase4 21 3 3 2 2" xfId="23048"/>
    <cellStyle name="40% - Ênfase4 21 3 3 2 3" xfId="35137"/>
    <cellStyle name="40% - Ênfase4 21 3 3 2 4" xfId="51495"/>
    <cellStyle name="40% - Ênfase4 21 3 3 3" xfId="16988"/>
    <cellStyle name="40% - Ênfase4 21 3 3 4" xfId="29078"/>
    <cellStyle name="40% - Ênfase4 21 3 3 5" xfId="43218"/>
    <cellStyle name="40% - Ênfase4 21 3 4" xfId="6873"/>
    <cellStyle name="40% - Ênfase4 21 3 4 2" xfId="18993"/>
    <cellStyle name="40% - Ênfase4 21 3 4 2 2" xfId="47427"/>
    <cellStyle name="40% - Ênfase4 21 3 4 3" xfId="31082"/>
    <cellStyle name="40% - Ênfase4 21 3 4 4" xfId="39150"/>
    <cellStyle name="40% - Ênfase4 21 3 5" xfId="12933"/>
    <cellStyle name="40% - Ênfase4 21 3 5 2" xfId="45379"/>
    <cellStyle name="40% - Ênfase4 21 3 6" xfId="25048"/>
    <cellStyle name="40% - Ênfase4 21 3 7" xfId="37138"/>
    <cellStyle name="40% - Ênfase4 21 4" xfId="1841"/>
    <cellStyle name="40% - Ênfase4 21 4 2" xfId="3877"/>
    <cellStyle name="40% - Ênfase4 21 4 2 2" xfId="9936"/>
    <cellStyle name="40% - Ênfase4 21 4 2 2 2" xfId="22056"/>
    <cellStyle name="40% - Ênfase4 21 4 2 2 3" xfId="34145"/>
    <cellStyle name="40% - Ênfase4 21 4 2 2 4" xfId="50503"/>
    <cellStyle name="40% - Ênfase4 21 4 2 3" xfId="15996"/>
    <cellStyle name="40% - Ênfase4 21 4 2 4" xfId="28086"/>
    <cellStyle name="40% - Ênfase4 21 4 2 5" xfId="42226"/>
    <cellStyle name="40% - Ênfase4 21 4 3" xfId="5877"/>
    <cellStyle name="40% - Ênfase4 21 4 3 2" xfId="11936"/>
    <cellStyle name="40% - Ênfase4 21 4 3 2 2" xfId="24056"/>
    <cellStyle name="40% - Ênfase4 21 4 3 2 3" xfId="36145"/>
    <cellStyle name="40% - Ênfase4 21 4 3 2 4" xfId="52503"/>
    <cellStyle name="40% - Ênfase4 21 4 3 3" xfId="17996"/>
    <cellStyle name="40% - Ênfase4 21 4 3 4" xfId="30086"/>
    <cellStyle name="40% - Ênfase4 21 4 3 5" xfId="44226"/>
    <cellStyle name="40% - Ênfase4 21 4 4" xfId="7906"/>
    <cellStyle name="40% - Ênfase4 21 4 4 2" xfId="20026"/>
    <cellStyle name="40% - Ênfase4 21 4 4 2 2" xfId="48470"/>
    <cellStyle name="40% - Ênfase4 21 4 4 3" xfId="32115"/>
    <cellStyle name="40% - Ênfase4 21 4 4 4" xfId="40193"/>
    <cellStyle name="40% - Ênfase4 21 4 5" xfId="13966"/>
    <cellStyle name="40% - Ênfase4 21 4 5 2" xfId="46421"/>
    <cellStyle name="40% - Ênfase4 21 4 6" xfId="26056"/>
    <cellStyle name="40% - Ênfase4 21 4 7" xfId="38146"/>
    <cellStyle name="40% - Ênfase4 21 5" xfId="2340"/>
    <cellStyle name="40% - Ênfase4 21 5 2" xfId="8400"/>
    <cellStyle name="40% - Ênfase4 21 5 2 2" xfId="20520"/>
    <cellStyle name="40% - Ênfase4 21 5 2 3" xfId="32609"/>
    <cellStyle name="40% - Ênfase4 21 5 2 4" xfId="48966"/>
    <cellStyle name="40% - Ênfase4 21 5 3" xfId="14460"/>
    <cellStyle name="40% - Ênfase4 21 5 4" xfId="26550"/>
    <cellStyle name="40% - Ênfase4 21 5 5" xfId="40689"/>
    <cellStyle name="40% - Ênfase4 21 6" xfId="4371"/>
    <cellStyle name="40% - Ênfase4 21 6 2" xfId="10430"/>
    <cellStyle name="40% - Ênfase4 21 6 2 2" xfId="22550"/>
    <cellStyle name="40% - Ênfase4 21 6 2 3" xfId="34639"/>
    <cellStyle name="40% - Ênfase4 21 6 2 4" xfId="50997"/>
    <cellStyle name="40% - Ênfase4 21 6 3" xfId="16490"/>
    <cellStyle name="40% - Ênfase4 21 6 4" xfId="28580"/>
    <cellStyle name="40% - Ênfase4 21 6 5" xfId="42720"/>
    <cellStyle name="40% - Ênfase4 21 7" xfId="6370"/>
    <cellStyle name="40% - Ênfase4 21 7 2" xfId="18490"/>
    <cellStyle name="40% - Ênfase4 21 7 2 2" xfId="46918"/>
    <cellStyle name="40% - Ênfase4 21 7 3" xfId="30579"/>
    <cellStyle name="40% - Ênfase4 21 7 4" xfId="38641"/>
    <cellStyle name="40% - Ênfase4 21 8" xfId="12430"/>
    <cellStyle name="40% - Ênfase4 21 8 2" xfId="44872"/>
    <cellStyle name="40% - Ênfase4 21 9" xfId="24550"/>
    <cellStyle name="40% - Ênfase4 22" xfId="419"/>
    <cellStyle name="40% - Ênfase4 3" xfId="133"/>
    <cellStyle name="40% - Ênfase4 3 10" xfId="24482"/>
    <cellStyle name="40% - Ênfase4 3 11" xfId="36572"/>
    <cellStyle name="40% - Ênfase4 3 2" xfId="148"/>
    <cellStyle name="40% - Ênfase4 3 2 10" xfId="36587"/>
    <cellStyle name="40% - Ênfase4 3 2 2" xfId="1244"/>
    <cellStyle name="40% - Ênfase4 3 2 2 2" xfId="3287"/>
    <cellStyle name="40% - Ênfase4 3 2 2 2 2" xfId="9346"/>
    <cellStyle name="40% - Ênfase4 3 2 2 2 2 2" xfId="21466"/>
    <cellStyle name="40% - Ênfase4 3 2 2 2 2 3" xfId="33555"/>
    <cellStyle name="40% - Ênfase4 3 2 2 2 2 4" xfId="49913"/>
    <cellStyle name="40% - Ênfase4 3 2 2 2 3" xfId="15406"/>
    <cellStyle name="40% - Ênfase4 3 2 2 2 4" xfId="27496"/>
    <cellStyle name="40% - Ênfase4 3 2 2 2 5" xfId="41636"/>
    <cellStyle name="40% - Ênfase4 3 2 2 3" xfId="5312"/>
    <cellStyle name="40% - Ênfase4 3 2 2 3 2" xfId="11371"/>
    <cellStyle name="40% - Ênfase4 3 2 2 3 2 2" xfId="23491"/>
    <cellStyle name="40% - Ênfase4 3 2 2 3 2 3" xfId="35580"/>
    <cellStyle name="40% - Ênfase4 3 2 2 3 2 4" xfId="51938"/>
    <cellStyle name="40% - Ênfase4 3 2 2 3 3" xfId="17431"/>
    <cellStyle name="40% - Ênfase4 3 2 2 3 4" xfId="29521"/>
    <cellStyle name="40% - Ênfase4 3 2 2 3 5" xfId="43661"/>
    <cellStyle name="40% - Ênfase4 3 2 2 4" xfId="7316"/>
    <cellStyle name="40% - Ênfase4 3 2 2 4 2" xfId="19436"/>
    <cellStyle name="40% - Ênfase4 3 2 2 4 2 2" xfId="47878"/>
    <cellStyle name="40% - Ênfase4 3 2 2 4 3" xfId="31525"/>
    <cellStyle name="40% - Ênfase4 3 2 2 4 4" xfId="39601"/>
    <cellStyle name="40% - Ênfase4 3 2 2 5" xfId="13376"/>
    <cellStyle name="40% - Ênfase4 3 2 2 5 2" xfId="45829"/>
    <cellStyle name="40% - Ênfase4 3 2 2 6" xfId="25491"/>
    <cellStyle name="40% - Ênfase4 3 2 2 7" xfId="37581"/>
    <cellStyle name="40% - Ênfase4 3 2 3" xfId="735"/>
    <cellStyle name="40% - Ênfase4 3 2 3 2" xfId="2791"/>
    <cellStyle name="40% - Ênfase4 3 2 3 2 2" xfId="8850"/>
    <cellStyle name="40% - Ênfase4 3 2 3 2 2 2" xfId="20970"/>
    <cellStyle name="40% - Ênfase4 3 2 3 2 2 3" xfId="33059"/>
    <cellStyle name="40% - Ênfase4 3 2 3 2 2 4" xfId="49417"/>
    <cellStyle name="40% - Ênfase4 3 2 3 2 3" xfId="14910"/>
    <cellStyle name="40% - Ênfase4 3 2 3 2 4" xfId="27000"/>
    <cellStyle name="40% - Ênfase4 3 2 3 2 5" xfId="41140"/>
    <cellStyle name="40% - Ênfase4 3 2 3 3" xfId="4816"/>
    <cellStyle name="40% - Ênfase4 3 2 3 3 2" xfId="10875"/>
    <cellStyle name="40% - Ênfase4 3 2 3 3 2 2" xfId="22995"/>
    <cellStyle name="40% - Ênfase4 3 2 3 3 2 3" xfId="35084"/>
    <cellStyle name="40% - Ênfase4 3 2 3 3 2 4" xfId="51442"/>
    <cellStyle name="40% - Ênfase4 3 2 3 3 3" xfId="16935"/>
    <cellStyle name="40% - Ênfase4 3 2 3 3 4" xfId="29025"/>
    <cellStyle name="40% - Ênfase4 3 2 3 3 5" xfId="43165"/>
    <cellStyle name="40% - Ênfase4 3 2 3 4" xfId="6820"/>
    <cellStyle name="40% - Ênfase4 3 2 3 4 2" xfId="18940"/>
    <cellStyle name="40% - Ênfase4 3 2 3 4 2 2" xfId="47373"/>
    <cellStyle name="40% - Ênfase4 3 2 3 4 3" xfId="31029"/>
    <cellStyle name="40% - Ênfase4 3 2 3 4 4" xfId="39096"/>
    <cellStyle name="40% - Ênfase4 3 2 3 5" xfId="12880"/>
    <cellStyle name="40% - Ênfase4 3 2 3 5 2" xfId="45325"/>
    <cellStyle name="40% - Ênfase4 3 2 3 6" xfId="24995"/>
    <cellStyle name="40% - Ênfase4 3 2 3 7" xfId="37085"/>
    <cellStyle name="40% - Ênfase4 3 2 4" xfId="1787"/>
    <cellStyle name="40% - Ênfase4 3 2 4 2" xfId="3824"/>
    <cellStyle name="40% - Ênfase4 3 2 4 2 2" xfId="9883"/>
    <cellStyle name="40% - Ênfase4 3 2 4 2 2 2" xfId="22003"/>
    <cellStyle name="40% - Ênfase4 3 2 4 2 2 3" xfId="34092"/>
    <cellStyle name="40% - Ênfase4 3 2 4 2 2 4" xfId="50450"/>
    <cellStyle name="40% - Ênfase4 3 2 4 2 3" xfId="15943"/>
    <cellStyle name="40% - Ênfase4 3 2 4 2 4" xfId="28033"/>
    <cellStyle name="40% - Ênfase4 3 2 4 2 5" xfId="42173"/>
    <cellStyle name="40% - Ênfase4 3 2 4 3" xfId="5824"/>
    <cellStyle name="40% - Ênfase4 3 2 4 3 2" xfId="11883"/>
    <cellStyle name="40% - Ênfase4 3 2 4 3 2 2" xfId="24003"/>
    <cellStyle name="40% - Ênfase4 3 2 4 3 2 3" xfId="36092"/>
    <cellStyle name="40% - Ênfase4 3 2 4 3 2 4" xfId="52450"/>
    <cellStyle name="40% - Ênfase4 3 2 4 3 3" xfId="17943"/>
    <cellStyle name="40% - Ênfase4 3 2 4 3 4" xfId="30033"/>
    <cellStyle name="40% - Ênfase4 3 2 4 3 5" xfId="44173"/>
    <cellStyle name="40% - Ênfase4 3 2 4 4" xfId="7853"/>
    <cellStyle name="40% - Ênfase4 3 2 4 4 2" xfId="19973"/>
    <cellStyle name="40% - Ênfase4 3 2 4 4 2 2" xfId="48416"/>
    <cellStyle name="40% - Ênfase4 3 2 4 4 3" xfId="32062"/>
    <cellStyle name="40% - Ênfase4 3 2 4 4 4" xfId="40139"/>
    <cellStyle name="40% - Ênfase4 3 2 4 5" xfId="13913"/>
    <cellStyle name="40% - Ênfase4 3 2 4 5 2" xfId="46367"/>
    <cellStyle name="40% - Ênfase4 3 2 4 6" xfId="26003"/>
    <cellStyle name="40% - Ênfase4 3 2 4 7" xfId="38093"/>
    <cellStyle name="40% - Ênfase4 3 2 5" xfId="2287"/>
    <cellStyle name="40% - Ênfase4 3 2 5 2" xfId="8347"/>
    <cellStyle name="40% - Ênfase4 3 2 5 2 2" xfId="20467"/>
    <cellStyle name="40% - Ênfase4 3 2 5 2 3" xfId="32556"/>
    <cellStyle name="40% - Ênfase4 3 2 5 2 4" xfId="48913"/>
    <cellStyle name="40% - Ênfase4 3 2 5 3" xfId="14407"/>
    <cellStyle name="40% - Ênfase4 3 2 5 4" xfId="26497"/>
    <cellStyle name="40% - Ênfase4 3 2 5 5" xfId="40636"/>
    <cellStyle name="40% - Ênfase4 3 2 6" xfId="4318"/>
    <cellStyle name="40% - Ênfase4 3 2 6 2" xfId="10377"/>
    <cellStyle name="40% - Ênfase4 3 2 6 2 2" xfId="22497"/>
    <cellStyle name="40% - Ênfase4 3 2 6 2 3" xfId="34586"/>
    <cellStyle name="40% - Ênfase4 3 2 6 2 4" xfId="50944"/>
    <cellStyle name="40% - Ênfase4 3 2 6 3" xfId="16437"/>
    <cellStyle name="40% - Ênfase4 3 2 6 4" xfId="28527"/>
    <cellStyle name="40% - Ênfase4 3 2 6 5" xfId="42667"/>
    <cellStyle name="40% - Ênfase4 3 2 7" xfId="6317"/>
    <cellStyle name="40% - Ênfase4 3 2 7 2" xfId="18437"/>
    <cellStyle name="40% - Ênfase4 3 2 7 2 2" xfId="46864"/>
    <cellStyle name="40% - Ênfase4 3 2 7 3" xfId="30526"/>
    <cellStyle name="40% - Ênfase4 3 2 7 4" xfId="38587"/>
    <cellStyle name="40% - Ênfase4 3 2 8" xfId="12377"/>
    <cellStyle name="40% - Ênfase4 3 2 8 2" xfId="44818"/>
    <cellStyle name="40% - Ênfase4 3 2 9" xfId="24497"/>
    <cellStyle name="40% - Ênfase4 3 3" xfId="1229"/>
    <cellStyle name="40% - Ênfase4 3 3 2" xfId="3272"/>
    <cellStyle name="40% - Ênfase4 3 3 2 2" xfId="9331"/>
    <cellStyle name="40% - Ênfase4 3 3 2 2 2" xfId="21451"/>
    <cellStyle name="40% - Ênfase4 3 3 2 2 3" xfId="33540"/>
    <cellStyle name="40% - Ênfase4 3 3 2 2 4" xfId="49898"/>
    <cellStyle name="40% - Ênfase4 3 3 2 3" xfId="15391"/>
    <cellStyle name="40% - Ênfase4 3 3 2 4" xfId="27481"/>
    <cellStyle name="40% - Ênfase4 3 3 2 5" xfId="41621"/>
    <cellStyle name="40% - Ênfase4 3 3 3" xfId="5297"/>
    <cellStyle name="40% - Ênfase4 3 3 3 2" xfId="11356"/>
    <cellStyle name="40% - Ênfase4 3 3 3 2 2" xfId="23476"/>
    <cellStyle name="40% - Ênfase4 3 3 3 2 3" xfId="35565"/>
    <cellStyle name="40% - Ênfase4 3 3 3 2 4" xfId="51923"/>
    <cellStyle name="40% - Ênfase4 3 3 3 3" xfId="17416"/>
    <cellStyle name="40% - Ênfase4 3 3 3 4" xfId="29506"/>
    <cellStyle name="40% - Ênfase4 3 3 3 5" xfId="43646"/>
    <cellStyle name="40% - Ênfase4 3 3 4" xfId="7301"/>
    <cellStyle name="40% - Ênfase4 3 3 4 2" xfId="19421"/>
    <cellStyle name="40% - Ênfase4 3 3 4 2 2" xfId="47863"/>
    <cellStyle name="40% - Ênfase4 3 3 4 3" xfId="31510"/>
    <cellStyle name="40% - Ênfase4 3 3 4 4" xfId="39586"/>
    <cellStyle name="40% - Ênfase4 3 3 5" xfId="13361"/>
    <cellStyle name="40% - Ênfase4 3 3 5 2" xfId="45814"/>
    <cellStyle name="40% - Ênfase4 3 3 6" xfId="25476"/>
    <cellStyle name="40% - Ênfase4 3 3 7" xfId="37566"/>
    <cellStyle name="40% - Ênfase4 3 4" xfId="720"/>
    <cellStyle name="40% - Ênfase4 3 4 2" xfId="2776"/>
    <cellStyle name="40% - Ênfase4 3 4 2 2" xfId="8835"/>
    <cellStyle name="40% - Ênfase4 3 4 2 2 2" xfId="20955"/>
    <cellStyle name="40% - Ênfase4 3 4 2 2 3" xfId="33044"/>
    <cellStyle name="40% - Ênfase4 3 4 2 2 4" xfId="49402"/>
    <cellStyle name="40% - Ênfase4 3 4 2 3" xfId="14895"/>
    <cellStyle name="40% - Ênfase4 3 4 2 4" xfId="26985"/>
    <cellStyle name="40% - Ênfase4 3 4 2 5" xfId="41125"/>
    <cellStyle name="40% - Ênfase4 3 4 3" xfId="4801"/>
    <cellStyle name="40% - Ênfase4 3 4 3 2" xfId="10860"/>
    <cellStyle name="40% - Ênfase4 3 4 3 2 2" xfId="22980"/>
    <cellStyle name="40% - Ênfase4 3 4 3 2 3" xfId="35069"/>
    <cellStyle name="40% - Ênfase4 3 4 3 2 4" xfId="51427"/>
    <cellStyle name="40% - Ênfase4 3 4 3 3" xfId="16920"/>
    <cellStyle name="40% - Ênfase4 3 4 3 4" xfId="29010"/>
    <cellStyle name="40% - Ênfase4 3 4 3 5" xfId="43150"/>
    <cellStyle name="40% - Ênfase4 3 4 4" xfId="6805"/>
    <cellStyle name="40% - Ênfase4 3 4 4 2" xfId="18925"/>
    <cellStyle name="40% - Ênfase4 3 4 4 2 2" xfId="47358"/>
    <cellStyle name="40% - Ênfase4 3 4 4 3" xfId="31014"/>
    <cellStyle name="40% - Ênfase4 3 4 4 4" xfId="39081"/>
    <cellStyle name="40% - Ênfase4 3 4 5" xfId="12865"/>
    <cellStyle name="40% - Ênfase4 3 4 5 2" xfId="45310"/>
    <cellStyle name="40% - Ênfase4 3 4 6" xfId="24980"/>
    <cellStyle name="40% - Ênfase4 3 4 7" xfId="37070"/>
    <cellStyle name="40% - Ênfase4 3 5" xfId="1772"/>
    <cellStyle name="40% - Ênfase4 3 5 2" xfId="3809"/>
    <cellStyle name="40% - Ênfase4 3 5 2 2" xfId="9868"/>
    <cellStyle name="40% - Ênfase4 3 5 2 2 2" xfId="21988"/>
    <cellStyle name="40% - Ênfase4 3 5 2 2 3" xfId="34077"/>
    <cellStyle name="40% - Ênfase4 3 5 2 2 4" xfId="50435"/>
    <cellStyle name="40% - Ênfase4 3 5 2 3" xfId="15928"/>
    <cellStyle name="40% - Ênfase4 3 5 2 4" xfId="28018"/>
    <cellStyle name="40% - Ênfase4 3 5 2 5" xfId="42158"/>
    <cellStyle name="40% - Ênfase4 3 5 3" xfId="5809"/>
    <cellStyle name="40% - Ênfase4 3 5 3 2" xfId="11868"/>
    <cellStyle name="40% - Ênfase4 3 5 3 2 2" xfId="23988"/>
    <cellStyle name="40% - Ênfase4 3 5 3 2 3" xfId="36077"/>
    <cellStyle name="40% - Ênfase4 3 5 3 2 4" xfId="52435"/>
    <cellStyle name="40% - Ênfase4 3 5 3 3" xfId="17928"/>
    <cellStyle name="40% - Ênfase4 3 5 3 4" xfId="30018"/>
    <cellStyle name="40% - Ênfase4 3 5 3 5" xfId="44158"/>
    <cellStyle name="40% - Ênfase4 3 5 4" xfId="7838"/>
    <cellStyle name="40% - Ênfase4 3 5 4 2" xfId="19958"/>
    <cellStyle name="40% - Ênfase4 3 5 4 2 2" xfId="48401"/>
    <cellStyle name="40% - Ênfase4 3 5 4 3" xfId="32047"/>
    <cellStyle name="40% - Ênfase4 3 5 4 4" xfId="40124"/>
    <cellStyle name="40% - Ênfase4 3 5 5" xfId="13898"/>
    <cellStyle name="40% - Ênfase4 3 5 5 2" xfId="46352"/>
    <cellStyle name="40% - Ênfase4 3 5 6" xfId="25988"/>
    <cellStyle name="40% - Ênfase4 3 5 7" xfId="38078"/>
    <cellStyle name="40% - Ênfase4 3 6" xfId="2272"/>
    <cellStyle name="40% - Ênfase4 3 6 2" xfId="8332"/>
    <cellStyle name="40% - Ênfase4 3 6 2 2" xfId="20452"/>
    <cellStyle name="40% - Ênfase4 3 6 2 3" xfId="32541"/>
    <cellStyle name="40% - Ênfase4 3 6 2 4" xfId="48898"/>
    <cellStyle name="40% - Ênfase4 3 6 3" xfId="14392"/>
    <cellStyle name="40% - Ênfase4 3 6 4" xfId="26482"/>
    <cellStyle name="40% - Ênfase4 3 6 5" xfId="40621"/>
    <cellStyle name="40% - Ênfase4 3 7" xfId="4303"/>
    <cellStyle name="40% - Ênfase4 3 7 2" xfId="10362"/>
    <cellStyle name="40% - Ênfase4 3 7 2 2" xfId="22482"/>
    <cellStyle name="40% - Ênfase4 3 7 2 3" xfId="34571"/>
    <cellStyle name="40% - Ênfase4 3 7 2 4" xfId="50929"/>
    <cellStyle name="40% - Ênfase4 3 7 3" xfId="16422"/>
    <cellStyle name="40% - Ênfase4 3 7 4" xfId="28512"/>
    <cellStyle name="40% - Ênfase4 3 7 5" xfId="42652"/>
    <cellStyle name="40% - Ênfase4 3 8" xfId="6302"/>
    <cellStyle name="40% - Ênfase4 3 8 2" xfId="18422"/>
    <cellStyle name="40% - Ênfase4 3 8 2 2" xfId="46849"/>
    <cellStyle name="40% - Ênfase4 3 8 3" xfId="30511"/>
    <cellStyle name="40% - Ênfase4 3 8 4" xfId="38572"/>
    <cellStyle name="40% - Ênfase4 3 9" xfId="12362"/>
    <cellStyle name="40% - Ênfase4 3 9 2" xfId="44803"/>
    <cellStyle name="40% - Ênfase4 4" xfId="151"/>
    <cellStyle name="40% - Ênfase4 4 10" xfId="24500"/>
    <cellStyle name="40% - Ênfase4 4 11" xfId="36590"/>
    <cellStyle name="40% - Ênfase4 4 2" xfId="154"/>
    <cellStyle name="40% - Ênfase4 4 2 10" xfId="36593"/>
    <cellStyle name="40% - Ênfase4 4 2 2" xfId="1250"/>
    <cellStyle name="40% - Ênfase4 4 2 2 2" xfId="3293"/>
    <cellStyle name="40% - Ênfase4 4 2 2 2 2" xfId="9352"/>
    <cellStyle name="40% - Ênfase4 4 2 2 2 2 2" xfId="21472"/>
    <cellStyle name="40% - Ênfase4 4 2 2 2 2 3" xfId="33561"/>
    <cellStyle name="40% - Ênfase4 4 2 2 2 2 4" xfId="49919"/>
    <cellStyle name="40% - Ênfase4 4 2 2 2 3" xfId="15412"/>
    <cellStyle name="40% - Ênfase4 4 2 2 2 4" xfId="27502"/>
    <cellStyle name="40% - Ênfase4 4 2 2 2 5" xfId="41642"/>
    <cellStyle name="40% - Ênfase4 4 2 2 3" xfId="5318"/>
    <cellStyle name="40% - Ênfase4 4 2 2 3 2" xfId="11377"/>
    <cellStyle name="40% - Ênfase4 4 2 2 3 2 2" xfId="23497"/>
    <cellStyle name="40% - Ênfase4 4 2 2 3 2 3" xfId="35586"/>
    <cellStyle name="40% - Ênfase4 4 2 2 3 2 4" xfId="51944"/>
    <cellStyle name="40% - Ênfase4 4 2 2 3 3" xfId="17437"/>
    <cellStyle name="40% - Ênfase4 4 2 2 3 4" xfId="29527"/>
    <cellStyle name="40% - Ênfase4 4 2 2 3 5" xfId="43667"/>
    <cellStyle name="40% - Ênfase4 4 2 2 4" xfId="7322"/>
    <cellStyle name="40% - Ênfase4 4 2 2 4 2" xfId="19442"/>
    <cellStyle name="40% - Ênfase4 4 2 2 4 2 2" xfId="47884"/>
    <cellStyle name="40% - Ênfase4 4 2 2 4 3" xfId="31531"/>
    <cellStyle name="40% - Ênfase4 4 2 2 4 4" xfId="39607"/>
    <cellStyle name="40% - Ênfase4 4 2 2 5" xfId="13382"/>
    <cellStyle name="40% - Ênfase4 4 2 2 5 2" xfId="45835"/>
    <cellStyle name="40% - Ênfase4 4 2 2 6" xfId="25497"/>
    <cellStyle name="40% - Ênfase4 4 2 2 7" xfId="37587"/>
    <cellStyle name="40% - Ênfase4 4 2 3" xfId="741"/>
    <cellStyle name="40% - Ênfase4 4 2 3 2" xfId="2797"/>
    <cellStyle name="40% - Ênfase4 4 2 3 2 2" xfId="8856"/>
    <cellStyle name="40% - Ênfase4 4 2 3 2 2 2" xfId="20976"/>
    <cellStyle name="40% - Ênfase4 4 2 3 2 2 3" xfId="33065"/>
    <cellStyle name="40% - Ênfase4 4 2 3 2 2 4" xfId="49423"/>
    <cellStyle name="40% - Ênfase4 4 2 3 2 3" xfId="14916"/>
    <cellStyle name="40% - Ênfase4 4 2 3 2 4" xfId="27006"/>
    <cellStyle name="40% - Ênfase4 4 2 3 2 5" xfId="41146"/>
    <cellStyle name="40% - Ênfase4 4 2 3 3" xfId="4822"/>
    <cellStyle name="40% - Ênfase4 4 2 3 3 2" xfId="10881"/>
    <cellStyle name="40% - Ênfase4 4 2 3 3 2 2" xfId="23001"/>
    <cellStyle name="40% - Ênfase4 4 2 3 3 2 3" xfId="35090"/>
    <cellStyle name="40% - Ênfase4 4 2 3 3 2 4" xfId="51448"/>
    <cellStyle name="40% - Ênfase4 4 2 3 3 3" xfId="16941"/>
    <cellStyle name="40% - Ênfase4 4 2 3 3 4" xfId="29031"/>
    <cellStyle name="40% - Ênfase4 4 2 3 3 5" xfId="43171"/>
    <cellStyle name="40% - Ênfase4 4 2 3 4" xfId="6826"/>
    <cellStyle name="40% - Ênfase4 4 2 3 4 2" xfId="18946"/>
    <cellStyle name="40% - Ênfase4 4 2 3 4 2 2" xfId="47379"/>
    <cellStyle name="40% - Ênfase4 4 2 3 4 3" xfId="31035"/>
    <cellStyle name="40% - Ênfase4 4 2 3 4 4" xfId="39102"/>
    <cellStyle name="40% - Ênfase4 4 2 3 5" xfId="12886"/>
    <cellStyle name="40% - Ênfase4 4 2 3 5 2" xfId="45331"/>
    <cellStyle name="40% - Ênfase4 4 2 3 6" xfId="25001"/>
    <cellStyle name="40% - Ênfase4 4 2 3 7" xfId="37091"/>
    <cellStyle name="40% - Ênfase4 4 2 4" xfId="1793"/>
    <cellStyle name="40% - Ênfase4 4 2 4 2" xfId="3830"/>
    <cellStyle name="40% - Ênfase4 4 2 4 2 2" xfId="9889"/>
    <cellStyle name="40% - Ênfase4 4 2 4 2 2 2" xfId="22009"/>
    <cellStyle name="40% - Ênfase4 4 2 4 2 2 3" xfId="34098"/>
    <cellStyle name="40% - Ênfase4 4 2 4 2 2 4" xfId="50456"/>
    <cellStyle name="40% - Ênfase4 4 2 4 2 3" xfId="15949"/>
    <cellStyle name="40% - Ênfase4 4 2 4 2 4" xfId="28039"/>
    <cellStyle name="40% - Ênfase4 4 2 4 2 5" xfId="42179"/>
    <cellStyle name="40% - Ênfase4 4 2 4 3" xfId="5830"/>
    <cellStyle name="40% - Ênfase4 4 2 4 3 2" xfId="11889"/>
    <cellStyle name="40% - Ênfase4 4 2 4 3 2 2" xfId="24009"/>
    <cellStyle name="40% - Ênfase4 4 2 4 3 2 3" xfId="36098"/>
    <cellStyle name="40% - Ênfase4 4 2 4 3 2 4" xfId="52456"/>
    <cellStyle name="40% - Ênfase4 4 2 4 3 3" xfId="17949"/>
    <cellStyle name="40% - Ênfase4 4 2 4 3 4" xfId="30039"/>
    <cellStyle name="40% - Ênfase4 4 2 4 3 5" xfId="44179"/>
    <cellStyle name="40% - Ênfase4 4 2 4 4" xfId="7859"/>
    <cellStyle name="40% - Ênfase4 4 2 4 4 2" xfId="19979"/>
    <cellStyle name="40% - Ênfase4 4 2 4 4 2 2" xfId="48422"/>
    <cellStyle name="40% - Ênfase4 4 2 4 4 3" xfId="32068"/>
    <cellStyle name="40% - Ênfase4 4 2 4 4 4" xfId="40145"/>
    <cellStyle name="40% - Ênfase4 4 2 4 5" xfId="13919"/>
    <cellStyle name="40% - Ênfase4 4 2 4 5 2" xfId="46373"/>
    <cellStyle name="40% - Ênfase4 4 2 4 6" xfId="26009"/>
    <cellStyle name="40% - Ênfase4 4 2 4 7" xfId="38099"/>
    <cellStyle name="40% - Ênfase4 4 2 5" xfId="2293"/>
    <cellStyle name="40% - Ênfase4 4 2 5 2" xfId="8353"/>
    <cellStyle name="40% - Ênfase4 4 2 5 2 2" xfId="20473"/>
    <cellStyle name="40% - Ênfase4 4 2 5 2 3" xfId="32562"/>
    <cellStyle name="40% - Ênfase4 4 2 5 2 4" xfId="48919"/>
    <cellStyle name="40% - Ênfase4 4 2 5 3" xfId="14413"/>
    <cellStyle name="40% - Ênfase4 4 2 5 4" xfId="26503"/>
    <cellStyle name="40% - Ênfase4 4 2 5 5" xfId="40642"/>
    <cellStyle name="40% - Ênfase4 4 2 6" xfId="4324"/>
    <cellStyle name="40% - Ênfase4 4 2 6 2" xfId="10383"/>
    <cellStyle name="40% - Ênfase4 4 2 6 2 2" xfId="22503"/>
    <cellStyle name="40% - Ênfase4 4 2 6 2 3" xfId="34592"/>
    <cellStyle name="40% - Ênfase4 4 2 6 2 4" xfId="50950"/>
    <cellStyle name="40% - Ênfase4 4 2 6 3" xfId="16443"/>
    <cellStyle name="40% - Ênfase4 4 2 6 4" xfId="28533"/>
    <cellStyle name="40% - Ênfase4 4 2 6 5" xfId="42673"/>
    <cellStyle name="40% - Ênfase4 4 2 7" xfId="6323"/>
    <cellStyle name="40% - Ênfase4 4 2 7 2" xfId="18443"/>
    <cellStyle name="40% - Ênfase4 4 2 7 2 2" xfId="46870"/>
    <cellStyle name="40% - Ênfase4 4 2 7 3" xfId="30532"/>
    <cellStyle name="40% - Ênfase4 4 2 7 4" xfId="38593"/>
    <cellStyle name="40% - Ênfase4 4 2 8" xfId="12383"/>
    <cellStyle name="40% - Ênfase4 4 2 8 2" xfId="44824"/>
    <cellStyle name="40% - Ênfase4 4 2 9" xfId="24503"/>
    <cellStyle name="40% - Ênfase4 4 3" xfId="1247"/>
    <cellStyle name="40% - Ênfase4 4 3 2" xfId="3290"/>
    <cellStyle name="40% - Ênfase4 4 3 2 2" xfId="9349"/>
    <cellStyle name="40% - Ênfase4 4 3 2 2 2" xfId="21469"/>
    <cellStyle name="40% - Ênfase4 4 3 2 2 3" xfId="33558"/>
    <cellStyle name="40% - Ênfase4 4 3 2 2 4" xfId="49916"/>
    <cellStyle name="40% - Ênfase4 4 3 2 3" xfId="15409"/>
    <cellStyle name="40% - Ênfase4 4 3 2 4" xfId="27499"/>
    <cellStyle name="40% - Ênfase4 4 3 2 5" xfId="41639"/>
    <cellStyle name="40% - Ênfase4 4 3 3" xfId="5315"/>
    <cellStyle name="40% - Ênfase4 4 3 3 2" xfId="11374"/>
    <cellStyle name="40% - Ênfase4 4 3 3 2 2" xfId="23494"/>
    <cellStyle name="40% - Ênfase4 4 3 3 2 3" xfId="35583"/>
    <cellStyle name="40% - Ênfase4 4 3 3 2 4" xfId="51941"/>
    <cellStyle name="40% - Ênfase4 4 3 3 3" xfId="17434"/>
    <cellStyle name="40% - Ênfase4 4 3 3 4" xfId="29524"/>
    <cellStyle name="40% - Ênfase4 4 3 3 5" xfId="43664"/>
    <cellStyle name="40% - Ênfase4 4 3 4" xfId="7319"/>
    <cellStyle name="40% - Ênfase4 4 3 4 2" xfId="19439"/>
    <cellStyle name="40% - Ênfase4 4 3 4 2 2" xfId="47881"/>
    <cellStyle name="40% - Ênfase4 4 3 4 3" xfId="31528"/>
    <cellStyle name="40% - Ênfase4 4 3 4 4" xfId="39604"/>
    <cellStyle name="40% - Ênfase4 4 3 5" xfId="13379"/>
    <cellStyle name="40% - Ênfase4 4 3 5 2" xfId="45832"/>
    <cellStyle name="40% - Ênfase4 4 3 6" xfId="25494"/>
    <cellStyle name="40% - Ênfase4 4 3 7" xfId="37584"/>
    <cellStyle name="40% - Ênfase4 4 4" xfId="738"/>
    <cellStyle name="40% - Ênfase4 4 4 2" xfId="2794"/>
    <cellStyle name="40% - Ênfase4 4 4 2 2" xfId="8853"/>
    <cellStyle name="40% - Ênfase4 4 4 2 2 2" xfId="20973"/>
    <cellStyle name="40% - Ênfase4 4 4 2 2 3" xfId="33062"/>
    <cellStyle name="40% - Ênfase4 4 4 2 2 4" xfId="49420"/>
    <cellStyle name="40% - Ênfase4 4 4 2 3" xfId="14913"/>
    <cellStyle name="40% - Ênfase4 4 4 2 4" xfId="27003"/>
    <cellStyle name="40% - Ênfase4 4 4 2 5" xfId="41143"/>
    <cellStyle name="40% - Ênfase4 4 4 3" xfId="4819"/>
    <cellStyle name="40% - Ênfase4 4 4 3 2" xfId="10878"/>
    <cellStyle name="40% - Ênfase4 4 4 3 2 2" xfId="22998"/>
    <cellStyle name="40% - Ênfase4 4 4 3 2 3" xfId="35087"/>
    <cellStyle name="40% - Ênfase4 4 4 3 2 4" xfId="51445"/>
    <cellStyle name="40% - Ênfase4 4 4 3 3" xfId="16938"/>
    <cellStyle name="40% - Ênfase4 4 4 3 4" xfId="29028"/>
    <cellStyle name="40% - Ênfase4 4 4 3 5" xfId="43168"/>
    <cellStyle name="40% - Ênfase4 4 4 4" xfId="6823"/>
    <cellStyle name="40% - Ênfase4 4 4 4 2" xfId="18943"/>
    <cellStyle name="40% - Ênfase4 4 4 4 2 2" xfId="47376"/>
    <cellStyle name="40% - Ênfase4 4 4 4 3" xfId="31032"/>
    <cellStyle name="40% - Ênfase4 4 4 4 4" xfId="39099"/>
    <cellStyle name="40% - Ênfase4 4 4 5" xfId="12883"/>
    <cellStyle name="40% - Ênfase4 4 4 5 2" xfId="45328"/>
    <cellStyle name="40% - Ênfase4 4 4 6" xfId="24998"/>
    <cellStyle name="40% - Ênfase4 4 4 7" xfId="37088"/>
    <cellStyle name="40% - Ênfase4 4 5" xfId="1790"/>
    <cellStyle name="40% - Ênfase4 4 5 2" xfId="3827"/>
    <cellStyle name="40% - Ênfase4 4 5 2 2" xfId="9886"/>
    <cellStyle name="40% - Ênfase4 4 5 2 2 2" xfId="22006"/>
    <cellStyle name="40% - Ênfase4 4 5 2 2 3" xfId="34095"/>
    <cellStyle name="40% - Ênfase4 4 5 2 2 4" xfId="50453"/>
    <cellStyle name="40% - Ênfase4 4 5 2 3" xfId="15946"/>
    <cellStyle name="40% - Ênfase4 4 5 2 4" xfId="28036"/>
    <cellStyle name="40% - Ênfase4 4 5 2 5" xfId="42176"/>
    <cellStyle name="40% - Ênfase4 4 5 3" xfId="5827"/>
    <cellStyle name="40% - Ênfase4 4 5 3 2" xfId="11886"/>
    <cellStyle name="40% - Ênfase4 4 5 3 2 2" xfId="24006"/>
    <cellStyle name="40% - Ênfase4 4 5 3 2 3" xfId="36095"/>
    <cellStyle name="40% - Ênfase4 4 5 3 2 4" xfId="52453"/>
    <cellStyle name="40% - Ênfase4 4 5 3 3" xfId="17946"/>
    <cellStyle name="40% - Ênfase4 4 5 3 4" xfId="30036"/>
    <cellStyle name="40% - Ênfase4 4 5 3 5" xfId="44176"/>
    <cellStyle name="40% - Ênfase4 4 5 4" xfId="7856"/>
    <cellStyle name="40% - Ênfase4 4 5 4 2" xfId="19976"/>
    <cellStyle name="40% - Ênfase4 4 5 4 2 2" xfId="48419"/>
    <cellStyle name="40% - Ênfase4 4 5 4 3" xfId="32065"/>
    <cellStyle name="40% - Ênfase4 4 5 4 4" xfId="40142"/>
    <cellStyle name="40% - Ênfase4 4 5 5" xfId="13916"/>
    <cellStyle name="40% - Ênfase4 4 5 5 2" xfId="46370"/>
    <cellStyle name="40% - Ênfase4 4 5 6" xfId="26006"/>
    <cellStyle name="40% - Ênfase4 4 5 7" xfId="38096"/>
    <cellStyle name="40% - Ênfase4 4 6" xfId="2290"/>
    <cellStyle name="40% - Ênfase4 4 6 2" xfId="8350"/>
    <cellStyle name="40% - Ênfase4 4 6 2 2" xfId="20470"/>
    <cellStyle name="40% - Ênfase4 4 6 2 3" xfId="32559"/>
    <cellStyle name="40% - Ênfase4 4 6 2 4" xfId="48916"/>
    <cellStyle name="40% - Ênfase4 4 6 3" xfId="14410"/>
    <cellStyle name="40% - Ênfase4 4 6 4" xfId="26500"/>
    <cellStyle name="40% - Ênfase4 4 6 5" xfId="40639"/>
    <cellStyle name="40% - Ênfase4 4 7" xfId="4321"/>
    <cellStyle name="40% - Ênfase4 4 7 2" xfId="10380"/>
    <cellStyle name="40% - Ênfase4 4 7 2 2" xfId="22500"/>
    <cellStyle name="40% - Ênfase4 4 7 2 3" xfId="34589"/>
    <cellStyle name="40% - Ênfase4 4 7 2 4" xfId="50947"/>
    <cellStyle name="40% - Ênfase4 4 7 3" xfId="16440"/>
    <cellStyle name="40% - Ênfase4 4 7 4" xfId="28530"/>
    <cellStyle name="40% - Ênfase4 4 7 5" xfId="42670"/>
    <cellStyle name="40% - Ênfase4 4 8" xfId="6320"/>
    <cellStyle name="40% - Ênfase4 4 8 2" xfId="18440"/>
    <cellStyle name="40% - Ênfase4 4 8 2 2" xfId="46867"/>
    <cellStyle name="40% - Ênfase4 4 8 3" xfId="30529"/>
    <cellStyle name="40% - Ênfase4 4 8 4" xfId="38590"/>
    <cellStyle name="40% - Ênfase4 4 9" xfId="12380"/>
    <cellStyle name="40% - Ênfase4 4 9 2" xfId="44821"/>
    <cellStyle name="40% - Ênfase4 5" xfId="157"/>
    <cellStyle name="40% - Ênfase4 5 10" xfId="24506"/>
    <cellStyle name="40% - Ênfase4 5 11" xfId="36596"/>
    <cellStyle name="40% - Ênfase4 5 2" xfId="159"/>
    <cellStyle name="40% - Ênfase4 5 2 10" xfId="36598"/>
    <cellStyle name="40% - Ênfase4 5 2 2" xfId="1255"/>
    <cellStyle name="40% - Ênfase4 5 2 2 2" xfId="3298"/>
    <cellStyle name="40% - Ênfase4 5 2 2 2 2" xfId="9357"/>
    <cellStyle name="40% - Ênfase4 5 2 2 2 2 2" xfId="21477"/>
    <cellStyle name="40% - Ênfase4 5 2 2 2 2 3" xfId="33566"/>
    <cellStyle name="40% - Ênfase4 5 2 2 2 2 4" xfId="49924"/>
    <cellStyle name="40% - Ênfase4 5 2 2 2 3" xfId="15417"/>
    <cellStyle name="40% - Ênfase4 5 2 2 2 4" xfId="27507"/>
    <cellStyle name="40% - Ênfase4 5 2 2 2 5" xfId="41647"/>
    <cellStyle name="40% - Ênfase4 5 2 2 3" xfId="5323"/>
    <cellStyle name="40% - Ênfase4 5 2 2 3 2" xfId="11382"/>
    <cellStyle name="40% - Ênfase4 5 2 2 3 2 2" xfId="23502"/>
    <cellStyle name="40% - Ênfase4 5 2 2 3 2 3" xfId="35591"/>
    <cellStyle name="40% - Ênfase4 5 2 2 3 2 4" xfId="51949"/>
    <cellStyle name="40% - Ênfase4 5 2 2 3 3" xfId="17442"/>
    <cellStyle name="40% - Ênfase4 5 2 2 3 4" xfId="29532"/>
    <cellStyle name="40% - Ênfase4 5 2 2 3 5" xfId="43672"/>
    <cellStyle name="40% - Ênfase4 5 2 2 4" xfId="7327"/>
    <cellStyle name="40% - Ênfase4 5 2 2 4 2" xfId="19447"/>
    <cellStyle name="40% - Ênfase4 5 2 2 4 2 2" xfId="47889"/>
    <cellStyle name="40% - Ênfase4 5 2 2 4 3" xfId="31536"/>
    <cellStyle name="40% - Ênfase4 5 2 2 4 4" xfId="39612"/>
    <cellStyle name="40% - Ênfase4 5 2 2 5" xfId="13387"/>
    <cellStyle name="40% - Ênfase4 5 2 2 5 2" xfId="45840"/>
    <cellStyle name="40% - Ênfase4 5 2 2 6" xfId="25502"/>
    <cellStyle name="40% - Ênfase4 5 2 2 7" xfId="37592"/>
    <cellStyle name="40% - Ênfase4 5 2 3" xfId="746"/>
    <cellStyle name="40% - Ênfase4 5 2 3 2" xfId="2802"/>
    <cellStyle name="40% - Ênfase4 5 2 3 2 2" xfId="8861"/>
    <cellStyle name="40% - Ênfase4 5 2 3 2 2 2" xfId="20981"/>
    <cellStyle name="40% - Ênfase4 5 2 3 2 2 3" xfId="33070"/>
    <cellStyle name="40% - Ênfase4 5 2 3 2 2 4" xfId="49428"/>
    <cellStyle name="40% - Ênfase4 5 2 3 2 3" xfId="14921"/>
    <cellStyle name="40% - Ênfase4 5 2 3 2 4" xfId="27011"/>
    <cellStyle name="40% - Ênfase4 5 2 3 2 5" xfId="41151"/>
    <cellStyle name="40% - Ênfase4 5 2 3 3" xfId="4827"/>
    <cellStyle name="40% - Ênfase4 5 2 3 3 2" xfId="10886"/>
    <cellStyle name="40% - Ênfase4 5 2 3 3 2 2" xfId="23006"/>
    <cellStyle name="40% - Ênfase4 5 2 3 3 2 3" xfId="35095"/>
    <cellStyle name="40% - Ênfase4 5 2 3 3 2 4" xfId="51453"/>
    <cellStyle name="40% - Ênfase4 5 2 3 3 3" xfId="16946"/>
    <cellStyle name="40% - Ênfase4 5 2 3 3 4" xfId="29036"/>
    <cellStyle name="40% - Ênfase4 5 2 3 3 5" xfId="43176"/>
    <cellStyle name="40% - Ênfase4 5 2 3 4" xfId="6831"/>
    <cellStyle name="40% - Ênfase4 5 2 3 4 2" xfId="18951"/>
    <cellStyle name="40% - Ênfase4 5 2 3 4 2 2" xfId="47384"/>
    <cellStyle name="40% - Ênfase4 5 2 3 4 3" xfId="31040"/>
    <cellStyle name="40% - Ênfase4 5 2 3 4 4" xfId="39107"/>
    <cellStyle name="40% - Ênfase4 5 2 3 5" xfId="12891"/>
    <cellStyle name="40% - Ênfase4 5 2 3 5 2" xfId="45336"/>
    <cellStyle name="40% - Ênfase4 5 2 3 6" xfId="25006"/>
    <cellStyle name="40% - Ênfase4 5 2 3 7" xfId="37096"/>
    <cellStyle name="40% - Ênfase4 5 2 4" xfId="1798"/>
    <cellStyle name="40% - Ênfase4 5 2 4 2" xfId="3835"/>
    <cellStyle name="40% - Ênfase4 5 2 4 2 2" xfId="9894"/>
    <cellStyle name="40% - Ênfase4 5 2 4 2 2 2" xfId="22014"/>
    <cellStyle name="40% - Ênfase4 5 2 4 2 2 3" xfId="34103"/>
    <cellStyle name="40% - Ênfase4 5 2 4 2 2 4" xfId="50461"/>
    <cellStyle name="40% - Ênfase4 5 2 4 2 3" xfId="15954"/>
    <cellStyle name="40% - Ênfase4 5 2 4 2 4" xfId="28044"/>
    <cellStyle name="40% - Ênfase4 5 2 4 2 5" xfId="42184"/>
    <cellStyle name="40% - Ênfase4 5 2 4 3" xfId="5835"/>
    <cellStyle name="40% - Ênfase4 5 2 4 3 2" xfId="11894"/>
    <cellStyle name="40% - Ênfase4 5 2 4 3 2 2" xfId="24014"/>
    <cellStyle name="40% - Ênfase4 5 2 4 3 2 3" xfId="36103"/>
    <cellStyle name="40% - Ênfase4 5 2 4 3 2 4" xfId="52461"/>
    <cellStyle name="40% - Ênfase4 5 2 4 3 3" xfId="17954"/>
    <cellStyle name="40% - Ênfase4 5 2 4 3 4" xfId="30044"/>
    <cellStyle name="40% - Ênfase4 5 2 4 3 5" xfId="44184"/>
    <cellStyle name="40% - Ênfase4 5 2 4 4" xfId="7864"/>
    <cellStyle name="40% - Ênfase4 5 2 4 4 2" xfId="19984"/>
    <cellStyle name="40% - Ênfase4 5 2 4 4 2 2" xfId="48427"/>
    <cellStyle name="40% - Ênfase4 5 2 4 4 3" xfId="32073"/>
    <cellStyle name="40% - Ênfase4 5 2 4 4 4" xfId="40150"/>
    <cellStyle name="40% - Ênfase4 5 2 4 5" xfId="13924"/>
    <cellStyle name="40% - Ênfase4 5 2 4 5 2" xfId="46378"/>
    <cellStyle name="40% - Ênfase4 5 2 4 6" xfId="26014"/>
    <cellStyle name="40% - Ênfase4 5 2 4 7" xfId="38104"/>
    <cellStyle name="40% - Ênfase4 5 2 5" xfId="2298"/>
    <cellStyle name="40% - Ênfase4 5 2 5 2" xfId="8358"/>
    <cellStyle name="40% - Ênfase4 5 2 5 2 2" xfId="20478"/>
    <cellStyle name="40% - Ênfase4 5 2 5 2 3" xfId="32567"/>
    <cellStyle name="40% - Ênfase4 5 2 5 2 4" xfId="48924"/>
    <cellStyle name="40% - Ênfase4 5 2 5 3" xfId="14418"/>
    <cellStyle name="40% - Ênfase4 5 2 5 4" xfId="26508"/>
    <cellStyle name="40% - Ênfase4 5 2 5 5" xfId="40647"/>
    <cellStyle name="40% - Ênfase4 5 2 6" xfId="4329"/>
    <cellStyle name="40% - Ênfase4 5 2 6 2" xfId="10388"/>
    <cellStyle name="40% - Ênfase4 5 2 6 2 2" xfId="22508"/>
    <cellStyle name="40% - Ênfase4 5 2 6 2 3" xfId="34597"/>
    <cellStyle name="40% - Ênfase4 5 2 6 2 4" xfId="50955"/>
    <cellStyle name="40% - Ênfase4 5 2 6 3" xfId="16448"/>
    <cellStyle name="40% - Ênfase4 5 2 6 4" xfId="28538"/>
    <cellStyle name="40% - Ênfase4 5 2 6 5" xfId="42678"/>
    <cellStyle name="40% - Ênfase4 5 2 7" xfId="6328"/>
    <cellStyle name="40% - Ênfase4 5 2 7 2" xfId="18448"/>
    <cellStyle name="40% - Ênfase4 5 2 7 2 2" xfId="46875"/>
    <cellStyle name="40% - Ênfase4 5 2 7 3" xfId="30537"/>
    <cellStyle name="40% - Ênfase4 5 2 7 4" xfId="38598"/>
    <cellStyle name="40% - Ênfase4 5 2 8" xfId="12388"/>
    <cellStyle name="40% - Ênfase4 5 2 8 2" xfId="44829"/>
    <cellStyle name="40% - Ênfase4 5 2 9" xfId="24508"/>
    <cellStyle name="40% - Ênfase4 5 3" xfId="1253"/>
    <cellStyle name="40% - Ênfase4 5 3 2" xfId="3296"/>
    <cellStyle name="40% - Ênfase4 5 3 2 2" xfId="9355"/>
    <cellStyle name="40% - Ênfase4 5 3 2 2 2" xfId="21475"/>
    <cellStyle name="40% - Ênfase4 5 3 2 2 3" xfId="33564"/>
    <cellStyle name="40% - Ênfase4 5 3 2 2 4" xfId="49922"/>
    <cellStyle name="40% - Ênfase4 5 3 2 3" xfId="15415"/>
    <cellStyle name="40% - Ênfase4 5 3 2 4" xfId="27505"/>
    <cellStyle name="40% - Ênfase4 5 3 2 5" xfId="41645"/>
    <cellStyle name="40% - Ênfase4 5 3 3" xfId="5321"/>
    <cellStyle name="40% - Ênfase4 5 3 3 2" xfId="11380"/>
    <cellStyle name="40% - Ênfase4 5 3 3 2 2" xfId="23500"/>
    <cellStyle name="40% - Ênfase4 5 3 3 2 3" xfId="35589"/>
    <cellStyle name="40% - Ênfase4 5 3 3 2 4" xfId="51947"/>
    <cellStyle name="40% - Ênfase4 5 3 3 3" xfId="17440"/>
    <cellStyle name="40% - Ênfase4 5 3 3 4" xfId="29530"/>
    <cellStyle name="40% - Ênfase4 5 3 3 5" xfId="43670"/>
    <cellStyle name="40% - Ênfase4 5 3 4" xfId="7325"/>
    <cellStyle name="40% - Ênfase4 5 3 4 2" xfId="19445"/>
    <cellStyle name="40% - Ênfase4 5 3 4 2 2" xfId="47887"/>
    <cellStyle name="40% - Ênfase4 5 3 4 3" xfId="31534"/>
    <cellStyle name="40% - Ênfase4 5 3 4 4" xfId="39610"/>
    <cellStyle name="40% - Ênfase4 5 3 5" xfId="13385"/>
    <cellStyle name="40% - Ênfase4 5 3 5 2" xfId="45838"/>
    <cellStyle name="40% - Ênfase4 5 3 6" xfId="25500"/>
    <cellStyle name="40% - Ênfase4 5 3 7" xfId="37590"/>
    <cellStyle name="40% - Ênfase4 5 4" xfId="744"/>
    <cellStyle name="40% - Ênfase4 5 4 2" xfId="2800"/>
    <cellStyle name="40% - Ênfase4 5 4 2 2" xfId="8859"/>
    <cellStyle name="40% - Ênfase4 5 4 2 2 2" xfId="20979"/>
    <cellStyle name="40% - Ênfase4 5 4 2 2 3" xfId="33068"/>
    <cellStyle name="40% - Ênfase4 5 4 2 2 4" xfId="49426"/>
    <cellStyle name="40% - Ênfase4 5 4 2 3" xfId="14919"/>
    <cellStyle name="40% - Ênfase4 5 4 2 4" xfId="27009"/>
    <cellStyle name="40% - Ênfase4 5 4 2 5" xfId="41149"/>
    <cellStyle name="40% - Ênfase4 5 4 3" xfId="4825"/>
    <cellStyle name="40% - Ênfase4 5 4 3 2" xfId="10884"/>
    <cellStyle name="40% - Ênfase4 5 4 3 2 2" xfId="23004"/>
    <cellStyle name="40% - Ênfase4 5 4 3 2 3" xfId="35093"/>
    <cellStyle name="40% - Ênfase4 5 4 3 2 4" xfId="51451"/>
    <cellStyle name="40% - Ênfase4 5 4 3 3" xfId="16944"/>
    <cellStyle name="40% - Ênfase4 5 4 3 4" xfId="29034"/>
    <cellStyle name="40% - Ênfase4 5 4 3 5" xfId="43174"/>
    <cellStyle name="40% - Ênfase4 5 4 4" xfId="6829"/>
    <cellStyle name="40% - Ênfase4 5 4 4 2" xfId="18949"/>
    <cellStyle name="40% - Ênfase4 5 4 4 2 2" xfId="47382"/>
    <cellStyle name="40% - Ênfase4 5 4 4 3" xfId="31038"/>
    <cellStyle name="40% - Ênfase4 5 4 4 4" xfId="39105"/>
    <cellStyle name="40% - Ênfase4 5 4 5" xfId="12889"/>
    <cellStyle name="40% - Ênfase4 5 4 5 2" xfId="45334"/>
    <cellStyle name="40% - Ênfase4 5 4 6" xfId="25004"/>
    <cellStyle name="40% - Ênfase4 5 4 7" xfId="37094"/>
    <cellStyle name="40% - Ênfase4 5 5" xfId="1796"/>
    <cellStyle name="40% - Ênfase4 5 5 2" xfId="3833"/>
    <cellStyle name="40% - Ênfase4 5 5 2 2" xfId="9892"/>
    <cellStyle name="40% - Ênfase4 5 5 2 2 2" xfId="22012"/>
    <cellStyle name="40% - Ênfase4 5 5 2 2 3" xfId="34101"/>
    <cellStyle name="40% - Ênfase4 5 5 2 2 4" xfId="50459"/>
    <cellStyle name="40% - Ênfase4 5 5 2 3" xfId="15952"/>
    <cellStyle name="40% - Ênfase4 5 5 2 4" xfId="28042"/>
    <cellStyle name="40% - Ênfase4 5 5 2 5" xfId="42182"/>
    <cellStyle name="40% - Ênfase4 5 5 3" xfId="5833"/>
    <cellStyle name="40% - Ênfase4 5 5 3 2" xfId="11892"/>
    <cellStyle name="40% - Ênfase4 5 5 3 2 2" xfId="24012"/>
    <cellStyle name="40% - Ênfase4 5 5 3 2 3" xfId="36101"/>
    <cellStyle name="40% - Ênfase4 5 5 3 2 4" xfId="52459"/>
    <cellStyle name="40% - Ênfase4 5 5 3 3" xfId="17952"/>
    <cellStyle name="40% - Ênfase4 5 5 3 4" xfId="30042"/>
    <cellStyle name="40% - Ênfase4 5 5 3 5" xfId="44182"/>
    <cellStyle name="40% - Ênfase4 5 5 4" xfId="7862"/>
    <cellStyle name="40% - Ênfase4 5 5 4 2" xfId="19982"/>
    <cellStyle name="40% - Ênfase4 5 5 4 2 2" xfId="48425"/>
    <cellStyle name="40% - Ênfase4 5 5 4 3" xfId="32071"/>
    <cellStyle name="40% - Ênfase4 5 5 4 4" xfId="40148"/>
    <cellStyle name="40% - Ênfase4 5 5 5" xfId="13922"/>
    <cellStyle name="40% - Ênfase4 5 5 5 2" xfId="46376"/>
    <cellStyle name="40% - Ênfase4 5 5 6" xfId="26012"/>
    <cellStyle name="40% - Ênfase4 5 5 7" xfId="38102"/>
    <cellStyle name="40% - Ênfase4 5 6" xfId="2296"/>
    <cellStyle name="40% - Ênfase4 5 6 2" xfId="8356"/>
    <cellStyle name="40% - Ênfase4 5 6 2 2" xfId="20476"/>
    <cellStyle name="40% - Ênfase4 5 6 2 3" xfId="32565"/>
    <cellStyle name="40% - Ênfase4 5 6 2 4" xfId="48922"/>
    <cellStyle name="40% - Ênfase4 5 6 3" xfId="14416"/>
    <cellStyle name="40% - Ênfase4 5 6 4" xfId="26506"/>
    <cellStyle name="40% - Ênfase4 5 6 5" xfId="40645"/>
    <cellStyle name="40% - Ênfase4 5 7" xfId="4327"/>
    <cellStyle name="40% - Ênfase4 5 7 2" xfId="10386"/>
    <cellStyle name="40% - Ênfase4 5 7 2 2" xfId="22506"/>
    <cellStyle name="40% - Ênfase4 5 7 2 3" xfId="34595"/>
    <cellStyle name="40% - Ênfase4 5 7 2 4" xfId="50953"/>
    <cellStyle name="40% - Ênfase4 5 7 3" xfId="16446"/>
    <cellStyle name="40% - Ênfase4 5 7 4" xfId="28536"/>
    <cellStyle name="40% - Ênfase4 5 7 5" xfId="42676"/>
    <cellStyle name="40% - Ênfase4 5 8" xfId="6326"/>
    <cellStyle name="40% - Ênfase4 5 8 2" xfId="18446"/>
    <cellStyle name="40% - Ênfase4 5 8 2 2" xfId="46873"/>
    <cellStyle name="40% - Ênfase4 5 8 3" xfId="30535"/>
    <cellStyle name="40% - Ênfase4 5 8 4" xfId="38596"/>
    <cellStyle name="40% - Ênfase4 5 9" xfId="12386"/>
    <cellStyle name="40% - Ênfase4 5 9 2" xfId="44827"/>
    <cellStyle name="40% - Ênfase4 6" xfId="425"/>
    <cellStyle name="40% - Ênfase4 6 10" xfId="24748"/>
    <cellStyle name="40% - Ênfase4 6 11" xfId="36838"/>
    <cellStyle name="40% - Ênfase4 6 2" xfId="426"/>
    <cellStyle name="40% - Ênfase4 6 2 10" xfId="36839"/>
    <cellStyle name="40% - Ênfase4 6 2 2" xfId="1498"/>
    <cellStyle name="40% - Ênfase4 6 2 2 2" xfId="3540"/>
    <cellStyle name="40% - Ênfase4 6 2 2 2 2" xfId="9599"/>
    <cellStyle name="40% - Ênfase4 6 2 2 2 2 2" xfId="21719"/>
    <cellStyle name="40% - Ênfase4 6 2 2 2 2 3" xfId="33808"/>
    <cellStyle name="40% - Ênfase4 6 2 2 2 2 4" xfId="50166"/>
    <cellStyle name="40% - Ênfase4 6 2 2 2 3" xfId="15659"/>
    <cellStyle name="40% - Ênfase4 6 2 2 2 4" xfId="27749"/>
    <cellStyle name="40% - Ênfase4 6 2 2 2 5" xfId="41889"/>
    <cellStyle name="40% - Ênfase4 6 2 2 3" xfId="5564"/>
    <cellStyle name="40% - Ênfase4 6 2 2 3 2" xfId="11623"/>
    <cellStyle name="40% - Ênfase4 6 2 2 3 2 2" xfId="23743"/>
    <cellStyle name="40% - Ênfase4 6 2 2 3 2 3" xfId="35832"/>
    <cellStyle name="40% - Ênfase4 6 2 2 3 2 4" xfId="52190"/>
    <cellStyle name="40% - Ênfase4 6 2 2 3 3" xfId="17683"/>
    <cellStyle name="40% - Ênfase4 6 2 2 3 4" xfId="29773"/>
    <cellStyle name="40% - Ênfase4 6 2 2 3 5" xfId="43913"/>
    <cellStyle name="40% - Ênfase4 6 2 2 4" xfId="7569"/>
    <cellStyle name="40% - Ênfase4 6 2 2 4 2" xfId="19689"/>
    <cellStyle name="40% - Ênfase4 6 2 2 4 2 2" xfId="48132"/>
    <cellStyle name="40% - Ênfase4 6 2 2 4 3" xfId="31778"/>
    <cellStyle name="40% - Ênfase4 6 2 2 4 4" xfId="39855"/>
    <cellStyle name="40% - Ênfase4 6 2 2 5" xfId="13629"/>
    <cellStyle name="40% - Ênfase4 6 2 2 5 2" xfId="46083"/>
    <cellStyle name="40% - Ênfase4 6 2 2 6" xfId="25743"/>
    <cellStyle name="40% - Ênfase4 6 2 2 7" xfId="37833"/>
    <cellStyle name="40% - Ênfase4 6 2 3" xfId="988"/>
    <cellStyle name="40% - Ênfase4 6 2 3 2" xfId="3043"/>
    <cellStyle name="40% - Ênfase4 6 2 3 2 2" xfId="9102"/>
    <cellStyle name="40% - Ênfase4 6 2 3 2 2 2" xfId="21222"/>
    <cellStyle name="40% - Ênfase4 6 2 3 2 2 3" xfId="33311"/>
    <cellStyle name="40% - Ênfase4 6 2 3 2 2 4" xfId="49669"/>
    <cellStyle name="40% - Ênfase4 6 2 3 2 3" xfId="15162"/>
    <cellStyle name="40% - Ênfase4 6 2 3 2 4" xfId="27252"/>
    <cellStyle name="40% - Ênfase4 6 2 3 2 5" xfId="41392"/>
    <cellStyle name="40% - Ênfase4 6 2 3 3" xfId="5068"/>
    <cellStyle name="40% - Ênfase4 6 2 3 3 2" xfId="11127"/>
    <cellStyle name="40% - Ênfase4 6 2 3 3 2 2" xfId="23247"/>
    <cellStyle name="40% - Ênfase4 6 2 3 3 2 3" xfId="35336"/>
    <cellStyle name="40% - Ênfase4 6 2 3 3 2 4" xfId="51694"/>
    <cellStyle name="40% - Ênfase4 6 2 3 3 3" xfId="17187"/>
    <cellStyle name="40% - Ênfase4 6 2 3 3 4" xfId="29277"/>
    <cellStyle name="40% - Ênfase4 6 2 3 3 5" xfId="43417"/>
    <cellStyle name="40% - Ênfase4 6 2 3 4" xfId="7072"/>
    <cellStyle name="40% - Ênfase4 6 2 3 4 2" xfId="19192"/>
    <cellStyle name="40% - Ênfase4 6 2 3 4 2 2" xfId="47626"/>
    <cellStyle name="40% - Ênfase4 6 2 3 4 3" xfId="31281"/>
    <cellStyle name="40% - Ênfase4 6 2 3 4 4" xfId="39349"/>
    <cellStyle name="40% - Ênfase4 6 2 3 5" xfId="13132"/>
    <cellStyle name="40% - Ênfase4 6 2 3 5 2" xfId="45578"/>
    <cellStyle name="40% - Ênfase4 6 2 3 6" xfId="25247"/>
    <cellStyle name="40% - Ênfase4 6 2 3 7" xfId="37337"/>
    <cellStyle name="40% - Ênfase4 6 2 4" xfId="2040"/>
    <cellStyle name="40% - Ênfase4 6 2 4 2" xfId="4076"/>
    <cellStyle name="40% - Ênfase4 6 2 4 2 2" xfId="10135"/>
    <cellStyle name="40% - Ênfase4 6 2 4 2 2 2" xfId="22255"/>
    <cellStyle name="40% - Ênfase4 6 2 4 2 2 3" xfId="34344"/>
    <cellStyle name="40% - Ênfase4 6 2 4 2 2 4" xfId="50702"/>
    <cellStyle name="40% - Ênfase4 6 2 4 2 3" xfId="16195"/>
    <cellStyle name="40% - Ênfase4 6 2 4 2 4" xfId="28285"/>
    <cellStyle name="40% - Ênfase4 6 2 4 2 5" xfId="42425"/>
    <cellStyle name="40% - Ênfase4 6 2 4 3" xfId="6076"/>
    <cellStyle name="40% - Ênfase4 6 2 4 3 2" xfId="12135"/>
    <cellStyle name="40% - Ênfase4 6 2 4 3 2 2" xfId="24255"/>
    <cellStyle name="40% - Ênfase4 6 2 4 3 2 3" xfId="36344"/>
    <cellStyle name="40% - Ênfase4 6 2 4 3 2 4" xfId="52702"/>
    <cellStyle name="40% - Ênfase4 6 2 4 3 3" xfId="18195"/>
    <cellStyle name="40% - Ênfase4 6 2 4 3 4" xfId="30285"/>
    <cellStyle name="40% - Ênfase4 6 2 4 3 5" xfId="44425"/>
    <cellStyle name="40% - Ênfase4 6 2 4 4" xfId="8105"/>
    <cellStyle name="40% - Ênfase4 6 2 4 4 2" xfId="20225"/>
    <cellStyle name="40% - Ênfase4 6 2 4 4 2 2" xfId="48669"/>
    <cellStyle name="40% - Ênfase4 6 2 4 4 3" xfId="32314"/>
    <cellStyle name="40% - Ênfase4 6 2 4 4 4" xfId="40392"/>
    <cellStyle name="40% - Ênfase4 6 2 4 5" xfId="14165"/>
    <cellStyle name="40% - Ênfase4 6 2 4 5 2" xfId="46620"/>
    <cellStyle name="40% - Ênfase4 6 2 4 6" xfId="26255"/>
    <cellStyle name="40% - Ênfase4 6 2 4 7" xfId="38345"/>
    <cellStyle name="40% - Ênfase4 6 2 5" xfId="2540"/>
    <cellStyle name="40% - Ênfase4 6 2 5 2" xfId="8600"/>
    <cellStyle name="40% - Ênfase4 6 2 5 2 2" xfId="20720"/>
    <cellStyle name="40% - Ênfase4 6 2 5 2 3" xfId="32809"/>
    <cellStyle name="40% - Ênfase4 6 2 5 2 4" xfId="49166"/>
    <cellStyle name="40% - Ênfase4 6 2 5 3" xfId="14660"/>
    <cellStyle name="40% - Ênfase4 6 2 5 4" xfId="26750"/>
    <cellStyle name="40% - Ênfase4 6 2 5 5" xfId="40889"/>
    <cellStyle name="40% - Ênfase4 6 2 6" xfId="4570"/>
    <cellStyle name="40% - Ênfase4 6 2 6 2" xfId="10629"/>
    <cellStyle name="40% - Ênfase4 6 2 6 2 2" xfId="22749"/>
    <cellStyle name="40% - Ênfase4 6 2 6 2 3" xfId="34838"/>
    <cellStyle name="40% - Ênfase4 6 2 6 2 4" xfId="51196"/>
    <cellStyle name="40% - Ênfase4 6 2 6 3" xfId="16689"/>
    <cellStyle name="40% - Ênfase4 6 2 6 4" xfId="28779"/>
    <cellStyle name="40% - Ênfase4 6 2 6 5" xfId="42919"/>
    <cellStyle name="40% - Ênfase4 6 2 7" xfId="6570"/>
    <cellStyle name="40% - Ênfase4 6 2 7 2" xfId="18690"/>
    <cellStyle name="40% - Ênfase4 6 2 7 2 2" xfId="47119"/>
    <cellStyle name="40% - Ênfase4 6 2 7 3" xfId="30779"/>
    <cellStyle name="40% - Ênfase4 6 2 7 4" xfId="38842"/>
    <cellStyle name="40% - Ênfase4 6 2 8" xfId="12630"/>
    <cellStyle name="40% - Ênfase4 6 2 8 2" xfId="45072"/>
    <cellStyle name="40% - Ênfase4 6 2 9" xfId="24749"/>
    <cellStyle name="40% - Ênfase4 6 3" xfId="1497"/>
    <cellStyle name="40% - Ênfase4 6 3 2" xfId="3539"/>
    <cellStyle name="40% - Ênfase4 6 3 2 2" xfId="9598"/>
    <cellStyle name="40% - Ênfase4 6 3 2 2 2" xfId="21718"/>
    <cellStyle name="40% - Ênfase4 6 3 2 2 3" xfId="33807"/>
    <cellStyle name="40% - Ênfase4 6 3 2 2 4" xfId="50165"/>
    <cellStyle name="40% - Ênfase4 6 3 2 3" xfId="15658"/>
    <cellStyle name="40% - Ênfase4 6 3 2 4" xfId="27748"/>
    <cellStyle name="40% - Ênfase4 6 3 2 5" xfId="41888"/>
    <cellStyle name="40% - Ênfase4 6 3 3" xfId="5563"/>
    <cellStyle name="40% - Ênfase4 6 3 3 2" xfId="11622"/>
    <cellStyle name="40% - Ênfase4 6 3 3 2 2" xfId="23742"/>
    <cellStyle name="40% - Ênfase4 6 3 3 2 3" xfId="35831"/>
    <cellStyle name="40% - Ênfase4 6 3 3 2 4" xfId="52189"/>
    <cellStyle name="40% - Ênfase4 6 3 3 3" xfId="17682"/>
    <cellStyle name="40% - Ênfase4 6 3 3 4" xfId="29772"/>
    <cellStyle name="40% - Ênfase4 6 3 3 5" xfId="43912"/>
    <cellStyle name="40% - Ênfase4 6 3 4" xfId="7568"/>
    <cellStyle name="40% - Ênfase4 6 3 4 2" xfId="19688"/>
    <cellStyle name="40% - Ênfase4 6 3 4 2 2" xfId="48131"/>
    <cellStyle name="40% - Ênfase4 6 3 4 3" xfId="31777"/>
    <cellStyle name="40% - Ênfase4 6 3 4 4" xfId="39854"/>
    <cellStyle name="40% - Ênfase4 6 3 5" xfId="13628"/>
    <cellStyle name="40% - Ênfase4 6 3 5 2" xfId="46082"/>
    <cellStyle name="40% - Ênfase4 6 3 6" xfId="25742"/>
    <cellStyle name="40% - Ênfase4 6 3 7" xfId="37832"/>
    <cellStyle name="40% - Ênfase4 6 4" xfId="987"/>
    <cellStyle name="40% - Ênfase4 6 4 2" xfId="3042"/>
    <cellStyle name="40% - Ênfase4 6 4 2 2" xfId="9101"/>
    <cellStyle name="40% - Ênfase4 6 4 2 2 2" xfId="21221"/>
    <cellStyle name="40% - Ênfase4 6 4 2 2 3" xfId="33310"/>
    <cellStyle name="40% - Ênfase4 6 4 2 2 4" xfId="49668"/>
    <cellStyle name="40% - Ênfase4 6 4 2 3" xfId="15161"/>
    <cellStyle name="40% - Ênfase4 6 4 2 4" xfId="27251"/>
    <cellStyle name="40% - Ênfase4 6 4 2 5" xfId="41391"/>
    <cellStyle name="40% - Ênfase4 6 4 3" xfId="5067"/>
    <cellStyle name="40% - Ênfase4 6 4 3 2" xfId="11126"/>
    <cellStyle name="40% - Ênfase4 6 4 3 2 2" xfId="23246"/>
    <cellStyle name="40% - Ênfase4 6 4 3 2 3" xfId="35335"/>
    <cellStyle name="40% - Ênfase4 6 4 3 2 4" xfId="51693"/>
    <cellStyle name="40% - Ênfase4 6 4 3 3" xfId="17186"/>
    <cellStyle name="40% - Ênfase4 6 4 3 4" xfId="29276"/>
    <cellStyle name="40% - Ênfase4 6 4 3 5" xfId="43416"/>
    <cellStyle name="40% - Ênfase4 6 4 4" xfId="7071"/>
    <cellStyle name="40% - Ênfase4 6 4 4 2" xfId="19191"/>
    <cellStyle name="40% - Ênfase4 6 4 4 2 2" xfId="47625"/>
    <cellStyle name="40% - Ênfase4 6 4 4 3" xfId="31280"/>
    <cellStyle name="40% - Ênfase4 6 4 4 4" xfId="39348"/>
    <cellStyle name="40% - Ênfase4 6 4 5" xfId="13131"/>
    <cellStyle name="40% - Ênfase4 6 4 5 2" xfId="45577"/>
    <cellStyle name="40% - Ênfase4 6 4 6" xfId="25246"/>
    <cellStyle name="40% - Ênfase4 6 4 7" xfId="37336"/>
    <cellStyle name="40% - Ênfase4 6 5" xfId="2039"/>
    <cellStyle name="40% - Ênfase4 6 5 2" xfId="4075"/>
    <cellStyle name="40% - Ênfase4 6 5 2 2" xfId="10134"/>
    <cellStyle name="40% - Ênfase4 6 5 2 2 2" xfId="22254"/>
    <cellStyle name="40% - Ênfase4 6 5 2 2 3" xfId="34343"/>
    <cellStyle name="40% - Ênfase4 6 5 2 2 4" xfId="50701"/>
    <cellStyle name="40% - Ênfase4 6 5 2 3" xfId="16194"/>
    <cellStyle name="40% - Ênfase4 6 5 2 4" xfId="28284"/>
    <cellStyle name="40% - Ênfase4 6 5 2 5" xfId="42424"/>
    <cellStyle name="40% - Ênfase4 6 5 3" xfId="6075"/>
    <cellStyle name="40% - Ênfase4 6 5 3 2" xfId="12134"/>
    <cellStyle name="40% - Ênfase4 6 5 3 2 2" xfId="24254"/>
    <cellStyle name="40% - Ênfase4 6 5 3 2 3" xfId="36343"/>
    <cellStyle name="40% - Ênfase4 6 5 3 2 4" xfId="52701"/>
    <cellStyle name="40% - Ênfase4 6 5 3 3" xfId="18194"/>
    <cellStyle name="40% - Ênfase4 6 5 3 4" xfId="30284"/>
    <cellStyle name="40% - Ênfase4 6 5 3 5" xfId="44424"/>
    <cellStyle name="40% - Ênfase4 6 5 4" xfId="8104"/>
    <cellStyle name="40% - Ênfase4 6 5 4 2" xfId="20224"/>
    <cellStyle name="40% - Ênfase4 6 5 4 2 2" xfId="48668"/>
    <cellStyle name="40% - Ênfase4 6 5 4 3" xfId="32313"/>
    <cellStyle name="40% - Ênfase4 6 5 4 4" xfId="40391"/>
    <cellStyle name="40% - Ênfase4 6 5 5" xfId="14164"/>
    <cellStyle name="40% - Ênfase4 6 5 5 2" xfId="46619"/>
    <cellStyle name="40% - Ênfase4 6 5 6" xfId="26254"/>
    <cellStyle name="40% - Ênfase4 6 5 7" xfId="38344"/>
    <cellStyle name="40% - Ênfase4 6 6" xfId="2539"/>
    <cellStyle name="40% - Ênfase4 6 6 2" xfId="8599"/>
    <cellStyle name="40% - Ênfase4 6 6 2 2" xfId="20719"/>
    <cellStyle name="40% - Ênfase4 6 6 2 3" xfId="32808"/>
    <cellStyle name="40% - Ênfase4 6 6 2 4" xfId="49165"/>
    <cellStyle name="40% - Ênfase4 6 6 3" xfId="14659"/>
    <cellStyle name="40% - Ênfase4 6 6 4" xfId="26749"/>
    <cellStyle name="40% - Ênfase4 6 6 5" xfId="40888"/>
    <cellStyle name="40% - Ênfase4 6 7" xfId="4569"/>
    <cellStyle name="40% - Ênfase4 6 7 2" xfId="10628"/>
    <cellStyle name="40% - Ênfase4 6 7 2 2" xfId="22748"/>
    <cellStyle name="40% - Ênfase4 6 7 2 3" xfId="34837"/>
    <cellStyle name="40% - Ênfase4 6 7 2 4" xfId="51195"/>
    <cellStyle name="40% - Ênfase4 6 7 3" xfId="16688"/>
    <cellStyle name="40% - Ênfase4 6 7 4" xfId="28778"/>
    <cellStyle name="40% - Ênfase4 6 7 5" xfId="42918"/>
    <cellStyle name="40% - Ênfase4 6 8" xfId="6569"/>
    <cellStyle name="40% - Ênfase4 6 8 2" xfId="18689"/>
    <cellStyle name="40% - Ênfase4 6 8 2 2" xfId="47118"/>
    <cellStyle name="40% - Ênfase4 6 8 3" xfId="30778"/>
    <cellStyle name="40% - Ênfase4 6 8 4" xfId="38841"/>
    <cellStyle name="40% - Ênfase4 6 9" xfId="12629"/>
    <cellStyle name="40% - Ênfase4 6 9 2" xfId="45071"/>
    <cellStyle name="40% - Ênfase4 7" xfId="97"/>
    <cellStyle name="40% - Ênfase4 7 10" xfId="24448"/>
    <cellStyle name="40% - Ênfase4 7 11" xfId="36538"/>
    <cellStyle name="40% - Ênfase4 7 2" xfId="296"/>
    <cellStyle name="40% - Ênfase4 7 2 10" xfId="36726"/>
    <cellStyle name="40% - Ênfase4 7 2 2" xfId="1384"/>
    <cellStyle name="40% - Ênfase4 7 2 2 2" xfId="3426"/>
    <cellStyle name="40% - Ênfase4 7 2 2 2 2" xfId="9485"/>
    <cellStyle name="40% - Ênfase4 7 2 2 2 2 2" xfId="21605"/>
    <cellStyle name="40% - Ênfase4 7 2 2 2 2 3" xfId="33694"/>
    <cellStyle name="40% - Ênfase4 7 2 2 2 2 4" xfId="50052"/>
    <cellStyle name="40% - Ênfase4 7 2 2 2 3" xfId="15545"/>
    <cellStyle name="40% - Ênfase4 7 2 2 2 4" xfId="27635"/>
    <cellStyle name="40% - Ênfase4 7 2 2 2 5" xfId="41775"/>
    <cellStyle name="40% - Ênfase4 7 2 2 3" xfId="5451"/>
    <cellStyle name="40% - Ênfase4 7 2 2 3 2" xfId="11510"/>
    <cellStyle name="40% - Ênfase4 7 2 2 3 2 2" xfId="23630"/>
    <cellStyle name="40% - Ênfase4 7 2 2 3 2 3" xfId="35719"/>
    <cellStyle name="40% - Ênfase4 7 2 2 3 2 4" xfId="52077"/>
    <cellStyle name="40% - Ênfase4 7 2 2 3 3" xfId="17570"/>
    <cellStyle name="40% - Ênfase4 7 2 2 3 4" xfId="29660"/>
    <cellStyle name="40% - Ênfase4 7 2 2 3 5" xfId="43800"/>
    <cellStyle name="40% - Ênfase4 7 2 2 4" xfId="7455"/>
    <cellStyle name="40% - Ênfase4 7 2 2 4 2" xfId="19575"/>
    <cellStyle name="40% - Ênfase4 7 2 2 4 2 2" xfId="48018"/>
    <cellStyle name="40% - Ênfase4 7 2 2 4 3" xfId="31664"/>
    <cellStyle name="40% - Ênfase4 7 2 2 4 4" xfId="39741"/>
    <cellStyle name="40% - Ênfase4 7 2 2 5" xfId="13515"/>
    <cellStyle name="40% - Ênfase4 7 2 2 5 2" xfId="45969"/>
    <cellStyle name="40% - Ênfase4 7 2 2 6" xfId="25630"/>
    <cellStyle name="40% - Ênfase4 7 2 2 7" xfId="37720"/>
    <cellStyle name="40% - Ênfase4 7 2 3" xfId="875"/>
    <cellStyle name="40% - Ênfase4 7 2 3 2" xfId="2930"/>
    <cellStyle name="40% - Ênfase4 7 2 3 2 2" xfId="8989"/>
    <cellStyle name="40% - Ênfase4 7 2 3 2 2 2" xfId="21109"/>
    <cellStyle name="40% - Ênfase4 7 2 3 2 2 3" xfId="33198"/>
    <cellStyle name="40% - Ênfase4 7 2 3 2 2 4" xfId="49556"/>
    <cellStyle name="40% - Ênfase4 7 2 3 2 3" xfId="15049"/>
    <cellStyle name="40% - Ênfase4 7 2 3 2 4" xfId="27139"/>
    <cellStyle name="40% - Ênfase4 7 2 3 2 5" xfId="41279"/>
    <cellStyle name="40% - Ênfase4 7 2 3 3" xfId="4955"/>
    <cellStyle name="40% - Ênfase4 7 2 3 3 2" xfId="11014"/>
    <cellStyle name="40% - Ênfase4 7 2 3 3 2 2" xfId="23134"/>
    <cellStyle name="40% - Ênfase4 7 2 3 3 2 3" xfId="35223"/>
    <cellStyle name="40% - Ênfase4 7 2 3 3 2 4" xfId="51581"/>
    <cellStyle name="40% - Ênfase4 7 2 3 3 3" xfId="17074"/>
    <cellStyle name="40% - Ênfase4 7 2 3 3 4" xfId="29164"/>
    <cellStyle name="40% - Ênfase4 7 2 3 3 5" xfId="43304"/>
    <cellStyle name="40% - Ênfase4 7 2 3 4" xfId="6959"/>
    <cellStyle name="40% - Ênfase4 7 2 3 4 2" xfId="19079"/>
    <cellStyle name="40% - Ênfase4 7 2 3 4 2 2" xfId="47513"/>
    <cellStyle name="40% - Ênfase4 7 2 3 4 3" xfId="31168"/>
    <cellStyle name="40% - Ênfase4 7 2 3 4 4" xfId="39236"/>
    <cellStyle name="40% - Ênfase4 7 2 3 5" xfId="13019"/>
    <cellStyle name="40% - Ênfase4 7 2 3 5 2" xfId="45465"/>
    <cellStyle name="40% - Ênfase4 7 2 3 6" xfId="25134"/>
    <cellStyle name="40% - Ênfase4 7 2 3 7" xfId="37224"/>
    <cellStyle name="40% - Ênfase4 7 2 4" xfId="1927"/>
    <cellStyle name="40% - Ênfase4 7 2 4 2" xfId="3963"/>
    <cellStyle name="40% - Ênfase4 7 2 4 2 2" xfId="10022"/>
    <cellStyle name="40% - Ênfase4 7 2 4 2 2 2" xfId="22142"/>
    <cellStyle name="40% - Ênfase4 7 2 4 2 2 3" xfId="34231"/>
    <cellStyle name="40% - Ênfase4 7 2 4 2 2 4" xfId="50589"/>
    <cellStyle name="40% - Ênfase4 7 2 4 2 3" xfId="16082"/>
    <cellStyle name="40% - Ênfase4 7 2 4 2 4" xfId="28172"/>
    <cellStyle name="40% - Ênfase4 7 2 4 2 5" xfId="42312"/>
    <cellStyle name="40% - Ênfase4 7 2 4 3" xfId="5963"/>
    <cellStyle name="40% - Ênfase4 7 2 4 3 2" xfId="12022"/>
    <cellStyle name="40% - Ênfase4 7 2 4 3 2 2" xfId="24142"/>
    <cellStyle name="40% - Ênfase4 7 2 4 3 2 3" xfId="36231"/>
    <cellStyle name="40% - Ênfase4 7 2 4 3 2 4" xfId="52589"/>
    <cellStyle name="40% - Ênfase4 7 2 4 3 3" xfId="18082"/>
    <cellStyle name="40% - Ênfase4 7 2 4 3 4" xfId="30172"/>
    <cellStyle name="40% - Ênfase4 7 2 4 3 5" xfId="44312"/>
    <cellStyle name="40% - Ênfase4 7 2 4 4" xfId="7992"/>
    <cellStyle name="40% - Ênfase4 7 2 4 4 2" xfId="20112"/>
    <cellStyle name="40% - Ênfase4 7 2 4 4 2 2" xfId="48556"/>
    <cellStyle name="40% - Ênfase4 7 2 4 4 3" xfId="32201"/>
    <cellStyle name="40% - Ênfase4 7 2 4 4 4" xfId="40279"/>
    <cellStyle name="40% - Ênfase4 7 2 4 5" xfId="14052"/>
    <cellStyle name="40% - Ênfase4 7 2 4 5 2" xfId="46507"/>
    <cellStyle name="40% - Ênfase4 7 2 4 6" xfId="26142"/>
    <cellStyle name="40% - Ênfase4 7 2 4 7" xfId="38232"/>
    <cellStyle name="40% - Ênfase4 7 2 5" xfId="2426"/>
    <cellStyle name="40% - Ênfase4 7 2 5 2" xfId="8486"/>
    <cellStyle name="40% - Ênfase4 7 2 5 2 2" xfId="20606"/>
    <cellStyle name="40% - Ênfase4 7 2 5 2 3" xfId="32695"/>
    <cellStyle name="40% - Ênfase4 7 2 5 2 4" xfId="49052"/>
    <cellStyle name="40% - Ênfase4 7 2 5 3" xfId="14546"/>
    <cellStyle name="40% - Ênfase4 7 2 5 4" xfId="26636"/>
    <cellStyle name="40% - Ênfase4 7 2 5 5" xfId="40775"/>
    <cellStyle name="40% - Ênfase4 7 2 6" xfId="4457"/>
    <cellStyle name="40% - Ênfase4 7 2 6 2" xfId="10516"/>
    <cellStyle name="40% - Ênfase4 7 2 6 2 2" xfId="22636"/>
    <cellStyle name="40% - Ênfase4 7 2 6 2 3" xfId="34725"/>
    <cellStyle name="40% - Ênfase4 7 2 6 2 4" xfId="51083"/>
    <cellStyle name="40% - Ênfase4 7 2 6 3" xfId="16576"/>
    <cellStyle name="40% - Ênfase4 7 2 6 4" xfId="28666"/>
    <cellStyle name="40% - Ênfase4 7 2 6 5" xfId="42806"/>
    <cellStyle name="40% - Ênfase4 7 2 7" xfId="6456"/>
    <cellStyle name="40% - Ênfase4 7 2 7 2" xfId="18576"/>
    <cellStyle name="40% - Ênfase4 7 2 7 2 2" xfId="47004"/>
    <cellStyle name="40% - Ênfase4 7 2 7 3" xfId="30665"/>
    <cellStyle name="40% - Ênfase4 7 2 7 4" xfId="38727"/>
    <cellStyle name="40% - Ênfase4 7 2 8" xfId="12516"/>
    <cellStyle name="40% - Ênfase4 7 2 8 2" xfId="44958"/>
    <cellStyle name="40% - Ênfase4 7 2 9" xfId="24636"/>
    <cellStyle name="40% - Ênfase4 7 3" xfId="1195"/>
    <cellStyle name="40% - Ênfase4 7 3 2" xfId="3238"/>
    <cellStyle name="40% - Ênfase4 7 3 2 2" xfId="9297"/>
    <cellStyle name="40% - Ênfase4 7 3 2 2 2" xfId="21417"/>
    <cellStyle name="40% - Ênfase4 7 3 2 2 3" xfId="33506"/>
    <cellStyle name="40% - Ênfase4 7 3 2 2 4" xfId="49864"/>
    <cellStyle name="40% - Ênfase4 7 3 2 3" xfId="15357"/>
    <cellStyle name="40% - Ênfase4 7 3 2 4" xfId="27447"/>
    <cellStyle name="40% - Ênfase4 7 3 2 5" xfId="41587"/>
    <cellStyle name="40% - Ênfase4 7 3 3" xfId="5263"/>
    <cellStyle name="40% - Ênfase4 7 3 3 2" xfId="11322"/>
    <cellStyle name="40% - Ênfase4 7 3 3 2 2" xfId="23442"/>
    <cellStyle name="40% - Ênfase4 7 3 3 2 3" xfId="35531"/>
    <cellStyle name="40% - Ênfase4 7 3 3 2 4" xfId="51889"/>
    <cellStyle name="40% - Ênfase4 7 3 3 3" xfId="17382"/>
    <cellStyle name="40% - Ênfase4 7 3 3 4" xfId="29472"/>
    <cellStyle name="40% - Ênfase4 7 3 3 5" xfId="43612"/>
    <cellStyle name="40% - Ênfase4 7 3 4" xfId="7267"/>
    <cellStyle name="40% - Ênfase4 7 3 4 2" xfId="19387"/>
    <cellStyle name="40% - Ênfase4 7 3 4 2 2" xfId="47829"/>
    <cellStyle name="40% - Ênfase4 7 3 4 3" xfId="31476"/>
    <cellStyle name="40% - Ênfase4 7 3 4 4" xfId="39552"/>
    <cellStyle name="40% - Ênfase4 7 3 5" xfId="13327"/>
    <cellStyle name="40% - Ênfase4 7 3 5 2" xfId="45780"/>
    <cellStyle name="40% - Ênfase4 7 3 6" xfId="25442"/>
    <cellStyle name="40% - Ênfase4 7 3 7" xfId="37532"/>
    <cellStyle name="40% - Ênfase4 7 4" xfId="685"/>
    <cellStyle name="40% - Ênfase4 7 4 2" xfId="2742"/>
    <cellStyle name="40% - Ênfase4 7 4 2 2" xfId="8801"/>
    <cellStyle name="40% - Ênfase4 7 4 2 2 2" xfId="20921"/>
    <cellStyle name="40% - Ênfase4 7 4 2 2 3" xfId="33010"/>
    <cellStyle name="40% - Ênfase4 7 4 2 2 4" xfId="49368"/>
    <cellStyle name="40% - Ênfase4 7 4 2 3" xfId="14861"/>
    <cellStyle name="40% - Ênfase4 7 4 2 4" xfId="26951"/>
    <cellStyle name="40% - Ênfase4 7 4 2 5" xfId="41091"/>
    <cellStyle name="40% - Ênfase4 7 4 3" xfId="4767"/>
    <cellStyle name="40% - Ênfase4 7 4 3 2" xfId="10826"/>
    <cellStyle name="40% - Ênfase4 7 4 3 2 2" xfId="22946"/>
    <cellStyle name="40% - Ênfase4 7 4 3 2 3" xfId="35035"/>
    <cellStyle name="40% - Ênfase4 7 4 3 2 4" xfId="51393"/>
    <cellStyle name="40% - Ênfase4 7 4 3 3" xfId="16886"/>
    <cellStyle name="40% - Ênfase4 7 4 3 4" xfId="28976"/>
    <cellStyle name="40% - Ênfase4 7 4 3 5" xfId="43116"/>
    <cellStyle name="40% - Ênfase4 7 4 4" xfId="6771"/>
    <cellStyle name="40% - Ênfase4 7 4 4 2" xfId="18891"/>
    <cellStyle name="40% - Ênfase4 7 4 4 2 2" xfId="47323"/>
    <cellStyle name="40% - Ênfase4 7 4 4 3" xfId="30980"/>
    <cellStyle name="40% - Ênfase4 7 4 4 4" xfId="39046"/>
    <cellStyle name="40% - Ênfase4 7 4 5" xfId="12831"/>
    <cellStyle name="40% - Ênfase4 7 4 5 2" xfId="45275"/>
    <cellStyle name="40% - Ênfase4 7 4 6" xfId="24946"/>
    <cellStyle name="40% - Ênfase4 7 4 7" xfId="37036"/>
    <cellStyle name="40% - Ênfase4 7 5" xfId="1738"/>
    <cellStyle name="40% - Ênfase4 7 5 2" xfId="3775"/>
    <cellStyle name="40% - Ênfase4 7 5 2 2" xfId="9834"/>
    <cellStyle name="40% - Ênfase4 7 5 2 2 2" xfId="21954"/>
    <cellStyle name="40% - Ênfase4 7 5 2 2 3" xfId="34043"/>
    <cellStyle name="40% - Ênfase4 7 5 2 2 4" xfId="50401"/>
    <cellStyle name="40% - Ênfase4 7 5 2 3" xfId="15894"/>
    <cellStyle name="40% - Ênfase4 7 5 2 4" xfId="27984"/>
    <cellStyle name="40% - Ênfase4 7 5 2 5" xfId="42124"/>
    <cellStyle name="40% - Ênfase4 7 5 3" xfId="5775"/>
    <cellStyle name="40% - Ênfase4 7 5 3 2" xfId="11834"/>
    <cellStyle name="40% - Ênfase4 7 5 3 2 2" xfId="23954"/>
    <cellStyle name="40% - Ênfase4 7 5 3 2 3" xfId="36043"/>
    <cellStyle name="40% - Ênfase4 7 5 3 2 4" xfId="52401"/>
    <cellStyle name="40% - Ênfase4 7 5 3 3" xfId="17894"/>
    <cellStyle name="40% - Ênfase4 7 5 3 4" xfId="29984"/>
    <cellStyle name="40% - Ênfase4 7 5 3 5" xfId="44124"/>
    <cellStyle name="40% - Ênfase4 7 5 4" xfId="7804"/>
    <cellStyle name="40% - Ênfase4 7 5 4 2" xfId="19924"/>
    <cellStyle name="40% - Ênfase4 7 5 4 2 2" xfId="48367"/>
    <cellStyle name="40% - Ênfase4 7 5 4 3" xfId="32013"/>
    <cellStyle name="40% - Ênfase4 7 5 4 4" xfId="40090"/>
    <cellStyle name="40% - Ênfase4 7 5 5" xfId="13864"/>
    <cellStyle name="40% - Ênfase4 7 5 5 2" xfId="46318"/>
    <cellStyle name="40% - Ênfase4 7 5 6" xfId="25954"/>
    <cellStyle name="40% - Ênfase4 7 5 7" xfId="38044"/>
    <cellStyle name="40% - Ênfase4 7 6" xfId="2238"/>
    <cellStyle name="40% - Ênfase4 7 6 2" xfId="8298"/>
    <cellStyle name="40% - Ênfase4 7 6 2 2" xfId="20418"/>
    <cellStyle name="40% - Ênfase4 7 6 2 3" xfId="32507"/>
    <cellStyle name="40% - Ênfase4 7 6 2 4" xfId="48864"/>
    <cellStyle name="40% - Ênfase4 7 6 3" xfId="14358"/>
    <cellStyle name="40% - Ênfase4 7 6 4" xfId="26448"/>
    <cellStyle name="40% - Ênfase4 7 6 5" xfId="40587"/>
    <cellStyle name="40% - Ênfase4 7 7" xfId="4269"/>
    <cellStyle name="40% - Ênfase4 7 7 2" xfId="10328"/>
    <cellStyle name="40% - Ênfase4 7 7 2 2" xfId="22448"/>
    <cellStyle name="40% - Ênfase4 7 7 2 3" xfId="34537"/>
    <cellStyle name="40% - Ênfase4 7 7 2 4" xfId="50895"/>
    <cellStyle name="40% - Ênfase4 7 7 3" xfId="16388"/>
    <cellStyle name="40% - Ênfase4 7 7 4" xfId="28478"/>
    <cellStyle name="40% - Ênfase4 7 7 5" xfId="42618"/>
    <cellStyle name="40% - Ênfase4 7 8" xfId="6268"/>
    <cellStyle name="40% - Ênfase4 7 8 2" xfId="18388"/>
    <cellStyle name="40% - Ênfase4 7 8 2 2" xfId="46815"/>
    <cellStyle name="40% - Ênfase4 7 8 3" xfId="30477"/>
    <cellStyle name="40% - Ênfase4 7 8 4" xfId="38538"/>
    <cellStyle name="40% - Ênfase4 7 9" xfId="12328"/>
    <cellStyle name="40% - Ênfase4 7 9 2" xfId="44769"/>
    <cellStyle name="40% - Ênfase4 8" xfId="427"/>
    <cellStyle name="40% - Ênfase4 8 10" xfId="24750"/>
    <cellStyle name="40% - Ênfase4 8 11" xfId="36840"/>
    <cellStyle name="40% - Ênfase4 8 2" xfId="428"/>
    <cellStyle name="40% - Ênfase4 8 2 10" xfId="36841"/>
    <cellStyle name="40% - Ênfase4 8 2 2" xfId="1500"/>
    <cellStyle name="40% - Ênfase4 8 2 2 2" xfId="3542"/>
    <cellStyle name="40% - Ênfase4 8 2 2 2 2" xfId="9601"/>
    <cellStyle name="40% - Ênfase4 8 2 2 2 2 2" xfId="21721"/>
    <cellStyle name="40% - Ênfase4 8 2 2 2 2 3" xfId="33810"/>
    <cellStyle name="40% - Ênfase4 8 2 2 2 2 4" xfId="50168"/>
    <cellStyle name="40% - Ênfase4 8 2 2 2 3" xfId="15661"/>
    <cellStyle name="40% - Ênfase4 8 2 2 2 4" xfId="27751"/>
    <cellStyle name="40% - Ênfase4 8 2 2 2 5" xfId="41891"/>
    <cellStyle name="40% - Ênfase4 8 2 2 3" xfId="5566"/>
    <cellStyle name="40% - Ênfase4 8 2 2 3 2" xfId="11625"/>
    <cellStyle name="40% - Ênfase4 8 2 2 3 2 2" xfId="23745"/>
    <cellStyle name="40% - Ênfase4 8 2 2 3 2 3" xfId="35834"/>
    <cellStyle name="40% - Ênfase4 8 2 2 3 2 4" xfId="52192"/>
    <cellStyle name="40% - Ênfase4 8 2 2 3 3" xfId="17685"/>
    <cellStyle name="40% - Ênfase4 8 2 2 3 4" xfId="29775"/>
    <cellStyle name="40% - Ênfase4 8 2 2 3 5" xfId="43915"/>
    <cellStyle name="40% - Ênfase4 8 2 2 4" xfId="7571"/>
    <cellStyle name="40% - Ênfase4 8 2 2 4 2" xfId="19691"/>
    <cellStyle name="40% - Ênfase4 8 2 2 4 2 2" xfId="48134"/>
    <cellStyle name="40% - Ênfase4 8 2 2 4 3" xfId="31780"/>
    <cellStyle name="40% - Ênfase4 8 2 2 4 4" xfId="39857"/>
    <cellStyle name="40% - Ênfase4 8 2 2 5" xfId="13631"/>
    <cellStyle name="40% - Ênfase4 8 2 2 5 2" xfId="46085"/>
    <cellStyle name="40% - Ênfase4 8 2 2 6" xfId="25745"/>
    <cellStyle name="40% - Ênfase4 8 2 2 7" xfId="37835"/>
    <cellStyle name="40% - Ênfase4 8 2 3" xfId="990"/>
    <cellStyle name="40% - Ênfase4 8 2 3 2" xfId="3045"/>
    <cellStyle name="40% - Ênfase4 8 2 3 2 2" xfId="9104"/>
    <cellStyle name="40% - Ênfase4 8 2 3 2 2 2" xfId="21224"/>
    <cellStyle name="40% - Ênfase4 8 2 3 2 2 3" xfId="33313"/>
    <cellStyle name="40% - Ênfase4 8 2 3 2 2 4" xfId="49671"/>
    <cellStyle name="40% - Ênfase4 8 2 3 2 3" xfId="15164"/>
    <cellStyle name="40% - Ênfase4 8 2 3 2 4" xfId="27254"/>
    <cellStyle name="40% - Ênfase4 8 2 3 2 5" xfId="41394"/>
    <cellStyle name="40% - Ênfase4 8 2 3 3" xfId="5070"/>
    <cellStyle name="40% - Ênfase4 8 2 3 3 2" xfId="11129"/>
    <cellStyle name="40% - Ênfase4 8 2 3 3 2 2" xfId="23249"/>
    <cellStyle name="40% - Ênfase4 8 2 3 3 2 3" xfId="35338"/>
    <cellStyle name="40% - Ênfase4 8 2 3 3 2 4" xfId="51696"/>
    <cellStyle name="40% - Ênfase4 8 2 3 3 3" xfId="17189"/>
    <cellStyle name="40% - Ênfase4 8 2 3 3 4" xfId="29279"/>
    <cellStyle name="40% - Ênfase4 8 2 3 3 5" xfId="43419"/>
    <cellStyle name="40% - Ênfase4 8 2 3 4" xfId="7074"/>
    <cellStyle name="40% - Ênfase4 8 2 3 4 2" xfId="19194"/>
    <cellStyle name="40% - Ênfase4 8 2 3 4 2 2" xfId="47628"/>
    <cellStyle name="40% - Ênfase4 8 2 3 4 3" xfId="31283"/>
    <cellStyle name="40% - Ênfase4 8 2 3 4 4" xfId="39351"/>
    <cellStyle name="40% - Ênfase4 8 2 3 5" xfId="13134"/>
    <cellStyle name="40% - Ênfase4 8 2 3 5 2" xfId="45580"/>
    <cellStyle name="40% - Ênfase4 8 2 3 6" xfId="25249"/>
    <cellStyle name="40% - Ênfase4 8 2 3 7" xfId="37339"/>
    <cellStyle name="40% - Ênfase4 8 2 4" xfId="2042"/>
    <cellStyle name="40% - Ênfase4 8 2 4 2" xfId="4078"/>
    <cellStyle name="40% - Ênfase4 8 2 4 2 2" xfId="10137"/>
    <cellStyle name="40% - Ênfase4 8 2 4 2 2 2" xfId="22257"/>
    <cellStyle name="40% - Ênfase4 8 2 4 2 2 3" xfId="34346"/>
    <cellStyle name="40% - Ênfase4 8 2 4 2 2 4" xfId="50704"/>
    <cellStyle name="40% - Ênfase4 8 2 4 2 3" xfId="16197"/>
    <cellStyle name="40% - Ênfase4 8 2 4 2 4" xfId="28287"/>
    <cellStyle name="40% - Ênfase4 8 2 4 2 5" xfId="42427"/>
    <cellStyle name="40% - Ênfase4 8 2 4 3" xfId="6078"/>
    <cellStyle name="40% - Ênfase4 8 2 4 3 2" xfId="12137"/>
    <cellStyle name="40% - Ênfase4 8 2 4 3 2 2" xfId="24257"/>
    <cellStyle name="40% - Ênfase4 8 2 4 3 2 3" xfId="36346"/>
    <cellStyle name="40% - Ênfase4 8 2 4 3 2 4" xfId="52704"/>
    <cellStyle name="40% - Ênfase4 8 2 4 3 3" xfId="18197"/>
    <cellStyle name="40% - Ênfase4 8 2 4 3 4" xfId="30287"/>
    <cellStyle name="40% - Ênfase4 8 2 4 3 5" xfId="44427"/>
    <cellStyle name="40% - Ênfase4 8 2 4 4" xfId="8107"/>
    <cellStyle name="40% - Ênfase4 8 2 4 4 2" xfId="20227"/>
    <cellStyle name="40% - Ênfase4 8 2 4 4 2 2" xfId="48671"/>
    <cellStyle name="40% - Ênfase4 8 2 4 4 3" xfId="32316"/>
    <cellStyle name="40% - Ênfase4 8 2 4 4 4" xfId="40394"/>
    <cellStyle name="40% - Ênfase4 8 2 4 5" xfId="14167"/>
    <cellStyle name="40% - Ênfase4 8 2 4 5 2" xfId="46622"/>
    <cellStyle name="40% - Ênfase4 8 2 4 6" xfId="26257"/>
    <cellStyle name="40% - Ênfase4 8 2 4 7" xfId="38347"/>
    <cellStyle name="40% - Ênfase4 8 2 5" xfId="2542"/>
    <cellStyle name="40% - Ênfase4 8 2 5 2" xfId="8602"/>
    <cellStyle name="40% - Ênfase4 8 2 5 2 2" xfId="20722"/>
    <cellStyle name="40% - Ênfase4 8 2 5 2 3" xfId="32811"/>
    <cellStyle name="40% - Ênfase4 8 2 5 2 4" xfId="49168"/>
    <cellStyle name="40% - Ênfase4 8 2 5 3" xfId="14662"/>
    <cellStyle name="40% - Ênfase4 8 2 5 4" xfId="26752"/>
    <cellStyle name="40% - Ênfase4 8 2 5 5" xfId="40891"/>
    <cellStyle name="40% - Ênfase4 8 2 6" xfId="4572"/>
    <cellStyle name="40% - Ênfase4 8 2 6 2" xfId="10631"/>
    <cellStyle name="40% - Ênfase4 8 2 6 2 2" xfId="22751"/>
    <cellStyle name="40% - Ênfase4 8 2 6 2 3" xfId="34840"/>
    <cellStyle name="40% - Ênfase4 8 2 6 2 4" xfId="51198"/>
    <cellStyle name="40% - Ênfase4 8 2 6 3" xfId="16691"/>
    <cellStyle name="40% - Ênfase4 8 2 6 4" xfId="28781"/>
    <cellStyle name="40% - Ênfase4 8 2 6 5" xfId="42921"/>
    <cellStyle name="40% - Ênfase4 8 2 7" xfId="6572"/>
    <cellStyle name="40% - Ênfase4 8 2 7 2" xfId="18692"/>
    <cellStyle name="40% - Ênfase4 8 2 7 2 2" xfId="47121"/>
    <cellStyle name="40% - Ênfase4 8 2 7 3" xfId="30781"/>
    <cellStyle name="40% - Ênfase4 8 2 7 4" xfId="38844"/>
    <cellStyle name="40% - Ênfase4 8 2 8" xfId="12632"/>
    <cellStyle name="40% - Ênfase4 8 2 8 2" xfId="45074"/>
    <cellStyle name="40% - Ênfase4 8 2 9" xfId="24751"/>
    <cellStyle name="40% - Ênfase4 8 3" xfId="1499"/>
    <cellStyle name="40% - Ênfase4 8 3 2" xfId="3541"/>
    <cellStyle name="40% - Ênfase4 8 3 2 2" xfId="9600"/>
    <cellStyle name="40% - Ênfase4 8 3 2 2 2" xfId="21720"/>
    <cellStyle name="40% - Ênfase4 8 3 2 2 3" xfId="33809"/>
    <cellStyle name="40% - Ênfase4 8 3 2 2 4" xfId="50167"/>
    <cellStyle name="40% - Ênfase4 8 3 2 3" xfId="15660"/>
    <cellStyle name="40% - Ênfase4 8 3 2 4" xfId="27750"/>
    <cellStyle name="40% - Ênfase4 8 3 2 5" xfId="41890"/>
    <cellStyle name="40% - Ênfase4 8 3 3" xfId="5565"/>
    <cellStyle name="40% - Ênfase4 8 3 3 2" xfId="11624"/>
    <cellStyle name="40% - Ênfase4 8 3 3 2 2" xfId="23744"/>
    <cellStyle name="40% - Ênfase4 8 3 3 2 3" xfId="35833"/>
    <cellStyle name="40% - Ênfase4 8 3 3 2 4" xfId="52191"/>
    <cellStyle name="40% - Ênfase4 8 3 3 3" xfId="17684"/>
    <cellStyle name="40% - Ênfase4 8 3 3 4" xfId="29774"/>
    <cellStyle name="40% - Ênfase4 8 3 3 5" xfId="43914"/>
    <cellStyle name="40% - Ênfase4 8 3 4" xfId="7570"/>
    <cellStyle name="40% - Ênfase4 8 3 4 2" xfId="19690"/>
    <cellStyle name="40% - Ênfase4 8 3 4 2 2" xfId="48133"/>
    <cellStyle name="40% - Ênfase4 8 3 4 3" xfId="31779"/>
    <cellStyle name="40% - Ênfase4 8 3 4 4" xfId="39856"/>
    <cellStyle name="40% - Ênfase4 8 3 5" xfId="13630"/>
    <cellStyle name="40% - Ênfase4 8 3 5 2" xfId="46084"/>
    <cellStyle name="40% - Ênfase4 8 3 6" xfId="25744"/>
    <cellStyle name="40% - Ênfase4 8 3 7" xfId="37834"/>
    <cellStyle name="40% - Ênfase4 8 4" xfId="989"/>
    <cellStyle name="40% - Ênfase4 8 4 2" xfId="3044"/>
    <cellStyle name="40% - Ênfase4 8 4 2 2" xfId="9103"/>
    <cellStyle name="40% - Ênfase4 8 4 2 2 2" xfId="21223"/>
    <cellStyle name="40% - Ênfase4 8 4 2 2 3" xfId="33312"/>
    <cellStyle name="40% - Ênfase4 8 4 2 2 4" xfId="49670"/>
    <cellStyle name="40% - Ênfase4 8 4 2 3" xfId="15163"/>
    <cellStyle name="40% - Ênfase4 8 4 2 4" xfId="27253"/>
    <cellStyle name="40% - Ênfase4 8 4 2 5" xfId="41393"/>
    <cellStyle name="40% - Ênfase4 8 4 3" xfId="5069"/>
    <cellStyle name="40% - Ênfase4 8 4 3 2" xfId="11128"/>
    <cellStyle name="40% - Ênfase4 8 4 3 2 2" xfId="23248"/>
    <cellStyle name="40% - Ênfase4 8 4 3 2 3" xfId="35337"/>
    <cellStyle name="40% - Ênfase4 8 4 3 2 4" xfId="51695"/>
    <cellStyle name="40% - Ênfase4 8 4 3 3" xfId="17188"/>
    <cellStyle name="40% - Ênfase4 8 4 3 4" xfId="29278"/>
    <cellStyle name="40% - Ênfase4 8 4 3 5" xfId="43418"/>
    <cellStyle name="40% - Ênfase4 8 4 4" xfId="7073"/>
    <cellStyle name="40% - Ênfase4 8 4 4 2" xfId="19193"/>
    <cellStyle name="40% - Ênfase4 8 4 4 2 2" xfId="47627"/>
    <cellStyle name="40% - Ênfase4 8 4 4 3" xfId="31282"/>
    <cellStyle name="40% - Ênfase4 8 4 4 4" xfId="39350"/>
    <cellStyle name="40% - Ênfase4 8 4 5" xfId="13133"/>
    <cellStyle name="40% - Ênfase4 8 4 5 2" xfId="45579"/>
    <cellStyle name="40% - Ênfase4 8 4 6" xfId="25248"/>
    <cellStyle name="40% - Ênfase4 8 4 7" xfId="37338"/>
    <cellStyle name="40% - Ênfase4 8 5" xfId="2041"/>
    <cellStyle name="40% - Ênfase4 8 5 2" xfId="4077"/>
    <cellStyle name="40% - Ênfase4 8 5 2 2" xfId="10136"/>
    <cellStyle name="40% - Ênfase4 8 5 2 2 2" xfId="22256"/>
    <cellStyle name="40% - Ênfase4 8 5 2 2 3" xfId="34345"/>
    <cellStyle name="40% - Ênfase4 8 5 2 2 4" xfId="50703"/>
    <cellStyle name="40% - Ênfase4 8 5 2 3" xfId="16196"/>
    <cellStyle name="40% - Ênfase4 8 5 2 4" xfId="28286"/>
    <cellStyle name="40% - Ênfase4 8 5 2 5" xfId="42426"/>
    <cellStyle name="40% - Ênfase4 8 5 3" xfId="6077"/>
    <cellStyle name="40% - Ênfase4 8 5 3 2" xfId="12136"/>
    <cellStyle name="40% - Ênfase4 8 5 3 2 2" xfId="24256"/>
    <cellStyle name="40% - Ênfase4 8 5 3 2 3" xfId="36345"/>
    <cellStyle name="40% - Ênfase4 8 5 3 2 4" xfId="52703"/>
    <cellStyle name="40% - Ênfase4 8 5 3 3" xfId="18196"/>
    <cellStyle name="40% - Ênfase4 8 5 3 4" xfId="30286"/>
    <cellStyle name="40% - Ênfase4 8 5 3 5" xfId="44426"/>
    <cellStyle name="40% - Ênfase4 8 5 4" xfId="8106"/>
    <cellStyle name="40% - Ênfase4 8 5 4 2" xfId="20226"/>
    <cellStyle name="40% - Ênfase4 8 5 4 2 2" xfId="48670"/>
    <cellStyle name="40% - Ênfase4 8 5 4 3" xfId="32315"/>
    <cellStyle name="40% - Ênfase4 8 5 4 4" xfId="40393"/>
    <cellStyle name="40% - Ênfase4 8 5 5" xfId="14166"/>
    <cellStyle name="40% - Ênfase4 8 5 5 2" xfId="46621"/>
    <cellStyle name="40% - Ênfase4 8 5 6" xfId="26256"/>
    <cellStyle name="40% - Ênfase4 8 5 7" xfId="38346"/>
    <cellStyle name="40% - Ênfase4 8 6" xfId="2541"/>
    <cellStyle name="40% - Ênfase4 8 6 2" xfId="8601"/>
    <cellStyle name="40% - Ênfase4 8 6 2 2" xfId="20721"/>
    <cellStyle name="40% - Ênfase4 8 6 2 3" xfId="32810"/>
    <cellStyle name="40% - Ênfase4 8 6 2 4" xfId="49167"/>
    <cellStyle name="40% - Ênfase4 8 6 3" xfId="14661"/>
    <cellStyle name="40% - Ênfase4 8 6 4" xfId="26751"/>
    <cellStyle name="40% - Ênfase4 8 6 5" xfId="40890"/>
    <cellStyle name="40% - Ênfase4 8 7" xfId="4571"/>
    <cellStyle name="40% - Ênfase4 8 7 2" xfId="10630"/>
    <cellStyle name="40% - Ênfase4 8 7 2 2" xfId="22750"/>
    <cellStyle name="40% - Ênfase4 8 7 2 3" xfId="34839"/>
    <cellStyle name="40% - Ênfase4 8 7 2 4" xfId="51197"/>
    <cellStyle name="40% - Ênfase4 8 7 3" xfId="16690"/>
    <cellStyle name="40% - Ênfase4 8 7 4" xfId="28780"/>
    <cellStyle name="40% - Ênfase4 8 7 5" xfId="42920"/>
    <cellStyle name="40% - Ênfase4 8 8" xfId="6571"/>
    <cellStyle name="40% - Ênfase4 8 8 2" xfId="18691"/>
    <cellStyle name="40% - Ênfase4 8 8 2 2" xfId="47120"/>
    <cellStyle name="40% - Ênfase4 8 8 3" xfId="30780"/>
    <cellStyle name="40% - Ênfase4 8 8 4" xfId="38843"/>
    <cellStyle name="40% - Ênfase4 8 9" xfId="12631"/>
    <cellStyle name="40% - Ênfase4 8 9 2" xfId="45073"/>
    <cellStyle name="40% - Ênfase4 9" xfId="429"/>
    <cellStyle name="40% - Ênfase4 9 10" xfId="24752"/>
    <cellStyle name="40% - Ênfase4 9 11" xfId="36842"/>
    <cellStyle name="40% - Ênfase4 9 2" xfId="430"/>
    <cellStyle name="40% - Ênfase4 9 2 10" xfId="36843"/>
    <cellStyle name="40% - Ênfase4 9 2 2" xfId="1502"/>
    <cellStyle name="40% - Ênfase4 9 2 2 2" xfId="3544"/>
    <cellStyle name="40% - Ênfase4 9 2 2 2 2" xfId="9603"/>
    <cellStyle name="40% - Ênfase4 9 2 2 2 2 2" xfId="21723"/>
    <cellStyle name="40% - Ênfase4 9 2 2 2 2 3" xfId="33812"/>
    <cellStyle name="40% - Ênfase4 9 2 2 2 2 4" xfId="50170"/>
    <cellStyle name="40% - Ênfase4 9 2 2 2 3" xfId="15663"/>
    <cellStyle name="40% - Ênfase4 9 2 2 2 4" xfId="27753"/>
    <cellStyle name="40% - Ênfase4 9 2 2 2 5" xfId="41893"/>
    <cellStyle name="40% - Ênfase4 9 2 2 3" xfId="5568"/>
    <cellStyle name="40% - Ênfase4 9 2 2 3 2" xfId="11627"/>
    <cellStyle name="40% - Ênfase4 9 2 2 3 2 2" xfId="23747"/>
    <cellStyle name="40% - Ênfase4 9 2 2 3 2 3" xfId="35836"/>
    <cellStyle name="40% - Ênfase4 9 2 2 3 2 4" xfId="52194"/>
    <cellStyle name="40% - Ênfase4 9 2 2 3 3" xfId="17687"/>
    <cellStyle name="40% - Ênfase4 9 2 2 3 4" xfId="29777"/>
    <cellStyle name="40% - Ênfase4 9 2 2 3 5" xfId="43917"/>
    <cellStyle name="40% - Ênfase4 9 2 2 4" xfId="7573"/>
    <cellStyle name="40% - Ênfase4 9 2 2 4 2" xfId="19693"/>
    <cellStyle name="40% - Ênfase4 9 2 2 4 2 2" xfId="48136"/>
    <cellStyle name="40% - Ênfase4 9 2 2 4 3" xfId="31782"/>
    <cellStyle name="40% - Ênfase4 9 2 2 4 4" xfId="39859"/>
    <cellStyle name="40% - Ênfase4 9 2 2 5" xfId="13633"/>
    <cellStyle name="40% - Ênfase4 9 2 2 5 2" xfId="46087"/>
    <cellStyle name="40% - Ênfase4 9 2 2 6" xfId="25747"/>
    <cellStyle name="40% - Ênfase4 9 2 2 7" xfId="37837"/>
    <cellStyle name="40% - Ênfase4 9 2 3" xfId="992"/>
    <cellStyle name="40% - Ênfase4 9 2 3 2" xfId="3047"/>
    <cellStyle name="40% - Ênfase4 9 2 3 2 2" xfId="9106"/>
    <cellStyle name="40% - Ênfase4 9 2 3 2 2 2" xfId="21226"/>
    <cellStyle name="40% - Ênfase4 9 2 3 2 2 3" xfId="33315"/>
    <cellStyle name="40% - Ênfase4 9 2 3 2 2 4" xfId="49673"/>
    <cellStyle name="40% - Ênfase4 9 2 3 2 3" xfId="15166"/>
    <cellStyle name="40% - Ênfase4 9 2 3 2 4" xfId="27256"/>
    <cellStyle name="40% - Ênfase4 9 2 3 2 5" xfId="41396"/>
    <cellStyle name="40% - Ênfase4 9 2 3 3" xfId="5072"/>
    <cellStyle name="40% - Ênfase4 9 2 3 3 2" xfId="11131"/>
    <cellStyle name="40% - Ênfase4 9 2 3 3 2 2" xfId="23251"/>
    <cellStyle name="40% - Ênfase4 9 2 3 3 2 3" xfId="35340"/>
    <cellStyle name="40% - Ênfase4 9 2 3 3 2 4" xfId="51698"/>
    <cellStyle name="40% - Ênfase4 9 2 3 3 3" xfId="17191"/>
    <cellStyle name="40% - Ênfase4 9 2 3 3 4" xfId="29281"/>
    <cellStyle name="40% - Ênfase4 9 2 3 3 5" xfId="43421"/>
    <cellStyle name="40% - Ênfase4 9 2 3 4" xfId="7076"/>
    <cellStyle name="40% - Ênfase4 9 2 3 4 2" xfId="19196"/>
    <cellStyle name="40% - Ênfase4 9 2 3 4 2 2" xfId="47630"/>
    <cellStyle name="40% - Ênfase4 9 2 3 4 3" xfId="31285"/>
    <cellStyle name="40% - Ênfase4 9 2 3 4 4" xfId="39353"/>
    <cellStyle name="40% - Ênfase4 9 2 3 5" xfId="13136"/>
    <cellStyle name="40% - Ênfase4 9 2 3 5 2" xfId="45582"/>
    <cellStyle name="40% - Ênfase4 9 2 3 6" xfId="25251"/>
    <cellStyle name="40% - Ênfase4 9 2 3 7" xfId="37341"/>
    <cellStyle name="40% - Ênfase4 9 2 4" xfId="2044"/>
    <cellStyle name="40% - Ênfase4 9 2 4 2" xfId="4080"/>
    <cellStyle name="40% - Ênfase4 9 2 4 2 2" xfId="10139"/>
    <cellStyle name="40% - Ênfase4 9 2 4 2 2 2" xfId="22259"/>
    <cellStyle name="40% - Ênfase4 9 2 4 2 2 3" xfId="34348"/>
    <cellStyle name="40% - Ênfase4 9 2 4 2 2 4" xfId="50706"/>
    <cellStyle name="40% - Ênfase4 9 2 4 2 3" xfId="16199"/>
    <cellStyle name="40% - Ênfase4 9 2 4 2 4" xfId="28289"/>
    <cellStyle name="40% - Ênfase4 9 2 4 2 5" xfId="42429"/>
    <cellStyle name="40% - Ênfase4 9 2 4 3" xfId="6080"/>
    <cellStyle name="40% - Ênfase4 9 2 4 3 2" xfId="12139"/>
    <cellStyle name="40% - Ênfase4 9 2 4 3 2 2" xfId="24259"/>
    <cellStyle name="40% - Ênfase4 9 2 4 3 2 3" xfId="36348"/>
    <cellStyle name="40% - Ênfase4 9 2 4 3 2 4" xfId="52706"/>
    <cellStyle name="40% - Ênfase4 9 2 4 3 3" xfId="18199"/>
    <cellStyle name="40% - Ênfase4 9 2 4 3 4" xfId="30289"/>
    <cellStyle name="40% - Ênfase4 9 2 4 3 5" xfId="44429"/>
    <cellStyle name="40% - Ênfase4 9 2 4 4" xfId="8109"/>
    <cellStyle name="40% - Ênfase4 9 2 4 4 2" xfId="20229"/>
    <cellStyle name="40% - Ênfase4 9 2 4 4 2 2" xfId="48673"/>
    <cellStyle name="40% - Ênfase4 9 2 4 4 3" xfId="32318"/>
    <cellStyle name="40% - Ênfase4 9 2 4 4 4" xfId="40396"/>
    <cellStyle name="40% - Ênfase4 9 2 4 5" xfId="14169"/>
    <cellStyle name="40% - Ênfase4 9 2 4 5 2" xfId="46624"/>
    <cellStyle name="40% - Ênfase4 9 2 4 6" xfId="26259"/>
    <cellStyle name="40% - Ênfase4 9 2 4 7" xfId="38349"/>
    <cellStyle name="40% - Ênfase4 9 2 5" xfId="2544"/>
    <cellStyle name="40% - Ênfase4 9 2 5 2" xfId="8604"/>
    <cellStyle name="40% - Ênfase4 9 2 5 2 2" xfId="20724"/>
    <cellStyle name="40% - Ênfase4 9 2 5 2 3" xfId="32813"/>
    <cellStyle name="40% - Ênfase4 9 2 5 2 4" xfId="49170"/>
    <cellStyle name="40% - Ênfase4 9 2 5 3" xfId="14664"/>
    <cellStyle name="40% - Ênfase4 9 2 5 4" xfId="26754"/>
    <cellStyle name="40% - Ênfase4 9 2 5 5" xfId="40893"/>
    <cellStyle name="40% - Ênfase4 9 2 6" xfId="4574"/>
    <cellStyle name="40% - Ênfase4 9 2 6 2" xfId="10633"/>
    <cellStyle name="40% - Ênfase4 9 2 6 2 2" xfId="22753"/>
    <cellStyle name="40% - Ênfase4 9 2 6 2 3" xfId="34842"/>
    <cellStyle name="40% - Ênfase4 9 2 6 2 4" xfId="51200"/>
    <cellStyle name="40% - Ênfase4 9 2 6 3" xfId="16693"/>
    <cellStyle name="40% - Ênfase4 9 2 6 4" xfId="28783"/>
    <cellStyle name="40% - Ênfase4 9 2 6 5" xfId="42923"/>
    <cellStyle name="40% - Ênfase4 9 2 7" xfId="6574"/>
    <cellStyle name="40% - Ênfase4 9 2 7 2" xfId="18694"/>
    <cellStyle name="40% - Ênfase4 9 2 7 2 2" xfId="47123"/>
    <cellStyle name="40% - Ênfase4 9 2 7 3" xfId="30783"/>
    <cellStyle name="40% - Ênfase4 9 2 7 4" xfId="38846"/>
    <cellStyle name="40% - Ênfase4 9 2 8" xfId="12634"/>
    <cellStyle name="40% - Ênfase4 9 2 8 2" xfId="45076"/>
    <cellStyle name="40% - Ênfase4 9 2 9" xfId="24753"/>
    <cellStyle name="40% - Ênfase4 9 3" xfId="1501"/>
    <cellStyle name="40% - Ênfase4 9 3 2" xfId="3543"/>
    <cellStyle name="40% - Ênfase4 9 3 2 2" xfId="9602"/>
    <cellStyle name="40% - Ênfase4 9 3 2 2 2" xfId="21722"/>
    <cellStyle name="40% - Ênfase4 9 3 2 2 3" xfId="33811"/>
    <cellStyle name="40% - Ênfase4 9 3 2 2 4" xfId="50169"/>
    <cellStyle name="40% - Ênfase4 9 3 2 3" xfId="15662"/>
    <cellStyle name="40% - Ênfase4 9 3 2 4" xfId="27752"/>
    <cellStyle name="40% - Ênfase4 9 3 2 5" xfId="41892"/>
    <cellStyle name="40% - Ênfase4 9 3 3" xfId="5567"/>
    <cellStyle name="40% - Ênfase4 9 3 3 2" xfId="11626"/>
    <cellStyle name="40% - Ênfase4 9 3 3 2 2" xfId="23746"/>
    <cellStyle name="40% - Ênfase4 9 3 3 2 3" xfId="35835"/>
    <cellStyle name="40% - Ênfase4 9 3 3 2 4" xfId="52193"/>
    <cellStyle name="40% - Ênfase4 9 3 3 3" xfId="17686"/>
    <cellStyle name="40% - Ênfase4 9 3 3 4" xfId="29776"/>
    <cellStyle name="40% - Ênfase4 9 3 3 5" xfId="43916"/>
    <cellStyle name="40% - Ênfase4 9 3 4" xfId="7572"/>
    <cellStyle name="40% - Ênfase4 9 3 4 2" xfId="19692"/>
    <cellStyle name="40% - Ênfase4 9 3 4 2 2" xfId="48135"/>
    <cellStyle name="40% - Ênfase4 9 3 4 3" xfId="31781"/>
    <cellStyle name="40% - Ênfase4 9 3 4 4" xfId="39858"/>
    <cellStyle name="40% - Ênfase4 9 3 5" xfId="13632"/>
    <cellStyle name="40% - Ênfase4 9 3 5 2" xfId="46086"/>
    <cellStyle name="40% - Ênfase4 9 3 6" xfId="25746"/>
    <cellStyle name="40% - Ênfase4 9 3 7" xfId="37836"/>
    <cellStyle name="40% - Ênfase4 9 4" xfId="991"/>
    <cellStyle name="40% - Ênfase4 9 4 2" xfId="3046"/>
    <cellStyle name="40% - Ênfase4 9 4 2 2" xfId="9105"/>
    <cellStyle name="40% - Ênfase4 9 4 2 2 2" xfId="21225"/>
    <cellStyle name="40% - Ênfase4 9 4 2 2 3" xfId="33314"/>
    <cellStyle name="40% - Ênfase4 9 4 2 2 4" xfId="49672"/>
    <cellStyle name="40% - Ênfase4 9 4 2 3" xfId="15165"/>
    <cellStyle name="40% - Ênfase4 9 4 2 4" xfId="27255"/>
    <cellStyle name="40% - Ênfase4 9 4 2 5" xfId="41395"/>
    <cellStyle name="40% - Ênfase4 9 4 3" xfId="5071"/>
    <cellStyle name="40% - Ênfase4 9 4 3 2" xfId="11130"/>
    <cellStyle name="40% - Ênfase4 9 4 3 2 2" xfId="23250"/>
    <cellStyle name="40% - Ênfase4 9 4 3 2 3" xfId="35339"/>
    <cellStyle name="40% - Ênfase4 9 4 3 2 4" xfId="51697"/>
    <cellStyle name="40% - Ênfase4 9 4 3 3" xfId="17190"/>
    <cellStyle name="40% - Ênfase4 9 4 3 4" xfId="29280"/>
    <cellStyle name="40% - Ênfase4 9 4 3 5" xfId="43420"/>
    <cellStyle name="40% - Ênfase4 9 4 4" xfId="7075"/>
    <cellStyle name="40% - Ênfase4 9 4 4 2" xfId="19195"/>
    <cellStyle name="40% - Ênfase4 9 4 4 2 2" xfId="47629"/>
    <cellStyle name="40% - Ênfase4 9 4 4 3" xfId="31284"/>
    <cellStyle name="40% - Ênfase4 9 4 4 4" xfId="39352"/>
    <cellStyle name="40% - Ênfase4 9 4 5" xfId="13135"/>
    <cellStyle name="40% - Ênfase4 9 4 5 2" xfId="45581"/>
    <cellStyle name="40% - Ênfase4 9 4 6" xfId="25250"/>
    <cellStyle name="40% - Ênfase4 9 4 7" xfId="37340"/>
    <cellStyle name="40% - Ênfase4 9 5" xfId="2043"/>
    <cellStyle name="40% - Ênfase4 9 5 2" xfId="4079"/>
    <cellStyle name="40% - Ênfase4 9 5 2 2" xfId="10138"/>
    <cellStyle name="40% - Ênfase4 9 5 2 2 2" xfId="22258"/>
    <cellStyle name="40% - Ênfase4 9 5 2 2 3" xfId="34347"/>
    <cellStyle name="40% - Ênfase4 9 5 2 2 4" xfId="50705"/>
    <cellStyle name="40% - Ênfase4 9 5 2 3" xfId="16198"/>
    <cellStyle name="40% - Ênfase4 9 5 2 4" xfId="28288"/>
    <cellStyle name="40% - Ênfase4 9 5 2 5" xfId="42428"/>
    <cellStyle name="40% - Ênfase4 9 5 3" xfId="6079"/>
    <cellStyle name="40% - Ênfase4 9 5 3 2" xfId="12138"/>
    <cellStyle name="40% - Ênfase4 9 5 3 2 2" xfId="24258"/>
    <cellStyle name="40% - Ênfase4 9 5 3 2 3" xfId="36347"/>
    <cellStyle name="40% - Ênfase4 9 5 3 2 4" xfId="52705"/>
    <cellStyle name="40% - Ênfase4 9 5 3 3" xfId="18198"/>
    <cellStyle name="40% - Ênfase4 9 5 3 4" xfId="30288"/>
    <cellStyle name="40% - Ênfase4 9 5 3 5" xfId="44428"/>
    <cellStyle name="40% - Ênfase4 9 5 4" xfId="8108"/>
    <cellStyle name="40% - Ênfase4 9 5 4 2" xfId="20228"/>
    <cellStyle name="40% - Ênfase4 9 5 4 2 2" xfId="48672"/>
    <cellStyle name="40% - Ênfase4 9 5 4 3" xfId="32317"/>
    <cellStyle name="40% - Ênfase4 9 5 4 4" xfId="40395"/>
    <cellStyle name="40% - Ênfase4 9 5 5" xfId="14168"/>
    <cellStyle name="40% - Ênfase4 9 5 5 2" xfId="46623"/>
    <cellStyle name="40% - Ênfase4 9 5 6" xfId="26258"/>
    <cellStyle name="40% - Ênfase4 9 5 7" xfId="38348"/>
    <cellStyle name="40% - Ênfase4 9 6" xfId="2543"/>
    <cellStyle name="40% - Ênfase4 9 6 2" xfId="8603"/>
    <cellStyle name="40% - Ênfase4 9 6 2 2" xfId="20723"/>
    <cellStyle name="40% - Ênfase4 9 6 2 3" xfId="32812"/>
    <cellStyle name="40% - Ênfase4 9 6 2 4" xfId="49169"/>
    <cellStyle name="40% - Ênfase4 9 6 3" xfId="14663"/>
    <cellStyle name="40% - Ênfase4 9 6 4" xfId="26753"/>
    <cellStyle name="40% - Ênfase4 9 6 5" xfId="40892"/>
    <cellStyle name="40% - Ênfase4 9 7" xfId="4573"/>
    <cellStyle name="40% - Ênfase4 9 7 2" xfId="10632"/>
    <cellStyle name="40% - Ênfase4 9 7 2 2" xfId="22752"/>
    <cellStyle name="40% - Ênfase4 9 7 2 3" xfId="34841"/>
    <cellStyle name="40% - Ênfase4 9 7 2 4" xfId="51199"/>
    <cellStyle name="40% - Ênfase4 9 7 3" xfId="16692"/>
    <cellStyle name="40% - Ênfase4 9 7 4" xfId="28782"/>
    <cellStyle name="40% - Ênfase4 9 7 5" xfId="42922"/>
    <cellStyle name="40% - Ênfase4 9 8" xfId="6573"/>
    <cellStyle name="40% - Ênfase4 9 8 2" xfId="18693"/>
    <cellStyle name="40% - Ênfase4 9 8 2 2" xfId="47122"/>
    <cellStyle name="40% - Ênfase4 9 8 3" xfId="30782"/>
    <cellStyle name="40% - Ênfase4 9 8 4" xfId="38845"/>
    <cellStyle name="40% - Ênfase4 9 9" xfId="12633"/>
    <cellStyle name="40% - Ênfase4 9 9 2" xfId="45075"/>
    <cellStyle name="40% - Ênfase5 10" xfId="431"/>
    <cellStyle name="40% - Ênfase5 10 10" xfId="24754"/>
    <cellStyle name="40% - Ênfase5 10 11" xfId="36844"/>
    <cellStyle name="40% - Ênfase5 10 2" xfId="48"/>
    <cellStyle name="40% - Ênfase5 10 2 10" xfId="36493"/>
    <cellStyle name="40% - Ênfase5 10 2 2" xfId="1148"/>
    <cellStyle name="40% - Ênfase5 10 2 2 2" xfId="3192"/>
    <cellStyle name="40% - Ênfase5 10 2 2 2 2" xfId="9251"/>
    <cellStyle name="40% - Ênfase5 10 2 2 2 2 2" xfId="21371"/>
    <cellStyle name="40% - Ênfase5 10 2 2 2 2 3" xfId="33460"/>
    <cellStyle name="40% - Ênfase5 10 2 2 2 2 4" xfId="49818"/>
    <cellStyle name="40% - Ênfase5 10 2 2 2 3" xfId="15311"/>
    <cellStyle name="40% - Ênfase5 10 2 2 2 4" xfId="27401"/>
    <cellStyle name="40% - Ênfase5 10 2 2 2 5" xfId="41541"/>
    <cellStyle name="40% - Ênfase5 10 2 2 3" xfId="5217"/>
    <cellStyle name="40% - Ênfase5 10 2 2 3 2" xfId="11276"/>
    <cellStyle name="40% - Ênfase5 10 2 2 3 2 2" xfId="23396"/>
    <cellStyle name="40% - Ênfase5 10 2 2 3 2 3" xfId="35485"/>
    <cellStyle name="40% - Ênfase5 10 2 2 3 2 4" xfId="51843"/>
    <cellStyle name="40% - Ênfase5 10 2 2 3 3" xfId="17336"/>
    <cellStyle name="40% - Ênfase5 10 2 2 3 4" xfId="29426"/>
    <cellStyle name="40% - Ênfase5 10 2 2 3 5" xfId="43566"/>
    <cellStyle name="40% - Ênfase5 10 2 2 4" xfId="7221"/>
    <cellStyle name="40% - Ênfase5 10 2 2 4 2" xfId="19341"/>
    <cellStyle name="40% - Ênfase5 10 2 2 4 2 2" xfId="47783"/>
    <cellStyle name="40% - Ênfase5 10 2 2 4 3" xfId="31430"/>
    <cellStyle name="40% - Ênfase5 10 2 2 4 4" xfId="39506"/>
    <cellStyle name="40% - Ênfase5 10 2 2 5" xfId="13281"/>
    <cellStyle name="40% - Ênfase5 10 2 2 5 2" xfId="45734"/>
    <cellStyle name="40% - Ênfase5 10 2 2 6" xfId="25396"/>
    <cellStyle name="40% - Ênfase5 10 2 2 7" xfId="37486"/>
    <cellStyle name="40% - Ênfase5 10 2 3" xfId="639"/>
    <cellStyle name="40% - Ênfase5 10 2 3 2" xfId="2697"/>
    <cellStyle name="40% - Ênfase5 10 2 3 2 2" xfId="8756"/>
    <cellStyle name="40% - Ênfase5 10 2 3 2 2 2" xfId="20876"/>
    <cellStyle name="40% - Ênfase5 10 2 3 2 2 3" xfId="32965"/>
    <cellStyle name="40% - Ênfase5 10 2 3 2 2 4" xfId="49323"/>
    <cellStyle name="40% - Ênfase5 10 2 3 2 3" xfId="14816"/>
    <cellStyle name="40% - Ênfase5 10 2 3 2 4" xfId="26906"/>
    <cellStyle name="40% - Ênfase5 10 2 3 2 5" xfId="41046"/>
    <cellStyle name="40% - Ênfase5 10 2 3 3" xfId="4722"/>
    <cellStyle name="40% - Ênfase5 10 2 3 3 2" xfId="10781"/>
    <cellStyle name="40% - Ênfase5 10 2 3 3 2 2" xfId="22901"/>
    <cellStyle name="40% - Ênfase5 10 2 3 3 2 3" xfId="34990"/>
    <cellStyle name="40% - Ênfase5 10 2 3 3 2 4" xfId="51348"/>
    <cellStyle name="40% - Ênfase5 10 2 3 3 3" xfId="16841"/>
    <cellStyle name="40% - Ênfase5 10 2 3 3 4" xfId="28931"/>
    <cellStyle name="40% - Ênfase5 10 2 3 3 5" xfId="43071"/>
    <cellStyle name="40% - Ênfase5 10 2 3 4" xfId="6726"/>
    <cellStyle name="40% - Ênfase5 10 2 3 4 2" xfId="18846"/>
    <cellStyle name="40% - Ênfase5 10 2 3 4 2 2" xfId="47278"/>
    <cellStyle name="40% - Ênfase5 10 2 3 4 3" xfId="30935"/>
    <cellStyle name="40% - Ênfase5 10 2 3 4 4" xfId="39001"/>
    <cellStyle name="40% - Ênfase5 10 2 3 5" xfId="12786"/>
    <cellStyle name="40% - Ênfase5 10 2 3 5 2" xfId="45230"/>
    <cellStyle name="40% - Ênfase5 10 2 3 6" xfId="24901"/>
    <cellStyle name="40% - Ênfase5 10 2 3 7" xfId="36991"/>
    <cellStyle name="40% - Ênfase5 10 2 4" xfId="1693"/>
    <cellStyle name="40% - Ênfase5 10 2 4 2" xfId="3730"/>
    <cellStyle name="40% - Ênfase5 10 2 4 2 2" xfId="9789"/>
    <cellStyle name="40% - Ênfase5 10 2 4 2 2 2" xfId="21909"/>
    <cellStyle name="40% - Ênfase5 10 2 4 2 2 3" xfId="33998"/>
    <cellStyle name="40% - Ênfase5 10 2 4 2 2 4" xfId="50356"/>
    <cellStyle name="40% - Ênfase5 10 2 4 2 3" xfId="15849"/>
    <cellStyle name="40% - Ênfase5 10 2 4 2 4" xfId="27939"/>
    <cellStyle name="40% - Ênfase5 10 2 4 2 5" xfId="42079"/>
    <cellStyle name="40% - Ênfase5 10 2 4 3" xfId="5730"/>
    <cellStyle name="40% - Ênfase5 10 2 4 3 2" xfId="11789"/>
    <cellStyle name="40% - Ênfase5 10 2 4 3 2 2" xfId="23909"/>
    <cellStyle name="40% - Ênfase5 10 2 4 3 2 3" xfId="35998"/>
    <cellStyle name="40% - Ênfase5 10 2 4 3 2 4" xfId="52356"/>
    <cellStyle name="40% - Ênfase5 10 2 4 3 3" xfId="17849"/>
    <cellStyle name="40% - Ênfase5 10 2 4 3 4" xfId="29939"/>
    <cellStyle name="40% - Ênfase5 10 2 4 3 5" xfId="44079"/>
    <cellStyle name="40% - Ênfase5 10 2 4 4" xfId="7759"/>
    <cellStyle name="40% - Ênfase5 10 2 4 4 2" xfId="19879"/>
    <cellStyle name="40% - Ênfase5 10 2 4 4 2 2" xfId="48322"/>
    <cellStyle name="40% - Ênfase5 10 2 4 4 3" xfId="31968"/>
    <cellStyle name="40% - Ênfase5 10 2 4 4 4" xfId="40045"/>
    <cellStyle name="40% - Ênfase5 10 2 4 5" xfId="13819"/>
    <cellStyle name="40% - Ênfase5 10 2 4 5 2" xfId="46273"/>
    <cellStyle name="40% - Ênfase5 10 2 4 6" xfId="25909"/>
    <cellStyle name="40% - Ênfase5 10 2 4 7" xfId="37999"/>
    <cellStyle name="40% - Ênfase5 10 2 5" xfId="2193"/>
    <cellStyle name="40% - Ênfase5 10 2 5 2" xfId="8253"/>
    <cellStyle name="40% - Ênfase5 10 2 5 2 2" xfId="20373"/>
    <cellStyle name="40% - Ênfase5 10 2 5 2 3" xfId="32462"/>
    <cellStyle name="40% - Ênfase5 10 2 5 2 4" xfId="48819"/>
    <cellStyle name="40% - Ênfase5 10 2 5 3" xfId="14313"/>
    <cellStyle name="40% - Ênfase5 10 2 5 4" xfId="26403"/>
    <cellStyle name="40% - Ênfase5 10 2 5 5" xfId="40542"/>
    <cellStyle name="40% - Ênfase5 10 2 6" xfId="4224"/>
    <cellStyle name="40% - Ênfase5 10 2 6 2" xfId="10283"/>
    <cellStyle name="40% - Ênfase5 10 2 6 2 2" xfId="22403"/>
    <cellStyle name="40% - Ênfase5 10 2 6 2 3" xfId="34492"/>
    <cellStyle name="40% - Ênfase5 10 2 6 2 4" xfId="50850"/>
    <cellStyle name="40% - Ênfase5 10 2 6 3" xfId="16343"/>
    <cellStyle name="40% - Ênfase5 10 2 6 4" xfId="28433"/>
    <cellStyle name="40% - Ênfase5 10 2 6 5" xfId="42573"/>
    <cellStyle name="40% - Ênfase5 10 2 7" xfId="6223"/>
    <cellStyle name="40% - Ênfase5 10 2 7 2" xfId="18343"/>
    <cellStyle name="40% - Ênfase5 10 2 7 2 2" xfId="46769"/>
    <cellStyle name="40% - Ênfase5 10 2 7 3" xfId="30432"/>
    <cellStyle name="40% - Ênfase5 10 2 7 4" xfId="38492"/>
    <cellStyle name="40% - Ênfase5 10 2 8" xfId="12283"/>
    <cellStyle name="40% - Ênfase5 10 2 8 2" xfId="44724"/>
    <cellStyle name="40% - Ênfase5 10 2 9" xfId="24403"/>
    <cellStyle name="40% - Ênfase5 10 3" xfId="1503"/>
    <cellStyle name="40% - Ênfase5 10 3 2" xfId="3545"/>
    <cellStyle name="40% - Ênfase5 10 3 2 2" xfId="9604"/>
    <cellStyle name="40% - Ênfase5 10 3 2 2 2" xfId="21724"/>
    <cellStyle name="40% - Ênfase5 10 3 2 2 3" xfId="33813"/>
    <cellStyle name="40% - Ênfase5 10 3 2 2 4" xfId="50171"/>
    <cellStyle name="40% - Ênfase5 10 3 2 3" xfId="15664"/>
    <cellStyle name="40% - Ênfase5 10 3 2 4" xfId="27754"/>
    <cellStyle name="40% - Ênfase5 10 3 2 5" xfId="41894"/>
    <cellStyle name="40% - Ênfase5 10 3 3" xfId="5569"/>
    <cellStyle name="40% - Ênfase5 10 3 3 2" xfId="11628"/>
    <cellStyle name="40% - Ênfase5 10 3 3 2 2" xfId="23748"/>
    <cellStyle name="40% - Ênfase5 10 3 3 2 3" xfId="35837"/>
    <cellStyle name="40% - Ênfase5 10 3 3 2 4" xfId="52195"/>
    <cellStyle name="40% - Ênfase5 10 3 3 3" xfId="17688"/>
    <cellStyle name="40% - Ênfase5 10 3 3 4" xfId="29778"/>
    <cellStyle name="40% - Ênfase5 10 3 3 5" xfId="43918"/>
    <cellStyle name="40% - Ênfase5 10 3 4" xfId="7574"/>
    <cellStyle name="40% - Ênfase5 10 3 4 2" xfId="19694"/>
    <cellStyle name="40% - Ênfase5 10 3 4 2 2" xfId="48137"/>
    <cellStyle name="40% - Ênfase5 10 3 4 3" xfId="31783"/>
    <cellStyle name="40% - Ênfase5 10 3 4 4" xfId="39860"/>
    <cellStyle name="40% - Ênfase5 10 3 5" xfId="13634"/>
    <cellStyle name="40% - Ênfase5 10 3 5 2" xfId="46088"/>
    <cellStyle name="40% - Ênfase5 10 3 6" xfId="25748"/>
    <cellStyle name="40% - Ênfase5 10 3 7" xfId="37838"/>
    <cellStyle name="40% - Ênfase5 10 4" xfId="993"/>
    <cellStyle name="40% - Ênfase5 10 4 2" xfId="3048"/>
    <cellStyle name="40% - Ênfase5 10 4 2 2" xfId="9107"/>
    <cellStyle name="40% - Ênfase5 10 4 2 2 2" xfId="21227"/>
    <cellStyle name="40% - Ênfase5 10 4 2 2 3" xfId="33316"/>
    <cellStyle name="40% - Ênfase5 10 4 2 2 4" xfId="49674"/>
    <cellStyle name="40% - Ênfase5 10 4 2 3" xfId="15167"/>
    <cellStyle name="40% - Ênfase5 10 4 2 4" xfId="27257"/>
    <cellStyle name="40% - Ênfase5 10 4 2 5" xfId="41397"/>
    <cellStyle name="40% - Ênfase5 10 4 3" xfId="5073"/>
    <cellStyle name="40% - Ênfase5 10 4 3 2" xfId="11132"/>
    <cellStyle name="40% - Ênfase5 10 4 3 2 2" xfId="23252"/>
    <cellStyle name="40% - Ênfase5 10 4 3 2 3" xfId="35341"/>
    <cellStyle name="40% - Ênfase5 10 4 3 2 4" xfId="51699"/>
    <cellStyle name="40% - Ênfase5 10 4 3 3" xfId="17192"/>
    <cellStyle name="40% - Ênfase5 10 4 3 4" xfId="29282"/>
    <cellStyle name="40% - Ênfase5 10 4 3 5" xfId="43422"/>
    <cellStyle name="40% - Ênfase5 10 4 4" xfId="7077"/>
    <cellStyle name="40% - Ênfase5 10 4 4 2" xfId="19197"/>
    <cellStyle name="40% - Ênfase5 10 4 4 2 2" xfId="47631"/>
    <cellStyle name="40% - Ênfase5 10 4 4 3" xfId="31286"/>
    <cellStyle name="40% - Ênfase5 10 4 4 4" xfId="39354"/>
    <cellStyle name="40% - Ênfase5 10 4 5" xfId="13137"/>
    <cellStyle name="40% - Ênfase5 10 4 5 2" xfId="45583"/>
    <cellStyle name="40% - Ênfase5 10 4 6" xfId="25252"/>
    <cellStyle name="40% - Ênfase5 10 4 7" xfId="37342"/>
    <cellStyle name="40% - Ênfase5 10 5" xfId="2045"/>
    <cellStyle name="40% - Ênfase5 10 5 2" xfId="4081"/>
    <cellStyle name="40% - Ênfase5 10 5 2 2" xfId="10140"/>
    <cellStyle name="40% - Ênfase5 10 5 2 2 2" xfId="22260"/>
    <cellStyle name="40% - Ênfase5 10 5 2 2 3" xfId="34349"/>
    <cellStyle name="40% - Ênfase5 10 5 2 2 4" xfId="50707"/>
    <cellStyle name="40% - Ênfase5 10 5 2 3" xfId="16200"/>
    <cellStyle name="40% - Ênfase5 10 5 2 4" xfId="28290"/>
    <cellStyle name="40% - Ênfase5 10 5 2 5" xfId="42430"/>
    <cellStyle name="40% - Ênfase5 10 5 3" xfId="6081"/>
    <cellStyle name="40% - Ênfase5 10 5 3 2" xfId="12140"/>
    <cellStyle name="40% - Ênfase5 10 5 3 2 2" xfId="24260"/>
    <cellStyle name="40% - Ênfase5 10 5 3 2 3" xfId="36349"/>
    <cellStyle name="40% - Ênfase5 10 5 3 2 4" xfId="52707"/>
    <cellStyle name="40% - Ênfase5 10 5 3 3" xfId="18200"/>
    <cellStyle name="40% - Ênfase5 10 5 3 4" xfId="30290"/>
    <cellStyle name="40% - Ênfase5 10 5 3 5" xfId="44430"/>
    <cellStyle name="40% - Ênfase5 10 5 4" xfId="8110"/>
    <cellStyle name="40% - Ênfase5 10 5 4 2" xfId="20230"/>
    <cellStyle name="40% - Ênfase5 10 5 4 2 2" xfId="48674"/>
    <cellStyle name="40% - Ênfase5 10 5 4 3" xfId="32319"/>
    <cellStyle name="40% - Ênfase5 10 5 4 4" xfId="40397"/>
    <cellStyle name="40% - Ênfase5 10 5 5" xfId="14170"/>
    <cellStyle name="40% - Ênfase5 10 5 5 2" xfId="46625"/>
    <cellStyle name="40% - Ênfase5 10 5 6" xfId="26260"/>
    <cellStyle name="40% - Ênfase5 10 5 7" xfId="38350"/>
    <cellStyle name="40% - Ênfase5 10 6" xfId="2545"/>
    <cellStyle name="40% - Ênfase5 10 6 2" xfId="8605"/>
    <cellStyle name="40% - Ênfase5 10 6 2 2" xfId="20725"/>
    <cellStyle name="40% - Ênfase5 10 6 2 3" xfId="32814"/>
    <cellStyle name="40% - Ênfase5 10 6 2 4" xfId="49171"/>
    <cellStyle name="40% - Ênfase5 10 6 3" xfId="14665"/>
    <cellStyle name="40% - Ênfase5 10 6 4" xfId="26755"/>
    <cellStyle name="40% - Ênfase5 10 6 5" xfId="40894"/>
    <cellStyle name="40% - Ênfase5 10 7" xfId="4575"/>
    <cellStyle name="40% - Ênfase5 10 7 2" xfId="10634"/>
    <cellStyle name="40% - Ênfase5 10 7 2 2" xfId="22754"/>
    <cellStyle name="40% - Ênfase5 10 7 2 3" xfId="34843"/>
    <cellStyle name="40% - Ênfase5 10 7 2 4" xfId="51201"/>
    <cellStyle name="40% - Ênfase5 10 7 3" xfId="16694"/>
    <cellStyle name="40% - Ênfase5 10 7 4" xfId="28784"/>
    <cellStyle name="40% - Ênfase5 10 7 5" xfId="42924"/>
    <cellStyle name="40% - Ênfase5 10 8" xfId="6575"/>
    <cellStyle name="40% - Ênfase5 10 8 2" xfId="18695"/>
    <cellStyle name="40% - Ênfase5 10 8 2 2" xfId="47124"/>
    <cellStyle name="40% - Ênfase5 10 8 3" xfId="30784"/>
    <cellStyle name="40% - Ênfase5 10 8 4" xfId="38847"/>
    <cellStyle name="40% - Ênfase5 10 9" xfId="12635"/>
    <cellStyle name="40% - Ênfase5 10 9 2" xfId="45077"/>
    <cellStyle name="40% - Ênfase5 11" xfId="433"/>
    <cellStyle name="40% - Ênfase5 11 10" xfId="36845"/>
    <cellStyle name="40% - Ênfase5 11 2" xfId="1504"/>
    <cellStyle name="40% - Ênfase5 11 2 2" xfId="3546"/>
    <cellStyle name="40% - Ênfase5 11 2 2 2" xfId="9605"/>
    <cellStyle name="40% - Ênfase5 11 2 2 2 2" xfId="21725"/>
    <cellStyle name="40% - Ênfase5 11 2 2 2 3" xfId="33814"/>
    <cellStyle name="40% - Ênfase5 11 2 2 2 4" xfId="50172"/>
    <cellStyle name="40% - Ênfase5 11 2 2 3" xfId="15665"/>
    <cellStyle name="40% - Ênfase5 11 2 2 4" xfId="27755"/>
    <cellStyle name="40% - Ênfase5 11 2 2 5" xfId="41895"/>
    <cellStyle name="40% - Ênfase5 11 2 3" xfId="5570"/>
    <cellStyle name="40% - Ênfase5 11 2 3 2" xfId="11629"/>
    <cellStyle name="40% - Ênfase5 11 2 3 2 2" xfId="23749"/>
    <cellStyle name="40% - Ênfase5 11 2 3 2 3" xfId="35838"/>
    <cellStyle name="40% - Ênfase5 11 2 3 2 4" xfId="52196"/>
    <cellStyle name="40% - Ênfase5 11 2 3 3" xfId="17689"/>
    <cellStyle name="40% - Ênfase5 11 2 3 4" xfId="29779"/>
    <cellStyle name="40% - Ênfase5 11 2 3 5" xfId="43919"/>
    <cellStyle name="40% - Ênfase5 11 2 4" xfId="7575"/>
    <cellStyle name="40% - Ênfase5 11 2 4 2" xfId="19695"/>
    <cellStyle name="40% - Ênfase5 11 2 4 2 2" xfId="48138"/>
    <cellStyle name="40% - Ênfase5 11 2 4 3" xfId="31784"/>
    <cellStyle name="40% - Ênfase5 11 2 4 4" xfId="39861"/>
    <cellStyle name="40% - Ênfase5 11 2 5" xfId="13635"/>
    <cellStyle name="40% - Ênfase5 11 2 5 2" xfId="46089"/>
    <cellStyle name="40% - Ênfase5 11 2 6" xfId="25749"/>
    <cellStyle name="40% - Ênfase5 11 2 7" xfId="37839"/>
    <cellStyle name="40% - Ênfase5 11 3" xfId="994"/>
    <cellStyle name="40% - Ênfase5 11 3 2" xfId="3049"/>
    <cellStyle name="40% - Ênfase5 11 3 2 2" xfId="9108"/>
    <cellStyle name="40% - Ênfase5 11 3 2 2 2" xfId="21228"/>
    <cellStyle name="40% - Ênfase5 11 3 2 2 3" xfId="33317"/>
    <cellStyle name="40% - Ênfase5 11 3 2 2 4" xfId="49675"/>
    <cellStyle name="40% - Ênfase5 11 3 2 3" xfId="15168"/>
    <cellStyle name="40% - Ênfase5 11 3 2 4" xfId="27258"/>
    <cellStyle name="40% - Ênfase5 11 3 2 5" xfId="41398"/>
    <cellStyle name="40% - Ênfase5 11 3 3" xfId="5074"/>
    <cellStyle name="40% - Ênfase5 11 3 3 2" xfId="11133"/>
    <cellStyle name="40% - Ênfase5 11 3 3 2 2" xfId="23253"/>
    <cellStyle name="40% - Ênfase5 11 3 3 2 3" xfId="35342"/>
    <cellStyle name="40% - Ênfase5 11 3 3 2 4" xfId="51700"/>
    <cellStyle name="40% - Ênfase5 11 3 3 3" xfId="17193"/>
    <cellStyle name="40% - Ênfase5 11 3 3 4" xfId="29283"/>
    <cellStyle name="40% - Ênfase5 11 3 3 5" xfId="43423"/>
    <cellStyle name="40% - Ênfase5 11 3 4" xfId="7078"/>
    <cellStyle name="40% - Ênfase5 11 3 4 2" xfId="19198"/>
    <cellStyle name="40% - Ênfase5 11 3 4 2 2" xfId="47632"/>
    <cellStyle name="40% - Ênfase5 11 3 4 3" xfId="31287"/>
    <cellStyle name="40% - Ênfase5 11 3 4 4" xfId="39355"/>
    <cellStyle name="40% - Ênfase5 11 3 5" xfId="13138"/>
    <cellStyle name="40% - Ênfase5 11 3 5 2" xfId="45584"/>
    <cellStyle name="40% - Ênfase5 11 3 6" xfId="25253"/>
    <cellStyle name="40% - Ênfase5 11 3 7" xfId="37343"/>
    <cellStyle name="40% - Ênfase5 11 4" xfId="2046"/>
    <cellStyle name="40% - Ênfase5 11 4 2" xfId="4082"/>
    <cellStyle name="40% - Ênfase5 11 4 2 2" xfId="10141"/>
    <cellStyle name="40% - Ênfase5 11 4 2 2 2" xfId="22261"/>
    <cellStyle name="40% - Ênfase5 11 4 2 2 3" xfId="34350"/>
    <cellStyle name="40% - Ênfase5 11 4 2 2 4" xfId="50708"/>
    <cellStyle name="40% - Ênfase5 11 4 2 3" xfId="16201"/>
    <cellStyle name="40% - Ênfase5 11 4 2 4" xfId="28291"/>
    <cellStyle name="40% - Ênfase5 11 4 2 5" xfId="42431"/>
    <cellStyle name="40% - Ênfase5 11 4 3" xfId="6082"/>
    <cellStyle name="40% - Ênfase5 11 4 3 2" xfId="12141"/>
    <cellStyle name="40% - Ênfase5 11 4 3 2 2" xfId="24261"/>
    <cellStyle name="40% - Ênfase5 11 4 3 2 3" xfId="36350"/>
    <cellStyle name="40% - Ênfase5 11 4 3 2 4" xfId="52708"/>
    <cellStyle name="40% - Ênfase5 11 4 3 3" xfId="18201"/>
    <cellStyle name="40% - Ênfase5 11 4 3 4" xfId="30291"/>
    <cellStyle name="40% - Ênfase5 11 4 3 5" xfId="44431"/>
    <cellStyle name="40% - Ênfase5 11 4 4" xfId="8111"/>
    <cellStyle name="40% - Ênfase5 11 4 4 2" xfId="20231"/>
    <cellStyle name="40% - Ênfase5 11 4 4 2 2" xfId="48675"/>
    <cellStyle name="40% - Ênfase5 11 4 4 3" xfId="32320"/>
    <cellStyle name="40% - Ênfase5 11 4 4 4" xfId="40398"/>
    <cellStyle name="40% - Ênfase5 11 4 5" xfId="14171"/>
    <cellStyle name="40% - Ênfase5 11 4 5 2" xfId="46626"/>
    <cellStyle name="40% - Ênfase5 11 4 6" xfId="26261"/>
    <cellStyle name="40% - Ênfase5 11 4 7" xfId="38351"/>
    <cellStyle name="40% - Ênfase5 11 5" xfId="2546"/>
    <cellStyle name="40% - Ênfase5 11 5 2" xfId="8606"/>
    <cellStyle name="40% - Ênfase5 11 5 2 2" xfId="20726"/>
    <cellStyle name="40% - Ênfase5 11 5 2 3" xfId="32815"/>
    <cellStyle name="40% - Ênfase5 11 5 2 4" xfId="49172"/>
    <cellStyle name="40% - Ênfase5 11 5 3" xfId="14666"/>
    <cellStyle name="40% - Ênfase5 11 5 4" xfId="26756"/>
    <cellStyle name="40% - Ênfase5 11 5 5" xfId="40895"/>
    <cellStyle name="40% - Ênfase5 11 6" xfId="4576"/>
    <cellStyle name="40% - Ênfase5 11 6 2" xfId="10635"/>
    <cellStyle name="40% - Ênfase5 11 6 2 2" xfId="22755"/>
    <cellStyle name="40% - Ênfase5 11 6 2 3" xfId="34844"/>
    <cellStyle name="40% - Ênfase5 11 6 2 4" xfId="51202"/>
    <cellStyle name="40% - Ênfase5 11 6 3" xfId="16695"/>
    <cellStyle name="40% - Ênfase5 11 6 4" xfId="28785"/>
    <cellStyle name="40% - Ênfase5 11 6 5" xfId="42925"/>
    <cellStyle name="40% - Ênfase5 11 7" xfId="6576"/>
    <cellStyle name="40% - Ênfase5 11 7 2" xfId="18696"/>
    <cellStyle name="40% - Ênfase5 11 7 2 2" xfId="47125"/>
    <cellStyle name="40% - Ênfase5 11 7 3" xfId="30785"/>
    <cellStyle name="40% - Ênfase5 11 7 4" xfId="38848"/>
    <cellStyle name="40% - Ênfase5 11 8" xfId="12636"/>
    <cellStyle name="40% - Ênfase5 11 8 2" xfId="45078"/>
    <cellStyle name="40% - Ênfase5 11 9" xfId="24755"/>
    <cellStyle name="40% - Ênfase5 12" xfId="435"/>
    <cellStyle name="40% - Ênfase5 12 10" xfId="36846"/>
    <cellStyle name="40% - Ênfase5 12 2" xfId="1505"/>
    <cellStyle name="40% - Ênfase5 12 2 2" xfId="3547"/>
    <cellStyle name="40% - Ênfase5 12 2 2 2" xfId="9606"/>
    <cellStyle name="40% - Ênfase5 12 2 2 2 2" xfId="21726"/>
    <cellStyle name="40% - Ênfase5 12 2 2 2 3" xfId="33815"/>
    <cellStyle name="40% - Ênfase5 12 2 2 2 4" xfId="50173"/>
    <cellStyle name="40% - Ênfase5 12 2 2 3" xfId="15666"/>
    <cellStyle name="40% - Ênfase5 12 2 2 4" xfId="27756"/>
    <cellStyle name="40% - Ênfase5 12 2 2 5" xfId="41896"/>
    <cellStyle name="40% - Ênfase5 12 2 3" xfId="5571"/>
    <cellStyle name="40% - Ênfase5 12 2 3 2" xfId="11630"/>
    <cellStyle name="40% - Ênfase5 12 2 3 2 2" xfId="23750"/>
    <cellStyle name="40% - Ênfase5 12 2 3 2 3" xfId="35839"/>
    <cellStyle name="40% - Ênfase5 12 2 3 2 4" xfId="52197"/>
    <cellStyle name="40% - Ênfase5 12 2 3 3" xfId="17690"/>
    <cellStyle name="40% - Ênfase5 12 2 3 4" xfId="29780"/>
    <cellStyle name="40% - Ênfase5 12 2 3 5" xfId="43920"/>
    <cellStyle name="40% - Ênfase5 12 2 4" xfId="7576"/>
    <cellStyle name="40% - Ênfase5 12 2 4 2" xfId="19696"/>
    <cellStyle name="40% - Ênfase5 12 2 4 2 2" xfId="48139"/>
    <cellStyle name="40% - Ênfase5 12 2 4 3" xfId="31785"/>
    <cellStyle name="40% - Ênfase5 12 2 4 4" xfId="39862"/>
    <cellStyle name="40% - Ênfase5 12 2 5" xfId="13636"/>
    <cellStyle name="40% - Ênfase5 12 2 5 2" xfId="46090"/>
    <cellStyle name="40% - Ênfase5 12 2 6" xfId="25750"/>
    <cellStyle name="40% - Ênfase5 12 2 7" xfId="37840"/>
    <cellStyle name="40% - Ênfase5 12 3" xfId="995"/>
    <cellStyle name="40% - Ênfase5 12 3 2" xfId="3050"/>
    <cellStyle name="40% - Ênfase5 12 3 2 2" xfId="9109"/>
    <cellStyle name="40% - Ênfase5 12 3 2 2 2" xfId="21229"/>
    <cellStyle name="40% - Ênfase5 12 3 2 2 3" xfId="33318"/>
    <cellStyle name="40% - Ênfase5 12 3 2 2 4" xfId="49676"/>
    <cellStyle name="40% - Ênfase5 12 3 2 3" xfId="15169"/>
    <cellStyle name="40% - Ênfase5 12 3 2 4" xfId="27259"/>
    <cellStyle name="40% - Ênfase5 12 3 2 5" xfId="41399"/>
    <cellStyle name="40% - Ênfase5 12 3 3" xfId="5075"/>
    <cellStyle name="40% - Ênfase5 12 3 3 2" xfId="11134"/>
    <cellStyle name="40% - Ênfase5 12 3 3 2 2" xfId="23254"/>
    <cellStyle name="40% - Ênfase5 12 3 3 2 3" xfId="35343"/>
    <cellStyle name="40% - Ênfase5 12 3 3 2 4" xfId="51701"/>
    <cellStyle name="40% - Ênfase5 12 3 3 3" xfId="17194"/>
    <cellStyle name="40% - Ênfase5 12 3 3 4" xfId="29284"/>
    <cellStyle name="40% - Ênfase5 12 3 3 5" xfId="43424"/>
    <cellStyle name="40% - Ênfase5 12 3 4" xfId="7079"/>
    <cellStyle name="40% - Ênfase5 12 3 4 2" xfId="19199"/>
    <cellStyle name="40% - Ênfase5 12 3 4 2 2" xfId="47633"/>
    <cellStyle name="40% - Ênfase5 12 3 4 3" xfId="31288"/>
    <cellStyle name="40% - Ênfase5 12 3 4 4" xfId="39356"/>
    <cellStyle name="40% - Ênfase5 12 3 5" xfId="13139"/>
    <cellStyle name="40% - Ênfase5 12 3 5 2" xfId="45585"/>
    <cellStyle name="40% - Ênfase5 12 3 6" xfId="25254"/>
    <cellStyle name="40% - Ênfase5 12 3 7" xfId="37344"/>
    <cellStyle name="40% - Ênfase5 12 4" xfId="2047"/>
    <cellStyle name="40% - Ênfase5 12 4 2" xfId="4083"/>
    <cellStyle name="40% - Ênfase5 12 4 2 2" xfId="10142"/>
    <cellStyle name="40% - Ênfase5 12 4 2 2 2" xfId="22262"/>
    <cellStyle name="40% - Ênfase5 12 4 2 2 3" xfId="34351"/>
    <cellStyle name="40% - Ênfase5 12 4 2 2 4" xfId="50709"/>
    <cellStyle name="40% - Ênfase5 12 4 2 3" xfId="16202"/>
    <cellStyle name="40% - Ênfase5 12 4 2 4" xfId="28292"/>
    <cellStyle name="40% - Ênfase5 12 4 2 5" xfId="42432"/>
    <cellStyle name="40% - Ênfase5 12 4 3" xfId="6083"/>
    <cellStyle name="40% - Ênfase5 12 4 3 2" xfId="12142"/>
    <cellStyle name="40% - Ênfase5 12 4 3 2 2" xfId="24262"/>
    <cellStyle name="40% - Ênfase5 12 4 3 2 3" xfId="36351"/>
    <cellStyle name="40% - Ênfase5 12 4 3 2 4" xfId="52709"/>
    <cellStyle name="40% - Ênfase5 12 4 3 3" xfId="18202"/>
    <cellStyle name="40% - Ênfase5 12 4 3 4" xfId="30292"/>
    <cellStyle name="40% - Ênfase5 12 4 3 5" xfId="44432"/>
    <cellStyle name="40% - Ênfase5 12 4 4" xfId="8112"/>
    <cellStyle name="40% - Ênfase5 12 4 4 2" xfId="20232"/>
    <cellStyle name="40% - Ênfase5 12 4 4 2 2" xfId="48676"/>
    <cellStyle name="40% - Ênfase5 12 4 4 3" xfId="32321"/>
    <cellStyle name="40% - Ênfase5 12 4 4 4" xfId="40399"/>
    <cellStyle name="40% - Ênfase5 12 4 5" xfId="14172"/>
    <cellStyle name="40% - Ênfase5 12 4 5 2" xfId="46627"/>
    <cellStyle name="40% - Ênfase5 12 4 6" xfId="26262"/>
    <cellStyle name="40% - Ênfase5 12 4 7" xfId="38352"/>
    <cellStyle name="40% - Ênfase5 12 5" xfId="2547"/>
    <cellStyle name="40% - Ênfase5 12 5 2" xfId="8607"/>
    <cellStyle name="40% - Ênfase5 12 5 2 2" xfId="20727"/>
    <cellStyle name="40% - Ênfase5 12 5 2 3" xfId="32816"/>
    <cellStyle name="40% - Ênfase5 12 5 2 4" xfId="49173"/>
    <cellStyle name="40% - Ênfase5 12 5 3" xfId="14667"/>
    <cellStyle name="40% - Ênfase5 12 5 4" xfId="26757"/>
    <cellStyle name="40% - Ênfase5 12 5 5" xfId="40896"/>
    <cellStyle name="40% - Ênfase5 12 6" xfId="4577"/>
    <cellStyle name="40% - Ênfase5 12 6 2" xfId="10636"/>
    <cellStyle name="40% - Ênfase5 12 6 2 2" xfId="22756"/>
    <cellStyle name="40% - Ênfase5 12 6 2 3" xfId="34845"/>
    <cellStyle name="40% - Ênfase5 12 6 2 4" xfId="51203"/>
    <cellStyle name="40% - Ênfase5 12 6 3" xfId="16696"/>
    <cellStyle name="40% - Ênfase5 12 6 4" xfId="28786"/>
    <cellStyle name="40% - Ênfase5 12 6 5" xfId="42926"/>
    <cellStyle name="40% - Ênfase5 12 7" xfId="6577"/>
    <cellStyle name="40% - Ênfase5 12 7 2" xfId="18697"/>
    <cellStyle name="40% - Ênfase5 12 7 2 2" xfId="47126"/>
    <cellStyle name="40% - Ênfase5 12 7 3" xfId="30786"/>
    <cellStyle name="40% - Ênfase5 12 7 4" xfId="38849"/>
    <cellStyle name="40% - Ênfase5 12 8" xfId="12637"/>
    <cellStyle name="40% - Ênfase5 12 8 2" xfId="45079"/>
    <cellStyle name="40% - Ênfase5 12 9" xfId="24756"/>
    <cellStyle name="40% - Ênfase5 13" xfId="436"/>
    <cellStyle name="40% - Ênfase5 13 10" xfId="36847"/>
    <cellStyle name="40% - Ênfase5 13 2" xfId="1506"/>
    <cellStyle name="40% - Ênfase5 13 2 2" xfId="3548"/>
    <cellStyle name="40% - Ênfase5 13 2 2 2" xfId="9607"/>
    <cellStyle name="40% - Ênfase5 13 2 2 2 2" xfId="21727"/>
    <cellStyle name="40% - Ênfase5 13 2 2 2 3" xfId="33816"/>
    <cellStyle name="40% - Ênfase5 13 2 2 2 4" xfId="50174"/>
    <cellStyle name="40% - Ênfase5 13 2 2 3" xfId="15667"/>
    <cellStyle name="40% - Ênfase5 13 2 2 4" xfId="27757"/>
    <cellStyle name="40% - Ênfase5 13 2 2 5" xfId="41897"/>
    <cellStyle name="40% - Ênfase5 13 2 3" xfId="5572"/>
    <cellStyle name="40% - Ênfase5 13 2 3 2" xfId="11631"/>
    <cellStyle name="40% - Ênfase5 13 2 3 2 2" xfId="23751"/>
    <cellStyle name="40% - Ênfase5 13 2 3 2 3" xfId="35840"/>
    <cellStyle name="40% - Ênfase5 13 2 3 2 4" xfId="52198"/>
    <cellStyle name="40% - Ênfase5 13 2 3 3" xfId="17691"/>
    <cellStyle name="40% - Ênfase5 13 2 3 4" xfId="29781"/>
    <cellStyle name="40% - Ênfase5 13 2 3 5" xfId="43921"/>
    <cellStyle name="40% - Ênfase5 13 2 4" xfId="7577"/>
    <cellStyle name="40% - Ênfase5 13 2 4 2" xfId="19697"/>
    <cellStyle name="40% - Ênfase5 13 2 4 2 2" xfId="48140"/>
    <cellStyle name="40% - Ênfase5 13 2 4 3" xfId="31786"/>
    <cellStyle name="40% - Ênfase5 13 2 4 4" xfId="39863"/>
    <cellStyle name="40% - Ênfase5 13 2 5" xfId="13637"/>
    <cellStyle name="40% - Ênfase5 13 2 5 2" xfId="46091"/>
    <cellStyle name="40% - Ênfase5 13 2 6" xfId="25751"/>
    <cellStyle name="40% - Ênfase5 13 2 7" xfId="37841"/>
    <cellStyle name="40% - Ênfase5 13 3" xfId="996"/>
    <cellStyle name="40% - Ênfase5 13 3 2" xfId="3051"/>
    <cellStyle name="40% - Ênfase5 13 3 2 2" xfId="9110"/>
    <cellStyle name="40% - Ênfase5 13 3 2 2 2" xfId="21230"/>
    <cellStyle name="40% - Ênfase5 13 3 2 2 3" xfId="33319"/>
    <cellStyle name="40% - Ênfase5 13 3 2 2 4" xfId="49677"/>
    <cellStyle name="40% - Ênfase5 13 3 2 3" xfId="15170"/>
    <cellStyle name="40% - Ênfase5 13 3 2 4" xfId="27260"/>
    <cellStyle name="40% - Ênfase5 13 3 2 5" xfId="41400"/>
    <cellStyle name="40% - Ênfase5 13 3 3" xfId="5076"/>
    <cellStyle name="40% - Ênfase5 13 3 3 2" xfId="11135"/>
    <cellStyle name="40% - Ênfase5 13 3 3 2 2" xfId="23255"/>
    <cellStyle name="40% - Ênfase5 13 3 3 2 3" xfId="35344"/>
    <cellStyle name="40% - Ênfase5 13 3 3 2 4" xfId="51702"/>
    <cellStyle name="40% - Ênfase5 13 3 3 3" xfId="17195"/>
    <cellStyle name="40% - Ênfase5 13 3 3 4" xfId="29285"/>
    <cellStyle name="40% - Ênfase5 13 3 3 5" xfId="43425"/>
    <cellStyle name="40% - Ênfase5 13 3 4" xfId="7080"/>
    <cellStyle name="40% - Ênfase5 13 3 4 2" xfId="19200"/>
    <cellStyle name="40% - Ênfase5 13 3 4 2 2" xfId="47634"/>
    <cellStyle name="40% - Ênfase5 13 3 4 3" xfId="31289"/>
    <cellStyle name="40% - Ênfase5 13 3 4 4" xfId="39357"/>
    <cellStyle name="40% - Ênfase5 13 3 5" xfId="13140"/>
    <cellStyle name="40% - Ênfase5 13 3 5 2" xfId="45586"/>
    <cellStyle name="40% - Ênfase5 13 3 6" xfId="25255"/>
    <cellStyle name="40% - Ênfase5 13 3 7" xfId="37345"/>
    <cellStyle name="40% - Ênfase5 13 4" xfId="2048"/>
    <cellStyle name="40% - Ênfase5 13 4 2" xfId="4084"/>
    <cellStyle name="40% - Ênfase5 13 4 2 2" xfId="10143"/>
    <cellStyle name="40% - Ênfase5 13 4 2 2 2" xfId="22263"/>
    <cellStyle name="40% - Ênfase5 13 4 2 2 3" xfId="34352"/>
    <cellStyle name="40% - Ênfase5 13 4 2 2 4" xfId="50710"/>
    <cellStyle name="40% - Ênfase5 13 4 2 3" xfId="16203"/>
    <cellStyle name="40% - Ênfase5 13 4 2 4" xfId="28293"/>
    <cellStyle name="40% - Ênfase5 13 4 2 5" xfId="42433"/>
    <cellStyle name="40% - Ênfase5 13 4 3" xfId="6084"/>
    <cellStyle name="40% - Ênfase5 13 4 3 2" xfId="12143"/>
    <cellStyle name="40% - Ênfase5 13 4 3 2 2" xfId="24263"/>
    <cellStyle name="40% - Ênfase5 13 4 3 2 3" xfId="36352"/>
    <cellStyle name="40% - Ênfase5 13 4 3 2 4" xfId="52710"/>
    <cellStyle name="40% - Ênfase5 13 4 3 3" xfId="18203"/>
    <cellStyle name="40% - Ênfase5 13 4 3 4" xfId="30293"/>
    <cellStyle name="40% - Ênfase5 13 4 3 5" xfId="44433"/>
    <cellStyle name="40% - Ênfase5 13 4 4" xfId="8113"/>
    <cellStyle name="40% - Ênfase5 13 4 4 2" xfId="20233"/>
    <cellStyle name="40% - Ênfase5 13 4 4 2 2" xfId="48677"/>
    <cellStyle name="40% - Ênfase5 13 4 4 3" xfId="32322"/>
    <cellStyle name="40% - Ênfase5 13 4 4 4" xfId="40400"/>
    <cellStyle name="40% - Ênfase5 13 4 5" xfId="14173"/>
    <cellStyle name="40% - Ênfase5 13 4 5 2" xfId="46628"/>
    <cellStyle name="40% - Ênfase5 13 4 6" xfId="26263"/>
    <cellStyle name="40% - Ênfase5 13 4 7" xfId="38353"/>
    <cellStyle name="40% - Ênfase5 13 5" xfId="2548"/>
    <cellStyle name="40% - Ênfase5 13 5 2" xfId="8608"/>
    <cellStyle name="40% - Ênfase5 13 5 2 2" xfId="20728"/>
    <cellStyle name="40% - Ênfase5 13 5 2 3" xfId="32817"/>
    <cellStyle name="40% - Ênfase5 13 5 2 4" xfId="49174"/>
    <cellStyle name="40% - Ênfase5 13 5 3" xfId="14668"/>
    <cellStyle name="40% - Ênfase5 13 5 4" xfId="26758"/>
    <cellStyle name="40% - Ênfase5 13 5 5" xfId="40897"/>
    <cellStyle name="40% - Ênfase5 13 6" xfId="4578"/>
    <cellStyle name="40% - Ênfase5 13 6 2" xfId="10637"/>
    <cellStyle name="40% - Ênfase5 13 6 2 2" xfId="22757"/>
    <cellStyle name="40% - Ênfase5 13 6 2 3" xfId="34846"/>
    <cellStyle name="40% - Ênfase5 13 6 2 4" xfId="51204"/>
    <cellStyle name="40% - Ênfase5 13 6 3" xfId="16697"/>
    <cellStyle name="40% - Ênfase5 13 6 4" xfId="28787"/>
    <cellStyle name="40% - Ênfase5 13 6 5" xfId="42927"/>
    <cellStyle name="40% - Ênfase5 13 7" xfId="6578"/>
    <cellStyle name="40% - Ênfase5 13 7 2" xfId="18698"/>
    <cellStyle name="40% - Ênfase5 13 7 2 2" xfId="47127"/>
    <cellStyle name="40% - Ênfase5 13 7 3" xfId="30787"/>
    <cellStyle name="40% - Ênfase5 13 7 4" xfId="38850"/>
    <cellStyle name="40% - Ênfase5 13 8" xfId="12638"/>
    <cellStyle name="40% - Ênfase5 13 8 2" xfId="45080"/>
    <cellStyle name="40% - Ênfase5 13 9" xfId="24757"/>
    <cellStyle name="40% - Ênfase5 14" xfId="372"/>
    <cellStyle name="40% - Ênfase5 14 10" xfId="36795"/>
    <cellStyle name="40% - Ênfase5 14 2" xfId="1454"/>
    <cellStyle name="40% - Ênfase5 14 2 2" xfId="3496"/>
    <cellStyle name="40% - Ênfase5 14 2 2 2" xfId="9555"/>
    <cellStyle name="40% - Ênfase5 14 2 2 2 2" xfId="21675"/>
    <cellStyle name="40% - Ênfase5 14 2 2 2 3" xfId="33764"/>
    <cellStyle name="40% - Ênfase5 14 2 2 2 4" xfId="50122"/>
    <cellStyle name="40% - Ênfase5 14 2 2 3" xfId="15615"/>
    <cellStyle name="40% - Ênfase5 14 2 2 4" xfId="27705"/>
    <cellStyle name="40% - Ênfase5 14 2 2 5" xfId="41845"/>
    <cellStyle name="40% - Ênfase5 14 2 3" xfId="5520"/>
    <cellStyle name="40% - Ênfase5 14 2 3 2" xfId="11579"/>
    <cellStyle name="40% - Ênfase5 14 2 3 2 2" xfId="23699"/>
    <cellStyle name="40% - Ênfase5 14 2 3 2 3" xfId="35788"/>
    <cellStyle name="40% - Ênfase5 14 2 3 2 4" xfId="52146"/>
    <cellStyle name="40% - Ênfase5 14 2 3 3" xfId="17639"/>
    <cellStyle name="40% - Ênfase5 14 2 3 4" xfId="29729"/>
    <cellStyle name="40% - Ênfase5 14 2 3 5" xfId="43869"/>
    <cellStyle name="40% - Ênfase5 14 2 4" xfId="7525"/>
    <cellStyle name="40% - Ênfase5 14 2 4 2" xfId="19645"/>
    <cellStyle name="40% - Ênfase5 14 2 4 2 2" xfId="48088"/>
    <cellStyle name="40% - Ênfase5 14 2 4 3" xfId="31734"/>
    <cellStyle name="40% - Ênfase5 14 2 4 4" xfId="39811"/>
    <cellStyle name="40% - Ênfase5 14 2 5" xfId="13585"/>
    <cellStyle name="40% - Ênfase5 14 2 5 2" xfId="46039"/>
    <cellStyle name="40% - Ênfase5 14 2 6" xfId="25699"/>
    <cellStyle name="40% - Ênfase5 14 2 7" xfId="37789"/>
    <cellStyle name="40% - Ênfase5 14 3" xfId="944"/>
    <cellStyle name="40% - Ênfase5 14 3 2" xfId="2999"/>
    <cellStyle name="40% - Ênfase5 14 3 2 2" xfId="9058"/>
    <cellStyle name="40% - Ênfase5 14 3 2 2 2" xfId="21178"/>
    <cellStyle name="40% - Ênfase5 14 3 2 2 3" xfId="33267"/>
    <cellStyle name="40% - Ênfase5 14 3 2 2 4" xfId="49625"/>
    <cellStyle name="40% - Ênfase5 14 3 2 3" xfId="15118"/>
    <cellStyle name="40% - Ênfase5 14 3 2 4" xfId="27208"/>
    <cellStyle name="40% - Ênfase5 14 3 2 5" xfId="41348"/>
    <cellStyle name="40% - Ênfase5 14 3 3" xfId="5024"/>
    <cellStyle name="40% - Ênfase5 14 3 3 2" xfId="11083"/>
    <cellStyle name="40% - Ênfase5 14 3 3 2 2" xfId="23203"/>
    <cellStyle name="40% - Ênfase5 14 3 3 2 3" xfId="35292"/>
    <cellStyle name="40% - Ênfase5 14 3 3 2 4" xfId="51650"/>
    <cellStyle name="40% - Ênfase5 14 3 3 3" xfId="17143"/>
    <cellStyle name="40% - Ênfase5 14 3 3 4" xfId="29233"/>
    <cellStyle name="40% - Ênfase5 14 3 3 5" xfId="43373"/>
    <cellStyle name="40% - Ênfase5 14 3 4" xfId="7028"/>
    <cellStyle name="40% - Ênfase5 14 3 4 2" xfId="19148"/>
    <cellStyle name="40% - Ênfase5 14 3 4 2 2" xfId="47582"/>
    <cellStyle name="40% - Ênfase5 14 3 4 3" xfId="31237"/>
    <cellStyle name="40% - Ênfase5 14 3 4 4" xfId="39305"/>
    <cellStyle name="40% - Ênfase5 14 3 5" xfId="13088"/>
    <cellStyle name="40% - Ênfase5 14 3 5 2" xfId="45534"/>
    <cellStyle name="40% - Ênfase5 14 3 6" xfId="25203"/>
    <cellStyle name="40% - Ênfase5 14 3 7" xfId="37293"/>
    <cellStyle name="40% - Ênfase5 14 4" xfId="1996"/>
    <cellStyle name="40% - Ênfase5 14 4 2" xfId="4032"/>
    <cellStyle name="40% - Ênfase5 14 4 2 2" xfId="10091"/>
    <cellStyle name="40% - Ênfase5 14 4 2 2 2" xfId="22211"/>
    <cellStyle name="40% - Ênfase5 14 4 2 2 3" xfId="34300"/>
    <cellStyle name="40% - Ênfase5 14 4 2 2 4" xfId="50658"/>
    <cellStyle name="40% - Ênfase5 14 4 2 3" xfId="16151"/>
    <cellStyle name="40% - Ênfase5 14 4 2 4" xfId="28241"/>
    <cellStyle name="40% - Ênfase5 14 4 2 5" xfId="42381"/>
    <cellStyle name="40% - Ênfase5 14 4 3" xfId="6032"/>
    <cellStyle name="40% - Ênfase5 14 4 3 2" xfId="12091"/>
    <cellStyle name="40% - Ênfase5 14 4 3 2 2" xfId="24211"/>
    <cellStyle name="40% - Ênfase5 14 4 3 2 3" xfId="36300"/>
    <cellStyle name="40% - Ênfase5 14 4 3 2 4" xfId="52658"/>
    <cellStyle name="40% - Ênfase5 14 4 3 3" xfId="18151"/>
    <cellStyle name="40% - Ênfase5 14 4 3 4" xfId="30241"/>
    <cellStyle name="40% - Ênfase5 14 4 3 5" xfId="44381"/>
    <cellStyle name="40% - Ênfase5 14 4 4" xfId="8061"/>
    <cellStyle name="40% - Ênfase5 14 4 4 2" xfId="20181"/>
    <cellStyle name="40% - Ênfase5 14 4 4 2 2" xfId="48625"/>
    <cellStyle name="40% - Ênfase5 14 4 4 3" xfId="32270"/>
    <cellStyle name="40% - Ênfase5 14 4 4 4" xfId="40348"/>
    <cellStyle name="40% - Ênfase5 14 4 5" xfId="14121"/>
    <cellStyle name="40% - Ênfase5 14 4 5 2" xfId="46576"/>
    <cellStyle name="40% - Ênfase5 14 4 6" xfId="26211"/>
    <cellStyle name="40% - Ênfase5 14 4 7" xfId="38301"/>
    <cellStyle name="40% - Ênfase5 14 5" xfId="2496"/>
    <cellStyle name="40% - Ênfase5 14 5 2" xfId="8556"/>
    <cellStyle name="40% - Ênfase5 14 5 2 2" xfId="20676"/>
    <cellStyle name="40% - Ênfase5 14 5 2 3" xfId="32765"/>
    <cellStyle name="40% - Ênfase5 14 5 2 4" xfId="49122"/>
    <cellStyle name="40% - Ênfase5 14 5 3" xfId="14616"/>
    <cellStyle name="40% - Ênfase5 14 5 4" xfId="26706"/>
    <cellStyle name="40% - Ênfase5 14 5 5" xfId="40845"/>
    <cellStyle name="40% - Ênfase5 14 6" xfId="4526"/>
    <cellStyle name="40% - Ênfase5 14 6 2" xfId="10585"/>
    <cellStyle name="40% - Ênfase5 14 6 2 2" xfId="22705"/>
    <cellStyle name="40% - Ênfase5 14 6 2 3" xfId="34794"/>
    <cellStyle name="40% - Ênfase5 14 6 2 4" xfId="51152"/>
    <cellStyle name="40% - Ênfase5 14 6 3" xfId="16645"/>
    <cellStyle name="40% - Ênfase5 14 6 4" xfId="28735"/>
    <cellStyle name="40% - Ênfase5 14 6 5" xfId="42875"/>
    <cellStyle name="40% - Ênfase5 14 7" xfId="6526"/>
    <cellStyle name="40% - Ênfase5 14 7 2" xfId="18646"/>
    <cellStyle name="40% - Ênfase5 14 7 2 2" xfId="47075"/>
    <cellStyle name="40% - Ênfase5 14 7 3" xfId="30735"/>
    <cellStyle name="40% - Ênfase5 14 7 4" xfId="38798"/>
    <cellStyle name="40% - Ênfase5 14 8" xfId="12586"/>
    <cellStyle name="40% - Ênfase5 14 8 2" xfId="45028"/>
    <cellStyle name="40% - Ênfase5 14 9" xfId="24705"/>
    <cellStyle name="40% - Ênfase5 15" xfId="438"/>
    <cellStyle name="40% - Ênfase5 15 10" xfId="36848"/>
    <cellStyle name="40% - Ênfase5 15 2" xfId="1507"/>
    <cellStyle name="40% - Ênfase5 15 2 2" xfId="3549"/>
    <cellStyle name="40% - Ênfase5 15 2 2 2" xfId="9608"/>
    <cellStyle name="40% - Ênfase5 15 2 2 2 2" xfId="21728"/>
    <cellStyle name="40% - Ênfase5 15 2 2 2 3" xfId="33817"/>
    <cellStyle name="40% - Ênfase5 15 2 2 2 4" xfId="50175"/>
    <cellStyle name="40% - Ênfase5 15 2 2 3" xfId="15668"/>
    <cellStyle name="40% - Ênfase5 15 2 2 4" xfId="27758"/>
    <cellStyle name="40% - Ênfase5 15 2 2 5" xfId="41898"/>
    <cellStyle name="40% - Ênfase5 15 2 3" xfId="5573"/>
    <cellStyle name="40% - Ênfase5 15 2 3 2" xfId="11632"/>
    <cellStyle name="40% - Ênfase5 15 2 3 2 2" xfId="23752"/>
    <cellStyle name="40% - Ênfase5 15 2 3 2 3" xfId="35841"/>
    <cellStyle name="40% - Ênfase5 15 2 3 2 4" xfId="52199"/>
    <cellStyle name="40% - Ênfase5 15 2 3 3" xfId="17692"/>
    <cellStyle name="40% - Ênfase5 15 2 3 4" xfId="29782"/>
    <cellStyle name="40% - Ênfase5 15 2 3 5" xfId="43922"/>
    <cellStyle name="40% - Ênfase5 15 2 4" xfId="7578"/>
    <cellStyle name="40% - Ênfase5 15 2 4 2" xfId="19698"/>
    <cellStyle name="40% - Ênfase5 15 2 4 2 2" xfId="48141"/>
    <cellStyle name="40% - Ênfase5 15 2 4 3" xfId="31787"/>
    <cellStyle name="40% - Ênfase5 15 2 4 4" xfId="39864"/>
    <cellStyle name="40% - Ênfase5 15 2 5" xfId="13638"/>
    <cellStyle name="40% - Ênfase5 15 2 5 2" xfId="46092"/>
    <cellStyle name="40% - Ênfase5 15 2 6" xfId="25752"/>
    <cellStyle name="40% - Ênfase5 15 2 7" xfId="37842"/>
    <cellStyle name="40% - Ênfase5 15 3" xfId="997"/>
    <cellStyle name="40% - Ênfase5 15 3 2" xfId="3052"/>
    <cellStyle name="40% - Ênfase5 15 3 2 2" xfId="9111"/>
    <cellStyle name="40% - Ênfase5 15 3 2 2 2" xfId="21231"/>
    <cellStyle name="40% - Ênfase5 15 3 2 2 3" xfId="33320"/>
    <cellStyle name="40% - Ênfase5 15 3 2 2 4" xfId="49678"/>
    <cellStyle name="40% - Ênfase5 15 3 2 3" xfId="15171"/>
    <cellStyle name="40% - Ênfase5 15 3 2 4" xfId="27261"/>
    <cellStyle name="40% - Ênfase5 15 3 2 5" xfId="41401"/>
    <cellStyle name="40% - Ênfase5 15 3 3" xfId="5077"/>
    <cellStyle name="40% - Ênfase5 15 3 3 2" xfId="11136"/>
    <cellStyle name="40% - Ênfase5 15 3 3 2 2" xfId="23256"/>
    <cellStyle name="40% - Ênfase5 15 3 3 2 3" xfId="35345"/>
    <cellStyle name="40% - Ênfase5 15 3 3 2 4" xfId="51703"/>
    <cellStyle name="40% - Ênfase5 15 3 3 3" xfId="17196"/>
    <cellStyle name="40% - Ênfase5 15 3 3 4" xfId="29286"/>
    <cellStyle name="40% - Ênfase5 15 3 3 5" xfId="43426"/>
    <cellStyle name="40% - Ênfase5 15 3 4" xfId="7081"/>
    <cellStyle name="40% - Ênfase5 15 3 4 2" xfId="19201"/>
    <cellStyle name="40% - Ênfase5 15 3 4 2 2" xfId="47635"/>
    <cellStyle name="40% - Ênfase5 15 3 4 3" xfId="31290"/>
    <cellStyle name="40% - Ênfase5 15 3 4 4" xfId="39358"/>
    <cellStyle name="40% - Ênfase5 15 3 5" xfId="13141"/>
    <cellStyle name="40% - Ênfase5 15 3 5 2" xfId="45587"/>
    <cellStyle name="40% - Ênfase5 15 3 6" xfId="25256"/>
    <cellStyle name="40% - Ênfase5 15 3 7" xfId="37346"/>
    <cellStyle name="40% - Ênfase5 15 4" xfId="2049"/>
    <cellStyle name="40% - Ênfase5 15 4 2" xfId="4085"/>
    <cellStyle name="40% - Ênfase5 15 4 2 2" xfId="10144"/>
    <cellStyle name="40% - Ênfase5 15 4 2 2 2" xfId="22264"/>
    <cellStyle name="40% - Ênfase5 15 4 2 2 3" xfId="34353"/>
    <cellStyle name="40% - Ênfase5 15 4 2 2 4" xfId="50711"/>
    <cellStyle name="40% - Ênfase5 15 4 2 3" xfId="16204"/>
    <cellStyle name="40% - Ênfase5 15 4 2 4" xfId="28294"/>
    <cellStyle name="40% - Ênfase5 15 4 2 5" xfId="42434"/>
    <cellStyle name="40% - Ênfase5 15 4 3" xfId="6085"/>
    <cellStyle name="40% - Ênfase5 15 4 3 2" xfId="12144"/>
    <cellStyle name="40% - Ênfase5 15 4 3 2 2" xfId="24264"/>
    <cellStyle name="40% - Ênfase5 15 4 3 2 3" xfId="36353"/>
    <cellStyle name="40% - Ênfase5 15 4 3 2 4" xfId="52711"/>
    <cellStyle name="40% - Ênfase5 15 4 3 3" xfId="18204"/>
    <cellStyle name="40% - Ênfase5 15 4 3 4" xfId="30294"/>
    <cellStyle name="40% - Ênfase5 15 4 3 5" xfId="44434"/>
    <cellStyle name="40% - Ênfase5 15 4 4" xfId="8114"/>
    <cellStyle name="40% - Ênfase5 15 4 4 2" xfId="20234"/>
    <cellStyle name="40% - Ênfase5 15 4 4 2 2" xfId="48678"/>
    <cellStyle name="40% - Ênfase5 15 4 4 3" xfId="32323"/>
    <cellStyle name="40% - Ênfase5 15 4 4 4" xfId="40401"/>
    <cellStyle name="40% - Ênfase5 15 4 5" xfId="14174"/>
    <cellStyle name="40% - Ênfase5 15 4 5 2" xfId="46629"/>
    <cellStyle name="40% - Ênfase5 15 4 6" xfId="26264"/>
    <cellStyle name="40% - Ênfase5 15 4 7" xfId="38354"/>
    <cellStyle name="40% - Ênfase5 15 5" xfId="2549"/>
    <cellStyle name="40% - Ênfase5 15 5 2" xfId="8609"/>
    <cellStyle name="40% - Ênfase5 15 5 2 2" xfId="20729"/>
    <cellStyle name="40% - Ênfase5 15 5 2 3" xfId="32818"/>
    <cellStyle name="40% - Ênfase5 15 5 2 4" xfId="49175"/>
    <cellStyle name="40% - Ênfase5 15 5 3" xfId="14669"/>
    <cellStyle name="40% - Ênfase5 15 5 4" xfId="26759"/>
    <cellStyle name="40% - Ênfase5 15 5 5" xfId="40898"/>
    <cellStyle name="40% - Ênfase5 15 6" xfId="4579"/>
    <cellStyle name="40% - Ênfase5 15 6 2" xfId="10638"/>
    <cellStyle name="40% - Ênfase5 15 6 2 2" xfId="22758"/>
    <cellStyle name="40% - Ênfase5 15 6 2 3" xfId="34847"/>
    <cellStyle name="40% - Ênfase5 15 6 2 4" xfId="51205"/>
    <cellStyle name="40% - Ênfase5 15 6 3" xfId="16698"/>
    <cellStyle name="40% - Ênfase5 15 6 4" xfId="28788"/>
    <cellStyle name="40% - Ênfase5 15 6 5" xfId="42928"/>
    <cellStyle name="40% - Ênfase5 15 7" xfId="6579"/>
    <cellStyle name="40% - Ênfase5 15 7 2" xfId="18699"/>
    <cellStyle name="40% - Ênfase5 15 7 2 2" xfId="47128"/>
    <cellStyle name="40% - Ênfase5 15 7 3" xfId="30788"/>
    <cellStyle name="40% - Ênfase5 15 7 4" xfId="38851"/>
    <cellStyle name="40% - Ênfase5 15 8" xfId="12639"/>
    <cellStyle name="40% - Ênfase5 15 8 2" xfId="45081"/>
    <cellStyle name="40% - Ênfase5 15 9" xfId="24758"/>
    <cellStyle name="40% - Ênfase5 16" xfId="443"/>
    <cellStyle name="40% - Ênfase5 16 10" xfId="36852"/>
    <cellStyle name="40% - Ênfase5 16 2" xfId="1512"/>
    <cellStyle name="40% - Ênfase5 16 2 2" xfId="3554"/>
    <cellStyle name="40% - Ênfase5 16 2 2 2" xfId="9613"/>
    <cellStyle name="40% - Ênfase5 16 2 2 2 2" xfId="21733"/>
    <cellStyle name="40% - Ênfase5 16 2 2 2 3" xfId="33822"/>
    <cellStyle name="40% - Ênfase5 16 2 2 2 4" xfId="50180"/>
    <cellStyle name="40% - Ênfase5 16 2 2 3" xfId="15673"/>
    <cellStyle name="40% - Ênfase5 16 2 2 4" xfId="27763"/>
    <cellStyle name="40% - Ênfase5 16 2 2 5" xfId="41903"/>
    <cellStyle name="40% - Ênfase5 16 2 3" xfId="5577"/>
    <cellStyle name="40% - Ênfase5 16 2 3 2" xfId="11636"/>
    <cellStyle name="40% - Ênfase5 16 2 3 2 2" xfId="23756"/>
    <cellStyle name="40% - Ênfase5 16 2 3 2 3" xfId="35845"/>
    <cellStyle name="40% - Ênfase5 16 2 3 2 4" xfId="52203"/>
    <cellStyle name="40% - Ênfase5 16 2 3 3" xfId="17696"/>
    <cellStyle name="40% - Ênfase5 16 2 3 4" xfId="29786"/>
    <cellStyle name="40% - Ênfase5 16 2 3 5" xfId="43926"/>
    <cellStyle name="40% - Ênfase5 16 2 4" xfId="7583"/>
    <cellStyle name="40% - Ênfase5 16 2 4 2" xfId="19703"/>
    <cellStyle name="40% - Ênfase5 16 2 4 2 2" xfId="48146"/>
    <cellStyle name="40% - Ênfase5 16 2 4 3" xfId="31792"/>
    <cellStyle name="40% - Ênfase5 16 2 4 4" xfId="39869"/>
    <cellStyle name="40% - Ênfase5 16 2 5" xfId="13643"/>
    <cellStyle name="40% - Ênfase5 16 2 5 2" xfId="46097"/>
    <cellStyle name="40% - Ênfase5 16 2 6" xfId="25756"/>
    <cellStyle name="40% - Ênfase5 16 2 7" xfId="37846"/>
    <cellStyle name="40% - Ênfase5 16 3" xfId="1001"/>
    <cellStyle name="40% - Ênfase5 16 3 2" xfId="3056"/>
    <cellStyle name="40% - Ênfase5 16 3 2 2" xfId="9115"/>
    <cellStyle name="40% - Ênfase5 16 3 2 2 2" xfId="21235"/>
    <cellStyle name="40% - Ênfase5 16 3 2 2 3" xfId="33324"/>
    <cellStyle name="40% - Ênfase5 16 3 2 2 4" xfId="49682"/>
    <cellStyle name="40% - Ênfase5 16 3 2 3" xfId="15175"/>
    <cellStyle name="40% - Ênfase5 16 3 2 4" xfId="27265"/>
    <cellStyle name="40% - Ênfase5 16 3 2 5" xfId="41405"/>
    <cellStyle name="40% - Ênfase5 16 3 3" xfId="5081"/>
    <cellStyle name="40% - Ênfase5 16 3 3 2" xfId="11140"/>
    <cellStyle name="40% - Ênfase5 16 3 3 2 2" xfId="23260"/>
    <cellStyle name="40% - Ênfase5 16 3 3 2 3" xfId="35349"/>
    <cellStyle name="40% - Ênfase5 16 3 3 2 4" xfId="51707"/>
    <cellStyle name="40% - Ênfase5 16 3 3 3" xfId="17200"/>
    <cellStyle name="40% - Ênfase5 16 3 3 4" xfId="29290"/>
    <cellStyle name="40% - Ênfase5 16 3 3 5" xfId="43430"/>
    <cellStyle name="40% - Ênfase5 16 3 4" xfId="7085"/>
    <cellStyle name="40% - Ênfase5 16 3 4 2" xfId="19205"/>
    <cellStyle name="40% - Ênfase5 16 3 4 2 2" xfId="47639"/>
    <cellStyle name="40% - Ênfase5 16 3 4 3" xfId="31294"/>
    <cellStyle name="40% - Ênfase5 16 3 4 4" xfId="39362"/>
    <cellStyle name="40% - Ênfase5 16 3 5" xfId="13145"/>
    <cellStyle name="40% - Ênfase5 16 3 5 2" xfId="45591"/>
    <cellStyle name="40% - Ênfase5 16 3 6" xfId="25260"/>
    <cellStyle name="40% - Ênfase5 16 3 7" xfId="37350"/>
    <cellStyle name="40% - Ênfase5 16 4" xfId="2053"/>
    <cellStyle name="40% - Ênfase5 16 4 2" xfId="4089"/>
    <cellStyle name="40% - Ênfase5 16 4 2 2" xfId="10148"/>
    <cellStyle name="40% - Ênfase5 16 4 2 2 2" xfId="22268"/>
    <cellStyle name="40% - Ênfase5 16 4 2 2 3" xfId="34357"/>
    <cellStyle name="40% - Ênfase5 16 4 2 2 4" xfId="50715"/>
    <cellStyle name="40% - Ênfase5 16 4 2 3" xfId="16208"/>
    <cellStyle name="40% - Ênfase5 16 4 2 4" xfId="28298"/>
    <cellStyle name="40% - Ênfase5 16 4 2 5" xfId="42438"/>
    <cellStyle name="40% - Ênfase5 16 4 3" xfId="6089"/>
    <cellStyle name="40% - Ênfase5 16 4 3 2" xfId="12148"/>
    <cellStyle name="40% - Ênfase5 16 4 3 2 2" xfId="24268"/>
    <cellStyle name="40% - Ênfase5 16 4 3 2 3" xfId="36357"/>
    <cellStyle name="40% - Ênfase5 16 4 3 2 4" xfId="52715"/>
    <cellStyle name="40% - Ênfase5 16 4 3 3" xfId="18208"/>
    <cellStyle name="40% - Ênfase5 16 4 3 4" xfId="30298"/>
    <cellStyle name="40% - Ênfase5 16 4 3 5" xfId="44438"/>
    <cellStyle name="40% - Ênfase5 16 4 4" xfId="8118"/>
    <cellStyle name="40% - Ênfase5 16 4 4 2" xfId="20238"/>
    <cellStyle name="40% - Ênfase5 16 4 4 2 2" xfId="48682"/>
    <cellStyle name="40% - Ênfase5 16 4 4 3" xfId="32327"/>
    <cellStyle name="40% - Ênfase5 16 4 4 4" xfId="40405"/>
    <cellStyle name="40% - Ênfase5 16 4 5" xfId="14178"/>
    <cellStyle name="40% - Ênfase5 16 4 5 2" xfId="46633"/>
    <cellStyle name="40% - Ênfase5 16 4 6" xfId="26268"/>
    <cellStyle name="40% - Ênfase5 16 4 7" xfId="38358"/>
    <cellStyle name="40% - Ênfase5 16 5" xfId="2554"/>
    <cellStyle name="40% - Ênfase5 16 5 2" xfId="8614"/>
    <cellStyle name="40% - Ênfase5 16 5 2 2" xfId="20734"/>
    <cellStyle name="40% - Ênfase5 16 5 2 3" xfId="32823"/>
    <cellStyle name="40% - Ênfase5 16 5 2 4" xfId="49180"/>
    <cellStyle name="40% - Ênfase5 16 5 3" xfId="14674"/>
    <cellStyle name="40% - Ênfase5 16 5 4" xfId="26764"/>
    <cellStyle name="40% - Ênfase5 16 5 5" xfId="40903"/>
    <cellStyle name="40% - Ênfase5 16 6" xfId="4583"/>
    <cellStyle name="40% - Ênfase5 16 6 2" xfId="10642"/>
    <cellStyle name="40% - Ênfase5 16 6 2 2" xfId="22762"/>
    <cellStyle name="40% - Ênfase5 16 6 2 3" xfId="34851"/>
    <cellStyle name="40% - Ênfase5 16 6 2 4" xfId="51209"/>
    <cellStyle name="40% - Ênfase5 16 6 3" xfId="16702"/>
    <cellStyle name="40% - Ênfase5 16 6 4" xfId="28792"/>
    <cellStyle name="40% - Ênfase5 16 6 5" xfId="42932"/>
    <cellStyle name="40% - Ênfase5 16 7" xfId="6584"/>
    <cellStyle name="40% - Ênfase5 16 7 2" xfId="18704"/>
    <cellStyle name="40% - Ênfase5 16 7 2 2" xfId="47133"/>
    <cellStyle name="40% - Ênfase5 16 7 3" xfId="30793"/>
    <cellStyle name="40% - Ênfase5 16 7 4" xfId="38856"/>
    <cellStyle name="40% - Ênfase5 16 8" xfId="12644"/>
    <cellStyle name="40% - Ênfase5 16 8 2" xfId="45086"/>
    <cellStyle name="40% - Ênfase5 16 9" xfId="24762"/>
    <cellStyle name="40% - Ênfase5 17" xfId="276"/>
    <cellStyle name="40% - Ênfase5 17 10" xfId="36708"/>
    <cellStyle name="40% - Ênfase5 17 2" xfId="1366"/>
    <cellStyle name="40% - Ênfase5 17 2 2" xfId="3408"/>
    <cellStyle name="40% - Ênfase5 17 2 2 2" xfId="9467"/>
    <cellStyle name="40% - Ênfase5 17 2 2 2 2" xfId="21587"/>
    <cellStyle name="40% - Ênfase5 17 2 2 2 3" xfId="33676"/>
    <cellStyle name="40% - Ênfase5 17 2 2 2 4" xfId="50034"/>
    <cellStyle name="40% - Ênfase5 17 2 2 3" xfId="15527"/>
    <cellStyle name="40% - Ênfase5 17 2 2 4" xfId="27617"/>
    <cellStyle name="40% - Ênfase5 17 2 2 5" xfId="41757"/>
    <cellStyle name="40% - Ênfase5 17 2 3" xfId="5433"/>
    <cellStyle name="40% - Ênfase5 17 2 3 2" xfId="11492"/>
    <cellStyle name="40% - Ênfase5 17 2 3 2 2" xfId="23612"/>
    <cellStyle name="40% - Ênfase5 17 2 3 2 3" xfId="35701"/>
    <cellStyle name="40% - Ênfase5 17 2 3 2 4" xfId="52059"/>
    <cellStyle name="40% - Ênfase5 17 2 3 3" xfId="17552"/>
    <cellStyle name="40% - Ênfase5 17 2 3 4" xfId="29642"/>
    <cellStyle name="40% - Ênfase5 17 2 3 5" xfId="43782"/>
    <cellStyle name="40% - Ênfase5 17 2 4" xfId="7437"/>
    <cellStyle name="40% - Ênfase5 17 2 4 2" xfId="19557"/>
    <cellStyle name="40% - Ênfase5 17 2 4 2 2" xfId="48000"/>
    <cellStyle name="40% - Ênfase5 17 2 4 3" xfId="31646"/>
    <cellStyle name="40% - Ênfase5 17 2 4 4" xfId="39723"/>
    <cellStyle name="40% - Ênfase5 17 2 5" xfId="13497"/>
    <cellStyle name="40% - Ênfase5 17 2 5 2" xfId="45951"/>
    <cellStyle name="40% - Ênfase5 17 2 6" xfId="25612"/>
    <cellStyle name="40% - Ênfase5 17 2 7" xfId="37702"/>
    <cellStyle name="40% - Ênfase5 17 3" xfId="857"/>
    <cellStyle name="40% - Ênfase5 17 3 2" xfId="2912"/>
    <cellStyle name="40% - Ênfase5 17 3 2 2" xfId="8971"/>
    <cellStyle name="40% - Ênfase5 17 3 2 2 2" xfId="21091"/>
    <cellStyle name="40% - Ênfase5 17 3 2 2 3" xfId="33180"/>
    <cellStyle name="40% - Ênfase5 17 3 2 2 4" xfId="49538"/>
    <cellStyle name="40% - Ênfase5 17 3 2 3" xfId="15031"/>
    <cellStyle name="40% - Ênfase5 17 3 2 4" xfId="27121"/>
    <cellStyle name="40% - Ênfase5 17 3 2 5" xfId="41261"/>
    <cellStyle name="40% - Ênfase5 17 3 3" xfId="4937"/>
    <cellStyle name="40% - Ênfase5 17 3 3 2" xfId="10996"/>
    <cellStyle name="40% - Ênfase5 17 3 3 2 2" xfId="23116"/>
    <cellStyle name="40% - Ênfase5 17 3 3 2 3" xfId="35205"/>
    <cellStyle name="40% - Ênfase5 17 3 3 2 4" xfId="51563"/>
    <cellStyle name="40% - Ênfase5 17 3 3 3" xfId="17056"/>
    <cellStyle name="40% - Ênfase5 17 3 3 4" xfId="29146"/>
    <cellStyle name="40% - Ênfase5 17 3 3 5" xfId="43286"/>
    <cellStyle name="40% - Ênfase5 17 3 4" xfId="6941"/>
    <cellStyle name="40% - Ênfase5 17 3 4 2" xfId="19061"/>
    <cellStyle name="40% - Ênfase5 17 3 4 2 2" xfId="47495"/>
    <cellStyle name="40% - Ênfase5 17 3 4 3" xfId="31150"/>
    <cellStyle name="40% - Ênfase5 17 3 4 4" xfId="39218"/>
    <cellStyle name="40% - Ênfase5 17 3 5" xfId="13001"/>
    <cellStyle name="40% - Ênfase5 17 3 5 2" xfId="45447"/>
    <cellStyle name="40% - Ênfase5 17 3 6" xfId="25116"/>
    <cellStyle name="40% - Ênfase5 17 3 7" xfId="37206"/>
    <cellStyle name="40% - Ênfase5 17 4" xfId="1909"/>
    <cellStyle name="40% - Ênfase5 17 4 2" xfId="3945"/>
    <cellStyle name="40% - Ênfase5 17 4 2 2" xfId="10004"/>
    <cellStyle name="40% - Ênfase5 17 4 2 2 2" xfId="22124"/>
    <cellStyle name="40% - Ênfase5 17 4 2 2 3" xfId="34213"/>
    <cellStyle name="40% - Ênfase5 17 4 2 2 4" xfId="50571"/>
    <cellStyle name="40% - Ênfase5 17 4 2 3" xfId="16064"/>
    <cellStyle name="40% - Ênfase5 17 4 2 4" xfId="28154"/>
    <cellStyle name="40% - Ênfase5 17 4 2 5" xfId="42294"/>
    <cellStyle name="40% - Ênfase5 17 4 3" xfId="5945"/>
    <cellStyle name="40% - Ênfase5 17 4 3 2" xfId="12004"/>
    <cellStyle name="40% - Ênfase5 17 4 3 2 2" xfId="24124"/>
    <cellStyle name="40% - Ênfase5 17 4 3 2 3" xfId="36213"/>
    <cellStyle name="40% - Ênfase5 17 4 3 2 4" xfId="52571"/>
    <cellStyle name="40% - Ênfase5 17 4 3 3" xfId="18064"/>
    <cellStyle name="40% - Ênfase5 17 4 3 4" xfId="30154"/>
    <cellStyle name="40% - Ênfase5 17 4 3 5" xfId="44294"/>
    <cellStyle name="40% - Ênfase5 17 4 4" xfId="7974"/>
    <cellStyle name="40% - Ênfase5 17 4 4 2" xfId="20094"/>
    <cellStyle name="40% - Ênfase5 17 4 4 2 2" xfId="48538"/>
    <cellStyle name="40% - Ênfase5 17 4 4 3" xfId="32183"/>
    <cellStyle name="40% - Ênfase5 17 4 4 4" xfId="40261"/>
    <cellStyle name="40% - Ênfase5 17 4 5" xfId="14034"/>
    <cellStyle name="40% - Ênfase5 17 4 5 2" xfId="46489"/>
    <cellStyle name="40% - Ênfase5 17 4 6" xfId="26124"/>
    <cellStyle name="40% - Ênfase5 17 4 7" xfId="38214"/>
    <cellStyle name="40% - Ênfase5 17 5" xfId="2408"/>
    <cellStyle name="40% - Ênfase5 17 5 2" xfId="8468"/>
    <cellStyle name="40% - Ênfase5 17 5 2 2" xfId="20588"/>
    <cellStyle name="40% - Ênfase5 17 5 2 3" xfId="32677"/>
    <cellStyle name="40% - Ênfase5 17 5 2 4" xfId="49034"/>
    <cellStyle name="40% - Ênfase5 17 5 3" xfId="14528"/>
    <cellStyle name="40% - Ênfase5 17 5 4" xfId="26618"/>
    <cellStyle name="40% - Ênfase5 17 5 5" xfId="40757"/>
    <cellStyle name="40% - Ênfase5 17 6" xfId="4439"/>
    <cellStyle name="40% - Ênfase5 17 6 2" xfId="10498"/>
    <cellStyle name="40% - Ênfase5 17 6 2 2" xfId="22618"/>
    <cellStyle name="40% - Ênfase5 17 6 2 3" xfId="34707"/>
    <cellStyle name="40% - Ênfase5 17 6 2 4" xfId="51065"/>
    <cellStyle name="40% - Ênfase5 17 6 3" xfId="16558"/>
    <cellStyle name="40% - Ênfase5 17 6 4" xfId="28648"/>
    <cellStyle name="40% - Ênfase5 17 6 5" xfId="42788"/>
    <cellStyle name="40% - Ênfase5 17 7" xfId="6438"/>
    <cellStyle name="40% - Ênfase5 17 7 2" xfId="18558"/>
    <cellStyle name="40% - Ênfase5 17 7 2 2" xfId="46986"/>
    <cellStyle name="40% - Ênfase5 17 7 3" xfId="30647"/>
    <cellStyle name="40% - Ênfase5 17 7 4" xfId="38709"/>
    <cellStyle name="40% - Ênfase5 17 8" xfId="12498"/>
    <cellStyle name="40% - Ênfase5 17 8 2" xfId="44940"/>
    <cellStyle name="40% - Ênfase5 17 9" xfId="24618"/>
    <cellStyle name="40% - Ênfase5 18" xfId="445"/>
    <cellStyle name="40% - Ênfase5 18 10" xfId="36854"/>
    <cellStyle name="40% - Ênfase5 18 2" xfId="1514"/>
    <cellStyle name="40% - Ênfase5 18 2 2" xfId="3556"/>
    <cellStyle name="40% - Ênfase5 18 2 2 2" xfId="9615"/>
    <cellStyle name="40% - Ênfase5 18 2 2 2 2" xfId="21735"/>
    <cellStyle name="40% - Ênfase5 18 2 2 2 3" xfId="33824"/>
    <cellStyle name="40% - Ênfase5 18 2 2 2 4" xfId="50182"/>
    <cellStyle name="40% - Ênfase5 18 2 2 3" xfId="15675"/>
    <cellStyle name="40% - Ênfase5 18 2 2 4" xfId="27765"/>
    <cellStyle name="40% - Ênfase5 18 2 2 5" xfId="41905"/>
    <cellStyle name="40% - Ênfase5 18 2 3" xfId="5579"/>
    <cellStyle name="40% - Ênfase5 18 2 3 2" xfId="11638"/>
    <cellStyle name="40% - Ênfase5 18 2 3 2 2" xfId="23758"/>
    <cellStyle name="40% - Ênfase5 18 2 3 2 3" xfId="35847"/>
    <cellStyle name="40% - Ênfase5 18 2 3 2 4" xfId="52205"/>
    <cellStyle name="40% - Ênfase5 18 2 3 3" xfId="17698"/>
    <cellStyle name="40% - Ênfase5 18 2 3 4" xfId="29788"/>
    <cellStyle name="40% - Ênfase5 18 2 3 5" xfId="43928"/>
    <cellStyle name="40% - Ênfase5 18 2 4" xfId="7585"/>
    <cellStyle name="40% - Ênfase5 18 2 4 2" xfId="19705"/>
    <cellStyle name="40% - Ênfase5 18 2 4 2 2" xfId="48148"/>
    <cellStyle name="40% - Ênfase5 18 2 4 3" xfId="31794"/>
    <cellStyle name="40% - Ênfase5 18 2 4 4" xfId="39871"/>
    <cellStyle name="40% - Ênfase5 18 2 5" xfId="13645"/>
    <cellStyle name="40% - Ênfase5 18 2 5 2" xfId="46099"/>
    <cellStyle name="40% - Ênfase5 18 2 6" xfId="25758"/>
    <cellStyle name="40% - Ênfase5 18 2 7" xfId="37848"/>
    <cellStyle name="40% - Ênfase5 18 3" xfId="1003"/>
    <cellStyle name="40% - Ênfase5 18 3 2" xfId="3058"/>
    <cellStyle name="40% - Ênfase5 18 3 2 2" xfId="9117"/>
    <cellStyle name="40% - Ênfase5 18 3 2 2 2" xfId="21237"/>
    <cellStyle name="40% - Ênfase5 18 3 2 2 3" xfId="33326"/>
    <cellStyle name="40% - Ênfase5 18 3 2 2 4" xfId="49684"/>
    <cellStyle name="40% - Ênfase5 18 3 2 3" xfId="15177"/>
    <cellStyle name="40% - Ênfase5 18 3 2 4" xfId="27267"/>
    <cellStyle name="40% - Ênfase5 18 3 2 5" xfId="41407"/>
    <cellStyle name="40% - Ênfase5 18 3 3" xfId="5083"/>
    <cellStyle name="40% - Ênfase5 18 3 3 2" xfId="11142"/>
    <cellStyle name="40% - Ênfase5 18 3 3 2 2" xfId="23262"/>
    <cellStyle name="40% - Ênfase5 18 3 3 2 3" xfId="35351"/>
    <cellStyle name="40% - Ênfase5 18 3 3 2 4" xfId="51709"/>
    <cellStyle name="40% - Ênfase5 18 3 3 3" xfId="17202"/>
    <cellStyle name="40% - Ênfase5 18 3 3 4" xfId="29292"/>
    <cellStyle name="40% - Ênfase5 18 3 3 5" xfId="43432"/>
    <cellStyle name="40% - Ênfase5 18 3 4" xfId="7087"/>
    <cellStyle name="40% - Ênfase5 18 3 4 2" xfId="19207"/>
    <cellStyle name="40% - Ênfase5 18 3 4 2 2" xfId="47641"/>
    <cellStyle name="40% - Ênfase5 18 3 4 3" xfId="31296"/>
    <cellStyle name="40% - Ênfase5 18 3 4 4" xfId="39364"/>
    <cellStyle name="40% - Ênfase5 18 3 5" xfId="13147"/>
    <cellStyle name="40% - Ênfase5 18 3 5 2" xfId="45593"/>
    <cellStyle name="40% - Ênfase5 18 3 6" xfId="25262"/>
    <cellStyle name="40% - Ênfase5 18 3 7" xfId="37352"/>
    <cellStyle name="40% - Ênfase5 18 4" xfId="2055"/>
    <cellStyle name="40% - Ênfase5 18 4 2" xfId="4091"/>
    <cellStyle name="40% - Ênfase5 18 4 2 2" xfId="10150"/>
    <cellStyle name="40% - Ênfase5 18 4 2 2 2" xfId="22270"/>
    <cellStyle name="40% - Ênfase5 18 4 2 2 3" xfId="34359"/>
    <cellStyle name="40% - Ênfase5 18 4 2 2 4" xfId="50717"/>
    <cellStyle name="40% - Ênfase5 18 4 2 3" xfId="16210"/>
    <cellStyle name="40% - Ênfase5 18 4 2 4" xfId="28300"/>
    <cellStyle name="40% - Ênfase5 18 4 2 5" xfId="42440"/>
    <cellStyle name="40% - Ênfase5 18 4 3" xfId="6091"/>
    <cellStyle name="40% - Ênfase5 18 4 3 2" xfId="12150"/>
    <cellStyle name="40% - Ênfase5 18 4 3 2 2" xfId="24270"/>
    <cellStyle name="40% - Ênfase5 18 4 3 2 3" xfId="36359"/>
    <cellStyle name="40% - Ênfase5 18 4 3 2 4" xfId="52717"/>
    <cellStyle name="40% - Ênfase5 18 4 3 3" xfId="18210"/>
    <cellStyle name="40% - Ênfase5 18 4 3 4" xfId="30300"/>
    <cellStyle name="40% - Ênfase5 18 4 3 5" xfId="44440"/>
    <cellStyle name="40% - Ênfase5 18 4 4" xfId="8120"/>
    <cellStyle name="40% - Ênfase5 18 4 4 2" xfId="20240"/>
    <cellStyle name="40% - Ênfase5 18 4 4 2 2" xfId="48684"/>
    <cellStyle name="40% - Ênfase5 18 4 4 3" xfId="32329"/>
    <cellStyle name="40% - Ênfase5 18 4 4 4" xfId="40407"/>
    <cellStyle name="40% - Ênfase5 18 4 5" xfId="14180"/>
    <cellStyle name="40% - Ênfase5 18 4 5 2" xfId="46635"/>
    <cellStyle name="40% - Ênfase5 18 4 6" xfId="26270"/>
    <cellStyle name="40% - Ênfase5 18 4 7" xfId="38360"/>
    <cellStyle name="40% - Ênfase5 18 5" xfId="2556"/>
    <cellStyle name="40% - Ênfase5 18 5 2" xfId="8616"/>
    <cellStyle name="40% - Ênfase5 18 5 2 2" xfId="20736"/>
    <cellStyle name="40% - Ênfase5 18 5 2 3" xfId="32825"/>
    <cellStyle name="40% - Ênfase5 18 5 2 4" xfId="49182"/>
    <cellStyle name="40% - Ênfase5 18 5 3" xfId="14676"/>
    <cellStyle name="40% - Ênfase5 18 5 4" xfId="26766"/>
    <cellStyle name="40% - Ênfase5 18 5 5" xfId="40905"/>
    <cellStyle name="40% - Ênfase5 18 6" xfId="4585"/>
    <cellStyle name="40% - Ênfase5 18 6 2" xfId="10644"/>
    <cellStyle name="40% - Ênfase5 18 6 2 2" xfId="22764"/>
    <cellStyle name="40% - Ênfase5 18 6 2 3" xfId="34853"/>
    <cellStyle name="40% - Ênfase5 18 6 2 4" xfId="51211"/>
    <cellStyle name="40% - Ênfase5 18 6 3" xfId="16704"/>
    <cellStyle name="40% - Ênfase5 18 6 4" xfId="28794"/>
    <cellStyle name="40% - Ênfase5 18 6 5" xfId="42934"/>
    <cellStyle name="40% - Ênfase5 18 7" xfId="6586"/>
    <cellStyle name="40% - Ênfase5 18 7 2" xfId="18706"/>
    <cellStyle name="40% - Ênfase5 18 7 2 2" xfId="47135"/>
    <cellStyle name="40% - Ênfase5 18 7 3" xfId="30795"/>
    <cellStyle name="40% - Ênfase5 18 7 4" xfId="38858"/>
    <cellStyle name="40% - Ênfase5 18 8" xfId="12646"/>
    <cellStyle name="40% - Ênfase5 18 8 2" xfId="45088"/>
    <cellStyle name="40% - Ênfase5 18 9" xfId="24764"/>
    <cellStyle name="40% - Ênfase5 19" xfId="446"/>
    <cellStyle name="40% - Ênfase5 19 10" xfId="36855"/>
    <cellStyle name="40% - Ênfase5 19 2" xfId="1515"/>
    <cellStyle name="40% - Ênfase5 19 2 2" xfId="3557"/>
    <cellStyle name="40% - Ênfase5 19 2 2 2" xfId="9616"/>
    <cellStyle name="40% - Ênfase5 19 2 2 2 2" xfId="21736"/>
    <cellStyle name="40% - Ênfase5 19 2 2 2 3" xfId="33825"/>
    <cellStyle name="40% - Ênfase5 19 2 2 2 4" xfId="50183"/>
    <cellStyle name="40% - Ênfase5 19 2 2 3" xfId="15676"/>
    <cellStyle name="40% - Ênfase5 19 2 2 4" xfId="27766"/>
    <cellStyle name="40% - Ênfase5 19 2 2 5" xfId="41906"/>
    <cellStyle name="40% - Ênfase5 19 2 3" xfId="5580"/>
    <cellStyle name="40% - Ênfase5 19 2 3 2" xfId="11639"/>
    <cellStyle name="40% - Ênfase5 19 2 3 2 2" xfId="23759"/>
    <cellStyle name="40% - Ênfase5 19 2 3 2 3" xfId="35848"/>
    <cellStyle name="40% - Ênfase5 19 2 3 2 4" xfId="52206"/>
    <cellStyle name="40% - Ênfase5 19 2 3 3" xfId="17699"/>
    <cellStyle name="40% - Ênfase5 19 2 3 4" xfId="29789"/>
    <cellStyle name="40% - Ênfase5 19 2 3 5" xfId="43929"/>
    <cellStyle name="40% - Ênfase5 19 2 4" xfId="7586"/>
    <cellStyle name="40% - Ênfase5 19 2 4 2" xfId="19706"/>
    <cellStyle name="40% - Ênfase5 19 2 4 2 2" xfId="48149"/>
    <cellStyle name="40% - Ênfase5 19 2 4 3" xfId="31795"/>
    <cellStyle name="40% - Ênfase5 19 2 4 4" xfId="39872"/>
    <cellStyle name="40% - Ênfase5 19 2 5" xfId="13646"/>
    <cellStyle name="40% - Ênfase5 19 2 5 2" xfId="46100"/>
    <cellStyle name="40% - Ênfase5 19 2 6" xfId="25759"/>
    <cellStyle name="40% - Ênfase5 19 2 7" xfId="37849"/>
    <cellStyle name="40% - Ênfase5 19 3" xfId="1004"/>
    <cellStyle name="40% - Ênfase5 19 3 2" xfId="3059"/>
    <cellStyle name="40% - Ênfase5 19 3 2 2" xfId="9118"/>
    <cellStyle name="40% - Ênfase5 19 3 2 2 2" xfId="21238"/>
    <cellStyle name="40% - Ênfase5 19 3 2 2 3" xfId="33327"/>
    <cellStyle name="40% - Ênfase5 19 3 2 2 4" xfId="49685"/>
    <cellStyle name="40% - Ênfase5 19 3 2 3" xfId="15178"/>
    <cellStyle name="40% - Ênfase5 19 3 2 4" xfId="27268"/>
    <cellStyle name="40% - Ênfase5 19 3 2 5" xfId="41408"/>
    <cellStyle name="40% - Ênfase5 19 3 3" xfId="5084"/>
    <cellStyle name="40% - Ênfase5 19 3 3 2" xfId="11143"/>
    <cellStyle name="40% - Ênfase5 19 3 3 2 2" xfId="23263"/>
    <cellStyle name="40% - Ênfase5 19 3 3 2 3" xfId="35352"/>
    <cellStyle name="40% - Ênfase5 19 3 3 2 4" xfId="51710"/>
    <cellStyle name="40% - Ênfase5 19 3 3 3" xfId="17203"/>
    <cellStyle name="40% - Ênfase5 19 3 3 4" xfId="29293"/>
    <cellStyle name="40% - Ênfase5 19 3 3 5" xfId="43433"/>
    <cellStyle name="40% - Ênfase5 19 3 4" xfId="7088"/>
    <cellStyle name="40% - Ênfase5 19 3 4 2" xfId="19208"/>
    <cellStyle name="40% - Ênfase5 19 3 4 2 2" xfId="47642"/>
    <cellStyle name="40% - Ênfase5 19 3 4 3" xfId="31297"/>
    <cellStyle name="40% - Ênfase5 19 3 4 4" xfId="39365"/>
    <cellStyle name="40% - Ênfase5 19 3 5" xfId="13148"/>
    <cellStyle name="40% - Ênfase5 19 3 5 2" xfId="45594"/>
    <cellStyle name="40% - Ênfase5 19 3 6" xfId="25263"/>
    <cellStyle name="40% - Ênfase5 19 3 7" xfId="37353"/>
    <cellStyle name="40% - Ênfase5 19 4" xfId="2056"/>
    <cellStyle name="40% - Ênfase5 19 4 2" xfId="4092"/>
    <cellStyle name="40% - Ênfase5 19 4 2 2" xfId="10151"/>
    <cellStyle name="40% - Ênfase5 19 4 2 2 2" xfId="22271"/>
    <cellStyle name="40% - Ênfase5 19 4 2 2 3" xfId="34360"/>
    <cellStyle name="40% - Ênfase5 19 4 2 2 4" xfId="50718"/>
    <cellStyle name="40% - Ênfase5 19 4 2 3" xfId="16211"/>
    <cellStyle name="40% - Ênfase5 19 4 2 4" xfId="28301"/>
    <cellStyle name="40% - Ênfase5 19 4 2 5" xfId="42441"/>
    <cellStyle name="40% - Ênfase5 19 4 3" xfId="6092"/>
    <cellStyle name="40% - Ênfase5 19 4 3 2" xfId="12151"/>
    <cellStyle name="40% - Ênfase5 19 4 3 2 2" xfId="24271"/>
    <cellStyle name="40% - Ênfase5 19 4 3 2 3" xfId="36360"/>
    <cellStyle name="40% - Ênfase5 19 4 3 2 4" xfId="52718"/>
    <cellStyle name="40% - Ênfase5 19 4 3 3" xfId="18211"/>
    <cellStyle name="40% - Ênfase5 19 4 3 4" xfId="30301"/>
    <cellStyle name="40% - Ênfase5 19 4 3 5" xfId="44441"/>
    <cellStyle name="40% - Ênfase5 19 4 4" xfId="8121"/>
    <cellStyle name="40% - Ênfase5 19 4 4 2" xfId="20241"/>
    <cellStyle name="40% - Ênfase5 19 4 4 2 2" xfId="48685"/>
    <cellStyle name="40% - Ênfase5 19 4 4 3" xfId="32330"/>
    <cellStyle name="40% - Ênfase5 19 4 4 4" xfId="40408"/>
    <cellStyle name="40% - Ênfase5 19 4 5" xfId="14181"/>
    <cellStyle name="40% - Ênfase5 19 4 5 2" xfId="46636"/>
    <cellStyle name="40% - Ênfase5 19 4 6" xfId="26271"/>
    <cellStyle name="40% - Ênfase5 19 4 7" xfId="38361"/>
    <cellStyle name="40% - Ênfase5 19 5" xfId="2557"/>
    <cellStyle name="40% - Ênfase5 19 5 2" xfId="8617"/>
    <cellStyle name="40% - Ênfase5 19 5 2 2" xfId="20737"/>
    <cellStyle name="40% - Ênfase5 19 5 2 3" xfId="32826"/>
    <cellStyle name="40% - Ênfase5 19 5 2 4" xfId="49183"/>
    <cellStyle name="40% - Ênfase5 19 5 3" xfId="14677"/>
    <cellStyle name="40% - Ênfase5 19 5 4" xfId="26767"/>
    <cellStyle name="40% - Ênfase5 19 5 5" xfId="40906"/>
    <cellStyle name="40% - Ênfase5 19 6" xfId="4586"/>
    <cellStyle name="40% - Ênfase5 19 6 2" xfId="10645"/>
    <cellStyle name="40% - Ênfase5 19 6 2 2" xfId="22765"/>
    <cellStyle name="40% - Ênfase5 19 6 2 3" xfId="34854"/>
    <cellStyle name="40% - Ênfase5 19 6 2 4" xfId="51212"/>
    <cellStyle name="40% - Ênfase5 19 6 3" xfId="16705"/>
    <cellStyle name="40% - Ênfase5 19 6 4" xfId="28795"/>
    <cellStyle name="40% - Ênfase5 19 6 5" xfId="42935"/>
    <cellStyle name="40% - Ênfase5 19 7" xfId="6587"/>
    <cellStyle name="40% - Ênfase5 19 7 2" xfId="18707"/>
    <cellStyle name="40% - Ênfase5 19 7 2 2" xfId="47136"/>
    <cellStyle name="40% - Ênfase5 19 7 3" xfId="30796"/>
    <cellStyle name="40% - Ênfase5 19 7 4" xfId="38859"/>
    <cellStyle name="40% - Ênfase5 19 8" xfId="12647"/>
    <cellStyle name="40% - Ênfase5 19 8 2" xfId="45089"/>
    <cellStyle name="40% - Ênfase5 19 9" xfId="24765"/>
    <cellStyle name="40% - Ênfase5 2" xfId="192"/>
    <cellStyle name="40% - Ênfase5 2 10" xfId="24539"/>
    <cellStyle name="40% - Ênfase5 2 11" xfId="36629"/>
    <cellStyle name="40% - Ênfase5 2 2" xfId="194"/>
    <cellStyle name="40% - Ênfase5 2 2 10" xfId="36631"/>
    <cellStyle name="40% - Ênfase5 2 2 2" xfId="1289"/>
    <cellStyle name="40% - Ênfase5 2 2 2 2" xfId="3331"/>
    <cellStyle name="40% - Ênfase5 2 2 2 2 2" xfId="9390"/>
    <cellStyle name="40% - Ênfase5 2 2 2 2 2 2" xfId="21510"/>
    <cellStyle name="40% - Ênfase5 2 2 2 2 2 3" xfId="33599"/>
    <cellStyle name="40% - Ênfase5 2 2 2 2 2 4" xfId="49957"/>
    <cellStyle name="40% - Ênfase5 2 2 2 2 3" xfId="15450"/>
    <cellStyle name="40% - Ênfase5 2 2 2 2 4" xfId="27540"/>
    <cellStyle name="40% - Ênfase5 2 2 2 2 5" xfId="41680"/>
    <cellStyle name="40% - Ênfase5 2 2 2 3" xfId="5356"/>
    <cellStyle name="40% - Ênfase5 2 2 2 3 2" xfId="11415"/>
    <cellStyle name="40% - Ênfase5 2 2 2 3 2 2" xfId="23535"/>
    <cellStyle name="40% - Ênfase5 2 2 2 3 2 3" xfId="35624"/>
    <cellStyle name="40% - Ênfase5 2 2 2 3 2 4" xfId="51982"/>
    <cellStyle name="40% - Ênfase5 2 2 2 3 3" xfId="17475"/>
    <cellStyle name="40% - Ênfase5 2 2 2 3 4" xfId="29565"/>
    <cellStyle name="40% - Ênfase5 2 2 2 3 5" xfId="43705"/>
    <cellStyle name="40% - Ênfase5 2 2 2 4" xfId="7360"/>
    <cellStyle name="40% - Ênfase5 2 2 2 4 2" xfId="19480"/>
    <cellStyle name="40% - Ênfase5 2 2 2 4 2 2" xfId="47923"/>
    <cellStyle name="40% - Ênfase5 2 2 2 4 3" xfId="31569"/>
    <cellStyle name="40% - Ênfase5 2 2 2 4 4" xfId="39646"/>
    <cellStyle name="40% - Ênfase5 2 2 2 5" xfId="13420"/>
    <cellStyle name="40% - Ênfase5 2 2 2 5 2" xfId="45874"/>
    <cellStyle name="40% - Ênfase5 2 2 2 6" xfId="25535"/>
    <cellStyle name="40% - Ênfase5 2 2 2 7" xfId="37625"/>
    <cellStyle name="40% - Ênfase5 2 2 3" xfId="780"/>
    <cellStyle name="40% - Ênfase5 2 2 3 2" xfId="2835"/>
    <cellStyle name="40% - Ênfase5 2 2 3 2 2" xfId="8894"/>
    <cellStyle name="40% - Ênfase5 2 2 3 2 2 2" xfId="21014"/>
    <cellStyle name="40% - Ênfase5 2 2 3 2 2 3" xfId="33103"/>
    <cellStyle name="40% - Ênfase5 2 2 3 2 2 4" xfId="49461"/>
    <cellStyle name="40% - Ênfase5 2 2 3 2 3" xfId="14954"/>
    <cellStyle name="40% - Ênfase5 2 2 3 2 4" xfId="27044"/>
    <cellStyle name="40% - Ênfase5 2 2 3 2 5" xfId="41184"/>
    <cellStyle name="40% - Ênfase5 2 2 3 3" xfId="4860"/>
    <cellStyle name="40% - Ênfase5 2 2 3 3 2" xfId="10919"/>
    <cellStyle name="40% - Ênfase5 2 2 3 3 2 2" xfId="23039"/>
    <cellStyle name="40% - Ênfase5 2 2 3 3 2 3" xfId="35128"/>
    <cellStyle name="40% - Ênfase5 2 2 3 3 2 4" xfId="51486"/>
    <cellStyle name="40% - Ênfase5 2 2 3 3 3" xfId="16979"/>
    <cellStyle name="40% - Ênfase5 2 2 3 3 4" xfId="29069"/>
    <cellStyle name="40% - Ênfase5 2 2 3 3 5" xfId="43209"/>
    <cellStyle name="40% - Ênfase5 2 2 3 4" xfId="6864"/>
    <cellStyle name="40% - Ênfase5 2 2 3 4 2" xfId="18984"/>
    <cellStyle name="40% - Ênfase5 2 2 3 4 2 2" xfId="47418"/>
    <cellStyle name="40% - Ênfase5 2 2 3 4 3" xfId="31073"/>
    <cellStyle name="40% - Ênfase5 2 2 3 4 4" xfId="39141"/>
    <cellStyle name="40% - Ênfase5 2 2 3 5" xfId="12924"/>
    <cellStyle name="40% - Ênfase5 2 2 3 5 2" xfId="45370"/>
    <cellStyle name="40% - Ênfase5 2 2 3 6" xfId="25039"/>
    <cellStyle name="40% - Ênfase5 2 2 3 7" xfId="37129"/>
    <cellStyle name="40% - Ênfase5 2 2 4" xfId="1832"/>
    <cellStyle name="40% - Ênfase5 2 2 4 2" xfId="3868"/>
    <cellStyle name="40% - Ênfase5 2 2 4 2 2" xfId="9927"/>
    <cellStyle name="40% - Ênfase5 2 2 4 2 2 2" xfId="22047"/>
    <cellStyle name="40% - Ênfase5 2 2 4 2 2 3" xfId="34136"/>
    <cellStyle name="40% - Ênfase5 2 2 4 2 2 4" xfId="50494"/>
    <cellStyle name="40% - Ênfase5 2 2 4 2 3" xfId="15987"/>
    <cellStyle name="40% - Ênfase5 2 2 4 2 4" xfId="28077"/>
    <cellStyle name="40% - Ênfase5 2 2 4 2 5" xfId="42217"/>
    <cellStyle name="40% - Ênfase5 2 2 4 3" xfId="5868"/>
    <cellStyle name="40% - Ênfase5 2 2 4 3 2" xfId="11927"/>
    <cellStyle name="40% - Ênfase5 2 2 4 3 2 2" xfId="24047"/>
    <cellStyle name="40% - Ênfase5 2 2 4 3 2 3" xfId="36136"/>
    <cellStyle name="40% - Ênfase5 2 2 4 3 2 4" xfId="52494"/>
    <cellStyle name="40% - Ênfase5 2 2 4 3 3" xfId="17987"/>
    <cellStyle name="40% - Ênfase5 2 2 4 3 4" xfId="30077"/>
    <cellStyle name="40% - Ênfase5 2 2 4 3 5" xfId="44217"/>
    <cellStyle name="40% - Ênfase5 2 2 4 4" xfId="7897"/>
    <cellStyle name="40% - Ênfase5 2 2 4 4 2" xfId="20017"/>
    <cellStyle name="40% - Ênfase5 2 2 4 4 2 2" xfId="48461"/>
    <cellStyle name="40% - Ênfase5 2 2 4 4 3" xfId="32106"/>
    <cellStyle name="40% - Ênfase5 2 2 4 4 4" xfId="40184"/>
    <cellStyle name="40% - Ênfase5 2 2 4 5" xfId="13957"/>
    <cellStyle name="40% - Ênfase5 2 2 4 5 2" xfId="46412"/>
    <cellStyle name="40% - Ênfase5 2 2 4 6" xfId="26047"/>
    <cellStyle name="40% - Ênfase5 2 2 4 7" xfId="38137"/>
    <cellStyle name="40% - Ênfase5 2 2 5" xfId="2331"/>
    <cellStyle name="40% - Ênfase5 2 2 5 2" xfId="8391"/>
    <cellStyle name="40% - Ênfase5 2 2 5 2 2" xfId="20511"/>
    <cellStyle name="40% - Ênfase5 2 2 5 2 3" xfId="32600"/>
    <cellStyle name="40% - Ênfase5 2 2 5 2 4" xfId="48957"/>
    <cellStyle name="40% - Ênfase5 2 2 5 3" xfId="14451"/>
    <cellStyle name="40% - Ênfase5 2 2 5 4" xfId="26541"/>
    <cellStyle name="40% - Ênfase5 2 2 5 5" xfId="40680"/>
    <cellStyle name="40% - Ênfase5 2 2 6" xfId="4362"/>
    <cellStyle name="40% - Ênfase5 2 2 6 2" xfId="10421"/>
    <cellStyle name="40% - Ênfase5 2 2 6 2 2" xfId="22541"/>
    <cellStyle name="40% - Ênfase5 2 2 6 2 3" xfId="34630"/>
    <cellStyle name="40% - Ênfase5 2 2 6 2 4" xfId="50988"/>
    <cellStyle name="40% - Ênfase5 2 2 6 3" xfId="16481"/>
    <cellStyle name="40% - Ênfase5 2 2 6 4" xfId="28571"/>
    <cellStyle name="40% - Ênfase5 2 2 6 5" xfId="42711"/>
    <cellStyle name="40% - Ênfase5 2 2 7" xfId="6361"/>
    <cellStyle name="40% - Ênfase5 2 2 7 2" xfId="18481"/>
    <cellStyle name="40% - Ênfase5 2 2 7 2 2" xfId="46909"/>
    <cellStyle name="40% - Ênfase5 2 2 7 3" xfId="30570"/>
    <cellStyle name="40% - Ênfase5 2 2 7 4" xfId="38632"/>
    <cellStyle name="40% - Ênfase5 2 2 8" xfId="12421"/>
    <cellStyle name="40% - Ênfase5 2 2 8 2" xfId="44863"/>
    <cellStyle name="40% - Ênfase5 2 2 9" xfId="24541"/>
    <cellStyle name="40% - Ênfase5 2 3" xfId="1287"/>
    <cellStyle name="40% - Ênfase5 2 3 2" xfId="3329"/>
    <cellStyle name="40% - Ênfase5 2 3 2 2" xfId="9388"/>
    <cellStyle name="40% - Ênfase5 2 3 2 2 2" xfId="21508"/>
    <cellStyle name="40% - Ênfase5 2 3 2 2 3" xfId="33597"/>
    <cellStyle name="40% - Ênfase5 2 3 2 2 4" xfId="49955"/>
    <cellStyle name="40% - Ênfase5 2 3 2 3" xfId="15448"/>
    <cellStyle name="40% - Ênfase5 2 3 2 4" xfId="27538"/>
    <cellStyle name="40% - Ênfase5 2 3 2 5" xfId="41678"/>
    <cellStyle name="40% - Ênfase5 2 3 3" xfId="5354"/>
    <cellStyle name="40% - Ênfase5 2 3 3 2" xfId="11413"/>
    <cellStyle name="40% - Ênfase5 2 3 3 2 2" xfId="23533"/>
    <cellStyle name="40% - Ênfase5 2 3 3 2 3" xfId="35622"/>
    <cellStyle name="40% - Ênfase5 2 3 3 2 4" xfId="51980"/>
    <cellStyle name="40% - Ênfase5 2 3 3 3" xfId="17473"/>
    <cellStyle name="40% - Ênfase5 2 3 3 4" xfId="29563"/>
    <cellStyle name="40% - Ênfase5 2 3 3 5" xfId="43703"/>
    <cellStyle name="40% - Ênfase5 2 3 4" xfId="7358"/>
    <cellStyle name="40% - Ênfase5 2 3 4 2" xfId="19478"/>
    <cellStyle name="40% - Ênfase5 2 3 4 2 2" xfId="47921"/>
    <cellStyle name="40% - Ênfase5 2 3 4 3" xfId="31567"/>
    <cellStyle name="40% - Ênfase5 2 3 4 4" xfId="39644"/>
    <cellStyle name="40% - Ênfase5 2 3 5" xfId="13418"/>
    <cellStyle name="40% - Ênfase5 2 3 5 2" xfId="45872"/>
    <cellStyle name="40% - Ênfase5 2 3 6" xfId="25533"/>
    <cellStyle name="40% - Ênfase5 2 3 7" xfId="37623"/>
    <cellStyle name="40% - Ênfase5 2 4" xfId="778"/>
    <cellStyle name="40% - Ênfase5 2 4 2" xfId="2833"/>
    <cellStyle name="40% - Ênfase5 2 4 2 2" xfId="8892"/>
    <cellStyle name="40% - Ênfase5 2 4 2 2 2" xfId="21012"/>
    <cellStyle name="40% - Ênfase5 2 4 2 2 3" xfId="33101"/>
    <cellStyle name="40% - Ênfase5 2 4 2 2 4" xfId="49459"/>
    <cellStyle name="40% - Ênfase5 2 4 2 3" xfId="14952"/>
    <cellStyle name="40% - Ênfase5 2 4 2 4" xfId="27042"/>
    <cellStyle name="40% - Ênfase5 2 4 2 5" xfId="41182"/>
    <cellStyle name="40% - Ênfase5 2 4 3" xfId="4858"/>
    <cellStyle name="40% - Ênfase5 2 4 3 2" xfId="10917"/>
    <cellStyle name="40% - Ênfase5 2 4 3 2 2" xfId="23037"/>
    <cellStyle name="40% - Ênfase5 2 4 3 2 3" xfId="35126"/>
    <cellStyle name="40% - Ênfase5 2 4 3 2 4" xfId="51484"/>
    <cellStyle name="40% - Ênfase5 2 4 3 3" xfId="16977"/>
    <cellStyle name="40% - Ênfase5 2 4 3 4" xfId="29067"/>
    <cellStyle name="40% - Ênfase5 2 4 3 5" xfId="43207"/>
    <cellStyle name="40% - Ênfase5 2 4 4" xfId="6862"/>
    <cellStyle name="40% - Ênfase5 2 4 4 2" xfId="18982"/>
    <cellStyle name="40% - Ênfase5 2 4 4 2 2" xfId="47416"/>
    <cellStyle name="40% - Ênfase5 2 4 4 3" xfId="31071"/>
    <cellStyle name="40% - Ênfase5 2 4 4 4" xfId="39139"/>
    <cellStyle name="40% - Ênfase5 2 4 5" xfId="12922"/>
    <cellStyle name="40% - Ênfase5 2 4 5 2" xfId="45368"/>
    <cellStyle name="40% - Ênfase5 2 4 6" xfId="25037"/>
    <cellStyle name="40% - Ênfase5 2 4 7" xfId="37127"/>
    <cellStyle name="40% - Ênfase5 2 5" xfId="1830"/>
    <cellStyle name="40% - Ênfase5 2 5 2" xfId="3866"/>
    <cellStyle name="40% - Ênfase5 2 5 2 2" xfId="9925"/>
    <cellStyle name="40% - Ênfase5 2 5 2 2 2" xfId="22045"/>
    <cellStyle name="40% - Ênfase5 2 5 2 2 3" xfId="34134"/>
    <cellStyle name="40% - Ênfase5 2 5 2 2 4" xfId="50492"/>
    <cellStyle name="40% - Ênfase5 2 5 2 3" xfId="15985"/>
    <cellStyle name="40% - Ênfase5 2 5 2 4" xfId="28075"/>
    <cellStyle name="40% - Ênfase5 2 5 2 5" xfId="42215"/>
    <cellStyle name="40% - Ênfase5 2 5 3" xfId="5866"/>
    <cellStyle name="40% - Ênfase5 2 5 3 2" xfId="11925"/>
    <cellStyle name="40% - Ênfase5 2 5 3 2 2" xfId="24045"/>
    <cellStyle name="40% - Ênfase5 2 5 3 2 3" xfId="36134"/>
    <cellStyle name="40% - Ênfase5 2 5 3 2 4" xfId="52492"/>
    <cellStyle name="40% - Ênfase5 2 5 3 3" xfId="17985"/>
    <cellStyle name="40% - Ênfase5 2 5 3 4" xfId="30075"/>
    <cellStyle name="40% - Ênfase5 2 5 3 5" xfId="44215"/>
    <cellStyle name="40% - Ênfase5 2 5 4" xfId="7895"/>
    <cellStyle name="40% - Ênfase5 2 5 4 2" xfId="20015"/>
    <cellStyle name="40% - Ênfase5 2 5 4 2 2" xfId="48459"/>
    <cellStyle name="40% - Ênfase5 2 5 4 3" xfId="32104"/>
    <cellStyle name="40% - Ênfase5 2 5 4 4" xfId="40182"/>
    <cellStyle name="40% - Ênfase5 2 5 5" xfId="13955"/>
    <cellStyle name="40% - Ênfase5 2 5 5 2" xfId="46410"/>
    <cellStyle name="40% - Ênfase5 2 5 6" xfId="26045"/>
    <cellStyle name="40% - Ênfase5 2 5 7" xfId="38135"/>
    <cellStyle name="40% - Ênfase5 2 6" xfId="2329"/>
    <cellStyle name="40% - Ênfase5 2 6 2" xfId="8389"/>
    <cellStyle name="40% - Ênfase5 2 6 2 2" xfId="20509"/>
    <cellStyle name="40% - Ênfase5 2 6 2 3" xfId="32598"/>
    <cellStyle name="40% - Ênfase5 2 6 2 4" xfId="48955"/>
    <cellStyle name="40% - Ênfase5 2 6 3" xfId="14449"/>
    <cellStyle name="40% - Ênfase5 2 6 4" xfId="26539"/>
    <cellStyle name="40% - Ênfase5 2 6 5" xfId="40678"/>
    <cellStyle name="40% - Ênfase5 2 7" xfId="4360"/>
    <cellStyle name="40% - Ênfase5 2 7 2" xfId="10419"/>
    <cellStyle name="40% - Ênfase5 2 7 2 2" xfId="22539"/>
    <cellStyle name="40% - Ênfase5 2 7 2 3" xfId="34628"/>
    <cellStyle name="40% - Ênfase5 2 7 2 4" xfId="50986"/>
    <cellStyle name="40% - Ênfase5 2 7 3" xfId="16479"/>
    <cellStyle name="40% - Ênfase5 2 7 4" xfId="28569"/>
    <cellStyle name="40% - Ênfase5 2 7 5" xfId="42709"/>
    <cellStyle name="40% - Ênfase5 2 8" xfId="6359"/>
    <cellStyle name="40% - Ênfase5 2 8 2" xfId="18479"/>
    <cellStyle name="40% - Ênfase5 2 8 2 2" xfId="46907"/>
    <cellStyle name="40% - Ênfase5 2 8 3" xfId="30568"/>
    <cellStyle name="40% - Ênfase5 2 8 4" xfId="38630"/>
    <cellStyle name="40% - Ênfase5 2 9" xfId="12419"/>
    <cellStyle name="40% - Ênfase5 2 9 2" xfId="44861"/>
    <cellStyle name="40% - Ênfase5 20" xfId="439"/>
    <cellStyle name="40% - Ênfase5 20 10" xfId="36849"/>
    <cellStyle name="40% - Ênfase5 20 2" xfId="1508"/>
    <cellStyle name="40% - Ênfase5 20 2 2" xfId="3550"/>
    <cellStyle name="40% - Ênfase5 20 2 2 2" xfId="9609"/>
    <cellStyle name="40% - Ênfase5 20 2 2 2 2" xfId="21729"/>
    <cellStyle name="40% - Ênfase5 20 2 2 2 3" xfId="33818"/>
    <cellStyle name="40% - Ênfase5 20 2 2 2 4" xfId="50176"/>
    <cellStyle name="40% - Ênfase5 20 2 2 3" xfId="15669"/>
    <cellStyle name="40% - Ênfase5 20 2 2 4" xfId="27759"/>
    <cellStyle name="40% - Ênfase5 20 2 2 5" xfId="41899"/>
    <cellStyle name="40% - Ênfase5 20 2 3" xfId="5574"/>
    <cellStyle name="40% - Ênfase5 20 2 3 2" xfId="11633"/>
    <cellStyle name="40% - Ênfase5 20 2 3 2 2" xfId="23753"/>
    <cellStyle name="40% - Ênfase5 20 2 3 2 3" xfId="35842"/>
    <cellStyle name="40% - Ênfase5 20 2 3 2 4" xfId="52200"/>
    <cellStyle name="40% - Ênfase5 20 2 3 3" xfId="17693"/>
    <cellStyle name="40% - Ênfase5 20 2 3 4" xfId="29783"/>
    <cellStyle name="40% - Ênfase5 20 2 3 5" xfId="43923"/>
    <cellStyle name="40% - Ênfase5 20 2 4" xfId="7579"/>
    <cellStyle name="40% - Ênfase5 20 2 4 2" xfId="19699"/>
    <cellStyle name="40% - Ênfase5 20 2 4 2 2" xfId="48142"/>
    <cellStyle name="40% - Ênfase5 20 2 4 3" xfId="31788"/>
    <cellStyle name="40% - Ênfase5 20 2 4 4" xfId="39865"/>
    <cellStyle name="40% - Ênfase5 20 2 5" xfId="13639"/>
    <cellStyle name="40% - Ênfase5 20 2 5 2" xfId="46093"/>
    <cellStyle name="40% - Ênfase5 20 2 6" xfId="25753"/>
    <cellStyle name="40% - Ênfase5 20 2 7" xfId="37843"/>
    <cellStyle name="40% - Ênfase5 20 3" xfId="998"/>
    <cellStyle name="40% - Ênfase5 20 3 2" xfId="3053"/>
    <cellStyle name="40% - Ênfase5 20 3 2 2" xfId="9112"/>
    <cellStyle name="40% - Ênfase5 20 3 2 2 2" xfId="21232"/>
    <cellStyle name="40% - Ênfase5 20 3 2 2 3" xfId="33321"/>
    <cellStyle name="40% - Ênfase5 20 3 2 2 4" xfId="49679"/>
    <cellStyle name="40% - Ênfase5 20 3 2 3" xfId="15172"/>
    <cellStyle name="40% - Ênfase5 20 3 2 4" xfId="27262"/>
    <cellStyle name="40% - Ênfase5 20 3 2 5" xfId="41402"/>
    <cellStyle name="40% - Ênfase5 20 3 3" xfId="5078"/>
    <cellStyle name="40% - Ênfase5 20 3 3 2" xfId="11137"/>
    <cellStyle name="40% - Ênfase5 20 3 3 2 2" xfId="23257"/>
    <cellStyle name="40% - Ênfase5 20 3 3 2 3" xfId="35346"/>
    <cellStyle name="40% - Ênfase5 20 3 3 2 4" xfId="51704"/>
    <cellStyle name="40% - Ênfase5 20 3 3 3" xfId="17197"/>
    <cellStyle name="40% - Ênfase5 20 3 3 4" xfId="29287"/>
    <cellStyle name="40% - Ênfase5 20 3 3 5" xfId="43427"/>
    <cellStyle name="40% - Ênfase5 20 3 4" xfId="7082"/>
    <cellStyle name="40% - Ênfase5 20 3 4 2" xfId="19202"/>
    <cellStyle name="40% - Ênfase5 20 3 4 2 2" xfId="47636"/>
    <cellStyle name="40% - Ênfase5 20 3 4 3" xfId="31291"/>
    <cellStyle name="40% - Ênfase5 20 3 4 4" xfId="39359"/>
    <cellStyle name="40% - Ênfase5 20 3 5" xfId="13142"/>
    <cellStyle name="40% - Ênfase5 20 3 5 2" xfId="45588"/>
    <cellStyle name="40% - Ênfase5 20 3 6" xfId="25257"/>
    <cellStyle name="40% - Ênfase5 20 3 7" xfId="37347"/>
    <cellStyle name="40% - Ênfase5 20 4" xfId="2050"/>
    <cellStyle name="40% - Ênfase5 20 4 2" xfId="4086"/>
    <cellStyle name="40% - Ênfase5 20 4 2 2" xfId="10145"/>
    <cellStyle name="40% - Ênfase5 20 4 2 2 2" xfId="22265"/>
    <cellStyle name="40% - Ênfase5 20 4 2 2 3" xfId="34354"/>
    <cellStyle name="40% - Ênfase5 20 4 2 2 4" xfId="50712"/>
    <cellStyle name="40% - Ênfase5 20 4 2 3" xfId="16205"/>
    <cellStyle name="40% - Ênfase5 20 4 2 4" xfId="28295"/>
    <cellStyle name="40% - Ênfase5 20 4 2 5" xfId="42435"/>
    <cellStyle name="40% - Ênfase5 20 4 3" xfId="6086"/>
    <cellStyle name="40% - Ênfase5 20 4 3 2" xfId="12145"/>
    <cellStyle name="40% - Ênfase5 20 4 3 2 2" xfId="24265"/>
    <cellStyle name="40% - Ênfase5 20 4 3 2 3" xfId="36354"/>
    <cellStyle name="40% - Ênfase5 20 4 3 2 4" xfId="52712"/>
    <cellStyle name="40% - Ênfase5 20 4 3 3" xfId="18205"/>
    <cellStyle name="40% - Ênfase5 20 4 3 4" xfId="30295"/>
    <cellStyle name="40% - Ênfase5 20 4 3 5" xfId="44435"/>
    <cellStyle name="40% - Ênfase5 20 4 4" xfId="8115"/>
    <cellStyle name="40% - Ênfase5 20 4 4 2" xfId="20235"/>
    <cellStyle name="40% - Ênfase5 20 4 4 2 2" xfId="48679"/>
    <cellStyle name="40% - Ênfase5 20 4 4 3" xfId="32324"/>
    <cellStyle name="40% - Ênfase5 20 4 4 4" xfId="40402"/>
    <cellStyle name="40% - Ênfase5 20 4 5" xfId="14175"/>
    <cellStyle name="40% - Ênfase5 20 4 5 2" xfId="46630"/>
    <cellStyle name="40% - Ênfase5 20 4 6" xfId="26265"/>
    <cellStyle name="40% - Ênfase5 20 4 7" xfId="38355"/>
    <cellStyle name="40% - Ênfase5 20 5" xfId="2550"/>
    <cellStyle name="40% - Ênfase5 20 5 2" xfId="8610"/>
    <cellStyle name="40% - Ênfase5 20 5 2 2" xfId="20730"/>
    <cellStyle name="40% - Ênfase5 20 5 2 3" xfId="32819"/>
    <cellStyle name="40% - Ênfase5 20 5 2 4" xfId="49176"/>
    <cellStyle name="40% - Ênfase5 20 5 3" xfId="14670"/>
    <cellStyle name="40% - Ênfase5 20 5 4" xfId="26760"/>
    <cellStyle name="40% - Ênfase5 20 5 5" xfId="40899"/>
    <cellStyle name="40% - Ênfase5 20 6" xfId="4580"/>
    <cellStyle name="40% - Ênfase5 20 6 2" xfId="10639"/>
    <cellStyle name="40% - Ênfase5 20 6 2 2" xfId="22759"/>
    <cellStyle name="40% - Ênfase5 20 6 2 3" xfId="34848"/>
    <cellStyle name="40% - Ênfase5 20 6 2 4" xfId="51206"/>
    <cellStyle name="40% - Ênfase5 20 6 3" xfId="16699"/>
    <cellStyle name="40% - Ênfase5 20 6 4" xfId="28789"/>
    <cellStyle name="40% - Ênfase5 20 6 5" xfId="42929"/>
    <cellStyle name="40% - Ênfase5 20 7" xfId="6580"/>
    <cellStyle name="40% - Ênfase5 20 7 2" xfId="18700"/>
    <cellStyle name="40% - Ênfase5 20 7 2 2" xfId="47129"/>
    <cellStyle name="40% - Ênfase5 20 7 3" xfId="30789"/>
    <cellStyle name="40% - Ênfase5 20 7 4" xfId="38852"/>
    <cellStyle name="40% - Ênfase5 20 8" xfId="12640"/>
    <cellStyle name="40% - Ênfase5 20 8 2" xfId="45082"/>
    <cellStyle name="40% - Ênfase5 20 9" xfId="24759"/>
    <cellStyle name="40% - Ênfase5 21" xfId="444"/>
    <cellStyle name="40% - Ênfase5 21 10" xfId="36853"/>
    <cellStyle name="40% - Ênfase5 21 2" xfId="1513"/>
    <cellStyle name="40% - Ênfase5 21 2 2" xfId="3555"/>
    <cellStyle name="40% - Ênfase5 21 2 2 2" xfId="9614"/>
    <cellStyle name="40% - Ênfase5 21 2 2 2 2" xfId="21734"/>
    <cellStyle name="40% - Ênfase5 21 2 2 2 3" xfId="33823"/>
    <cellStyle name="40% - Ênfase5 21 2 2 2 4" xfId="50181"/>
    <cellStyle name="40% - Ênfase5 21 2 2 3" xfId="15674"/>
    <cellStyle name="40% - Ênfase5 21 2 2 4" xfId="27764"/>
    <cellStyle name="40% - Ênfase5 21 2 2 5" xfId="41904"/>
    <cellStyle name="40% - Ênfase5 21 2 3" xfId="5578"/>
    <cellStyle name="40% - Ênfase5 21 2 3 2" xfId="11637"/>
    <cellStyle name="40% - Ênfase5 21 2 3 2 2" xfId="23757"/>
    <cellStyle name="40% - Ênfase5 21 2 3 2 3" xfId="35846"/>
    <cellStyle name="40% - Ênfase5 21 2 3 2 4" xfId="52204"/>
    <cellStyle name="40% - Ênfase5 21 2 3 3" xfId="17697"/>
    <cellStyle name="40% - Ênfase5 21 2 3 4" xfId="29787"/>
    <cellStyle name="40% - Ênfase5 21 2 3 5" xfId="43927"/>
    <cellStyle name="40% - Ênfase5 21 2 4" xfId="7584"/>
    <cellStyle name="40% - Ênfase5 21 2 4 2" xfId="19704"/>
    <cellStyle name="40% - Ênfase5 21 2 4 2 2" xfId="48147"/>
    <cellStyle name="40% - Ênfase5 21 2 4 3" xfId="31793"/>
    <cellStyle name="40% - Ênfase5 21 2 4 4" xfId="39870"/>
    <cellStyle name="40% - Ênfase5 21 2 5" xfId="13644"/>
    <cellStyle name="40% - Ênfase5 21 2 5 2" xfId="46098"/>
    <cellStyle name="40% - Ênfase5 21 2 6" xfId="25757"/>
    <cellStyle name="40% - Ênfase5 21 2 7" xfId="37847"/>
    <cellStyle name="40% - Ênfase5 21 3" xfId="1002"/>
    <cellStyle name="40% - Ênfase5 21 3 2" xfId="3057"/>
    <cellStyle name="40% - Ênfase5 21 3 2 2" xfId="9116"/>
    <cellStyle name="40% - Ênfase5 21 3 2 2 2" xfId="21236"/>
    <cellStyle name="40% - Ênfase5 21 3 2 2 3" xfId="33325"/>
    <cellStyle name="40% - Ênfase5 21 3 2 2 4" xfId="49683"/>
    <cellStyle name="40% - Ênfase5 21 3 2 3" xfId="15176"/>
    <cellStyle name="40% - Ênfase5 21 3 2 4" xfId="27266"/>
    <cellStyle name="40% - Ênfase5 21 3 2 5" xfId="41406"/>
    <cellStyle name="40% - Ênfase5 21 3 3" xfId="5082"/>
    <cellStyle name="40% - Ênfase5 21 3 3 2" xfId="11141"/>
    <cellStyle name="40% - Ênfase5 21 3 3 2 2" xfId="23261"/>
    <cellStyle name="40% - Ênfase5 21 3 3 2 3" xfId="35350"/>
    <cellStyle name="40% - Ênfase5 21 3 3 2 4" xfId="51708"/>
    <cellStyle name="40% - Ênfase5 21 3 3 3" xfId="17201"/>
    <cellStyle name="40% - Ênfase5 21 3 3 4" xfId="29291"/>
    <cellStyle name="40% - Ênfase5 21 3 3 5" xfId="43431"/>
    <cellStyle name="40% - Ênfase5 21 3 4" xfId="7086"/>
    <cellStyle name="40% - Ênfase5 21 3 4 2" xfId="19206"/>
    <cellStyle name="40% - Ênfase5 21 3 4 2 2" xfId="47640"/>
    <cellStyle name="40% - Ênfase5 21 3 4 3" xfId="31295"/>
    <cellStyle name="40% - Ênfase5 21 3 4 4" xfId="39363"/>
    <cellStyle name="40% - Ênfase5 21 3 5" xfId="13146"/>
    <cellStyle name="40% - Ênfase5 21 3 5 2" xfId="45592"/>
    <cellStyle name="40% - Ênfase5 21 3 6" xfId="25261"/>
    <cellStyle name="40% - Ênfase5 21 3 7" xfId="37351"/>
    <cellStyle name="40% - Ênfase5 21 4" xfId="2054"/>
    <cellStyle name="40% - Ênfase5 21 4 2" xfId="4090"/>
    <cellStyle name="40% - Ênfase5 21 4 2 2" xfId="10149"/>
    <cellStyle name="40% - Ênfase5 21 4 2 2 2" xfId="22269"/>
    <cellStyle name="40% - Ênfase5 21 4 2 2 3" xfId="34358"/>
    <cellStyle name="40% - Ênfase5 21 4 2 2 4" xfId="50716"/>
    <cellStyle name="40% - Ênfase5 21 4 2 3" xfId="16209"/>
    <cellStyle name="40% - Ênfase5 21 4 2 4" xfId="28299"/>
    <cellStyle name="40% - Ênfase5 21 4 2 5" xfId="42439"/>
    <cellStyle name="40% - Ênfase5 21 4 3" xfId="6090"/>
    <cellStyle name="40% - Ênfase5 21 4 3 2" xfId="12149"/>
    <cellStyle name="40% - Ênfase5 21 4 3 2 2" xfId="24269"/>
    <cellStyle name="40% - Ênfase5 21 4 3 2 3" xfId="36358"/>
    <cellStyle name="40% - Ênfase5 21 4 3 2 4" xfId="52716"/>
    <cellStyle name="40% - Ênfase5 21 4 3 3" xfId="18209"/>
    <cellStyle name="40% - Ênfase5 21 4 3 4" xfId="30299"/>
    <cellStyle name="40% - Ênfase5 21 4 3 5" xfId="44439"/>
    <cellStyle name="40% - Ênfase5 21 4 4" xfId="8119"/>
    <cellStyle name="40% - Ênfase5 21 4 4 2" xfId="20239"/>
    <cellStyle name="40% - Ênfase5 21 4 4 2 2" xfId="48683"/>
    <cellStyle name="40% - Ênfase5 21 4 4 3" xfId="32328"/>
    <cellStyle name="40% - Ênfase5 21 4 4 4" xfId="40406"/>
    <cellStyle name="40% - Ênfase5 21 4 5" xfId="14179"/>
    <cellStyle name="40% - Ênfase5 21 4 5 2" xfId="46634"/>
    <cellStyle name="40% - Ênfase5 21 4 6" xfId="26269"/>
    <cellStyle name="40% - Ênfase5 21 4 7" xfId="38359"/>
    <cellStyle name="40% - Ênfase5 21 5" xfId="2555"/>
    <cellStyle name="40% - Ênfase5 21 5 2" xfId="8615"/>
    <cellStyle name="40% - Ênfase5 21 5 2 2" xfId="20735"/>
    <cellStyle name="40% - Ênfase5 21 5 2 3" xfId="32824"/>
    <cellStyle name="40% - Ênfase5 21 5 2 4" xfId="49181"/>
    <cellStyle name="40% - Ênfase5 21 5 3" xfId="14675"/>
    <cellStyle name="40% - Ênfase5 21 5 4" xfId="26765"/>
    <cellStyle name="40% - Ênfase5 21 5 5" xfId="40904"/>
    <cellStyle name="40% - Ênfase5 21 6" xfId="4584"/>
    <cellStyle name="40% - Ênfase5 21 6 2" xfId="10643"/>
    <cellStyle name="40% - Ênfase5 21 6 2 2" xfId="22763"/>
    <cellStyle name="40% - Ênfase5 21 6 2 3" xfId="34852"/>
    <cellStyle name="40% - Ênfase5 21 6 2 4" xfId="51210"/>
    <cellStyle name="40% - Ênfase5 21 6 3" xfId="16703"/>
    <cellStyle name="40% - Ênfase5 21 6 4" xfId="28793"/>
    <cellStyle name="40% - Ênfase5 21 6 5" xfId="42933"/>
    <cellStyle name="40% - Ênfase5 21 7" xfId="6585"/>
    <cellStyle name="40% - Ênfase5 21 7 2" xfId="18705"/>
    <cellStyle name="40% - Ênfase5 21 7 2 2" xfId="47134"/>
    <cellStyle name="40% - Ênfase5 21 7 3" xfId="30794"/>
    <cellStyle name="40% - Ênfase5 21 7 4" xfId="38857"/>
    <cellStyle name="40% - Ênfase5 21 8" xfId="12645"/>
    <cellStyle name="40% - Ênfase5 21 8 2" xfId="45087"/>
    <cellStyle name="40% - Ênfase5 21 9" xfId="24763"/>
    <cellStyle name="40% - Ênfase5 22" xfId="277"/>
    <cellStyle name="40% - Ênfase5 3" xfId="142"/>
    <cellStyle name="40% - Ênfase5 3 10" xfId="24491"/>
    <cellStyle name="40% - Ênfase5 3 11" xfId="36581"/>
    <cellStyle name="40% - Ênfase5 3 2" xfId="98"/>
    <cellStyle name="40% - Ênfase5 3 2 10" xfId="36539"/>
    <cellStyle name="40% - Ênfase5 3 2 2" xfId="1196"/>
    <cellStyle name="40% - Ênfase5 3 2 2 2" xfId="3239"/>
    <cellStyle name="40% - Ênfase5 3 2 2 2 2" xfId="9298"/>
    <cellStyle name="40% - Ênfase5 3 2 2 2 2 2" xfId="21418"/>
    <cellStyle name="40% - Ênfase5 3 2 2 2 2 3" xfId="33507"/>
    <cellStyle name="40% - Ênfase5 3 2 2 2 2 4" xfId="49865"/>
    <cellStyle name="40% - Ênfase5 3 2 2 2 3" xfId="15358"/>
    <cellStyle name="40% - Ênfase5 3 2 2 2 4" xfId="27448"/>
    <cellStyle name="40% - Ênfase5 3 2 2 2 5" xfId="41588"/>
    <cellStyle name="40% - Ênfase5 3 2 2 3" xfId="5264"/>
    <cellStyle name="40% - Ênfase5 3 2 2 3 2" xfId="11323"/>
    <cellStyle name="40% - Ênfase5 3 2 2 3 2 2" xfId="23443"/>
    <cellStyle name="40% - Ênfase5 3 2 2 3 2 3" xfId="35532"/>
    <cellStyle name="40% - Ênfase5 3 2 2 3 2 4" xfId="51890"/>
    <cellStyle name="40% - Ênfase5 3 2 2 3 3" xfId="17383"/>
    <cellStyle name="40% - Ênfase5 3 2 2 3 4" xfId="29473"/>
    <cellStyle name="40% - Ênfase5 3 2 2 3 5" xfId="43613"/>
    <cellStyle name="40% - Ênfase5 3 2 2 4" xfId="7268"/>
    <cellStyle name="40% - Ênfase5 3 2 2 4 2" xfId="19388"/>
    <cellStyle name="40% - Ênfase5 3 2 2 4 2 2" xfId="47830"/>
    <cellStyle name="40% - Ênfase5 3 2 2 4 3" xfId="31477"/>
    <cellStyle name="40% - Ênfase5 3 2 2 4 4" xfId="39553"/>
    <cellStyle name="40% - Ênfase5 3 2 2 5" xfId="13328"/>
    <cellStyle name="40% - Ênfase5 3 2 2 5 2" xfId="45781"/>
    <cellStyle name="40% - Ênfase5 3 2 2 6" xfId="25443"/>
    <cellStyle name="40% - Ênfase5 3 2 2 7" xfId="37533"/>
    <cellStyle name="40% - Ênfase5 3 2 3" xfId="686"/>
    <cellStyle name="40% - Ênfase5 3 2 3 2" xfId="2743"/>
    <cellStyle name="40% - Ênfase5 3 2 3 2 2" xfId="8802"/>
    <cellStyle name="40% - Ênfase5 3 2 3 2 2 2" xfId="20922"/>
    <cellStyle name="40% - Ênfase5 3 2 3 2 2 3" xfId="33011"/>
    <cellStyle name="40% - Ênfase5 3 2 3 2 2 4" xfId="49369"/>
    <cellStyle name="40% - Ênfase5 3 2 3 2 3" xfId="14862"/>
    <cellStyle name="40% - Ênfase5 3 2 3 2 4" xfId="26952"/>
    <cellStyle name="40% - Ênfase5 3 2 3 2 5" xfId="41092"/>
    <cellStyle name="40% - Ênfase5 3 2 3 3" xfId="4768"/>
    <cellStyle name="40% - Ênfase5 3 2 3 3 2" xfId="10827"/>
    <cellStyle name="40% - Ênfase5 3 2 3 3 2 2" xfId="22947"/>
    <cellStyle name="40% - Ênfase5 3 2 3 3 2 3" xfId="35036"/>
    <cellStyle name="40% - Ênfase5 3 2 3 3 2 4" xfId="51394"/>
    <cellStyle name="40% - Ênfase5 3 2 3 3 3" xfId="16887"/>
    <cellStyle name="40% - Ênfase5 3 2 3 3 4" xfId="28977"/>
    <cellStyle name="40% - Ênfase5 3 2 3 3 5" xfId="43117"/>
    <cellStyle name="40% - Ênfase5 3 2 3 4" xfId="6772"/>
    <cellStyle name="40% - Ênfase5 3 2 3 4 2" xfId="18892"/>
    <cellStyle name="40% - Ênfase5 3 2 3 4 2 2" xfId="47324"/>
    <cellStyle name="40% - Ênfase5 3 2 3 4 3" xfId="30981"/>
    <cellStyle name="40% - Ênfase5 3 2 3 4 4" xfId="39047"/>
    <cellStyle name="40% - Ênfase5 3 2 3 5" xfId="12832"/>
    <cellStyle name="40% - Ênfase5 3 2 3 5 2" xfId="45276"/>
    <cellStyle name="40% - Ênfase5 3 2 3 6" xfId="24947"/>
    <cellStyle name="40% - Ênfase5 3 2 3 7" xfId="37037"/>
    <cellStyle name="40% - Ênfase5 3 2 4" xfId="1739"/>
    <cellStyle name="40% - Ênfase5 3 2 4 2" xfId="3776"/>
    <cellStyle name="40% - Ênfase5 3 2 4 2 2" xfId="9835"/>
    <cellStyle name="40% - Ênfase5 3 2 4 2 2 2" xfId="21955"/>
    <cellStyle name="40% - Ênfase5 3 2 4 2 2 3" xfId="34044"/>
    <cellStyle name="40% - Ênfase5 3 2 4 2 2 4" xfId="50402"/>
    <cellStyle name="40% - Ênfase5 3 2 4 2 3" xfId="15895"/>
    <cellStyle name="40% - Ênfase5 3 2 4 2 4" xfId="27985"/>
    <cellStyle name="40% - Ênfase5 3 2 4 2 5" xfId="42125"/>
    <cellStyle name="40% - Ênfase5 3 2 4 3" xfId="5776"/>
    <cellStyle name="40% - Ênfase5 3 2 4 3 2" xfId="11835"/>
    <cellStyle name="40% - Ênfase5 3 2 4 3 2 2" xfId="23955"/>
    <cellStyle name="40% - Ênfase5 3 2 4 3 2 3" xfId="36044"/>
    <cellStyle name="40% - Ênfase5 3 2 4 3 2 4" xfId="52402"/>
    <cellStyle name="40% - Ênfase5 3 2 4 3 3" xfId="17895"/>
    <cellStyle name="40% - Ênfase5 3 2 4 3 4" xfId="29985"/>
    <cellStyle name="40% - Ênfase5 3 2 4 3 5" xfId="44125"/>
    <cellStyle name="40% - Ênfase5 3 2 4 4" xfId="7805"/>
    <cellStyle name="40% - Ênfase5 3 2 4 4 2" xfId="19925"/>
    <cellStyle name="40% - Ênfase5 3 2 4 4 2 2" xfId="48368"/>
    <cellStyle name="40% - Ênfase5 3 2 4 4 3" xfId="32014"/>
    <cellStyle name="40% - Ênfase5 3 2 4 4 4" xfId="40091"/>
    <cellStyle name="40% - Ênfase5 3 2 4 5" xfId="13865"/>
    <cellStyle name="40% - Ênfase5 3 2 4 5 2" xfId="46319"/>
    <cellStyle name="40% - Ênfase5 3 2 4 6" xfId="25955"/>
    <cellStyle name="40% - Ênfase5 3 2 4 7" xfId="38045"/>
    <cellStyle name="40% - Ênfase5 3 2 5" xfId="2239"/>
    <cellStyle name="40% - Ênfase5 3 2 5 2" xfId="8299"/>
    <cellStyle name="40% - Ênfase5 3 2 5 2 2" xfId="20419"/>
    <cellStyle name="40% - Ênfase5 3 2 5 2 3" xfId="32508"/>
    <cellStyle name="40% - Ênfase5 3 2 5 2 4" xfId="48865"/>
    <cellStyle name="40% - Ênfase5 3 2 5 3" xfId="14359"/>
    <cellStyle name="40% - Ênfase5 3 2 5 4" xfId="26449"/>
    <cellStyle name="40% - Ênfase5 3 2 5 5" xfId="40588"/>
    <cellStyle name="40% - Ênfase5 3 2 6" xfId="4270"/>
    <cellStyle name="40% - Ênfase5 3 2 6 2" xfId="10329"/>
    <cellStyle name="40% - Ênfase5 3 2 6 2 2" xfId="22449"/>
    <cellStyle name="40% - Ênfase5 3 2 6 2 3" xfId="34538"/>
    <cellStyle name="40% - Ênfase5 3 2 6 2 4" xfId="50896"/>
    <cellStyle name="40% - Ênfase5 3 2 6 3" xfId="16389"/>
    <cellStyle name="40% - Ênfase5 3 2 6 4" xfId="28479"/>
    <cellStyle name="40% - Ênfase5 3 2 6 5" xfId="42619"/>
    <cellStyle name="40% - Ênfase5 3 2 7" xfId="6269"/>
    <cellStyle name="40% - Ênfase5 3 2 7 2" xfId="18389"/>
    <cellStyle name="40% - Ênfase5 3 2 7 2 2" xfId="46816"/>
    <cellStyle name="40% - Ênfase5 3 2 7 3" xfId="30478"/>
    <cellStyle name="40% - Ênfase5 3 2 7 4" xfId="38539"/>
    <cellStyle name="40% - Ênfase5 3 2 8" xfId="12329"/>
    <cellStyle name="40% - Ênfase5 3 2 8 2" xfId="44770"/>
    <cellStyle name="40% - Ênfase5 3 2 9" xfId="24449"/>
    <cellStyle name="40% - Ênfase5 3 3" xfId="1238"/>
    <cellStyle name="40% - Ênfase5 3 3 2" xfId="3281"/>
    <cellStyle name="40% - Ênfase5 3 3 2 2" xfId="9340"/>
    <cellStyle name="40% - Ênfase5 3 3 2 2 2" xfId="21460"/>
    <cellStyle name="40% - Ênfase5 3 3 2 2 3" xfId="33549"/>
    <cellStyle name="40% - Ênfase5 3 3 2 2 4" xfId="49907"/>
    <cellStyle name="40% - Ênfase5 3 3 2 3" xfId="15400"/>
    <cellStyle name="40% - Ênfase5 3 3 2 4" xfId="27490"/>
    <cellStyle name="40% - Ênfase5 3 3 2 5" xfId="41630"/>
    <cellStyle name="40% - Ênfase5 3 3 3" xfId="5306"/>
    <cellStyle name="40% - Ênfase5 3 3 3 2" xfId="11365"/>
    <cellStyle name="40% - Ênfase5 3 3 3 2 2" xfId="23485"/>
    <cellStyle name="40% - Ênfase5 3 3 3 2 3" xfId="35574"/>
    <cellStyle name="40% - Ênfase5 3 3 3 2 4" xfId="51932"/>
    <cellStyle name="40% - Ênfase5 3 3 3 3" xfId="17425"/>
    <cellStyle name="40% - Ênfase5 3 3 3 4" xfId="29515"/>
    <cellStyle name="40% - Ênfase5 3 3 3 5" xfId="43655"/>
    <cellStyle name="40% - Ênfase5 3 3 4" xfId="7310"/>
    <cellStyle name="40% - Ênfase5 3 3 4 2" xfId="19430"/>
    <cellStyle name="40% - Ênfase5 3 3 4 2 2" xfId="47872"/>
    <cellStyle name="40% - Ênfase5 3 3 4 3" xfId="31519"/>
    <cellStyle name="40% - Ênfase5 3 3 4 4" xfId="39595"/>
    <cellStyle name="40% - Ênfase5 3 3 5" xfId="13370"/>
    <cellStyle name="40% - Ênfase5 3 3 5 2" xfId="45823"/>
    <cellStyle name="40% - Ênfase5 3 3 6" xfId="25485"/>
    <cellStyle name="40% - Ênfase5 3 3 7" xfId="37575"/>
    <cellStyle name="40% - Ênfase5 3 4" xfId="729"/>
    <cellStyle name="40% - Ênfase5 3 4 2" xfId="2785"/>
    <cellStyle name="40% - Ênfase5 3 4 2 2" xfId="8844"/>
    <cellStyle name="40% - Ênfase5 3 4 2 2 2" xfId="20964"/>
    <cellStyle name="40% - Ênfase5 3 4 2 2 3" xfId="33053"/>
    <cellStyle name="40% - Ênfase5 3 4 2 2 4" xfId="49411"/>
    <cellStyle name="40% - Ênfase5 3 4 2 3" xfId="14904"/>
    <cellStyle name="40% - Ênfase5 3 4 2 4" xfId="26994"/>
    <cellStyle name="40% - Ênfase5 3 4 2 5" xfId="41134"/>
    <cellStyle name="40% - Ênfase5 3 4 3" xfId="4810"/>
    <cellStyle name="40% - Ênfase5 3 4 3 2" xfId="10869"/>
    <cellStyle name="40% - Ênfase5 3 4 3 2 2" xfId="22989"/>
    <cellStyle name="40% - Ênfase5 3 4 3 2 3" xfId="35078"/>
    <cellStyle name="40% - Ênfase5 3 4 3 2 4" xfId="51436"/>
    <cellStyle name="40% - Ênfase5 3 4 3 3" xfId="16929"/>
    <cellStyle name="40% - Ênfase5 3 4 3 4" xfId="29019"/>
    <cellStyle name="40% - Ênfase5 3 4 3 5" xfId="43159"/>
    <cellStyle name="40% - Ênfase5 3 4 4" xfId="6814"/>
    <cellStyle name="40% - Ênfase5 3 4 4 2" xfId="18934"/>
    <cellStyle name="40% - Ênfase5 3 4 4 2 2" xfId="47367"/>
    <cellStyle name="40% - Ênfase5 3 4 4 3" xfId="31023"/>
    <cellStyle name="40% - Ênfase5 3 4 4 4" xfId="39090"/>
    <cellStyle name="40% - Ênfase5 3 4 5" xfId="12874"/>
    <cellStyle name="40% - Ênfase5 3 4 5 2" xfId="45319"/>
    <cellStyle name="40% - Ênfase5 3 4 6" xfId="24989"/>
    <cellStyle name="40% - Ênfase5 3 4 7" xfId="37079"/>
    <cellStyle name="40% - Ênfase5 3 5" xfId="1781"/>
    <cellStyle name="40% - Ênfase5 3 5 2" xfId="3818"/>
    <cellStyle name="40% - Ênfase5 3 5 2 2" xfId="9877"/>
    <cellStyle name="40% - Ênfase5 3 5 2 2 2" xfId="21997"/>
    <cellStyle name="40% - Ênfase5 3 5 2 2 3" xfId="34086"/>
    <cellStyle name="40% - Ênfase5 3 5 2 2 4" xfId="50444"/>
    <cellStyle name="40% - Ênfase5 3 5 2 3" xfId="15937"/>
    <cellStyle name="40% - Ênfase5 3 5 2 4" xfId="28027"/>
    <cellStyle name="40% - Ênfase5 3 5 2 5" xfId="42167"/>
    <cellStyle name="40% - Ênfase5 3 5 3" xfId="5818"/>
    <cellStyle name="40% - Ênfase5 3 5 3 2" xfId="11877"/>
    <cellStyle name="40% - Ênfase5 3 5 3 2 2" xfId="23997"/>
    <cellStyle name="40% - Ênfase5 3 5 3 2 3" xfId="36086"/>
    <cellStyle name="40% - Ênfase5 3 5 3 2 4" xfId="52444"/>
    <cellStyle name="40% - Ênfase5 3 5 3 3" xfId="17937"/>
    <cellStyle name="40% - Ênfase5 3 5 3 4" xfId="30027"/>
    <cellStyle name="40% - Ênfase5 3 5 3 5" xfId="44167"/>
    <cellStyle name="40% - Ênfase5 3 5 4" xfId="7847"/>
    <cellStyle name="40% - Ênfase5 3 5 4 2" xfId="19967"/>
    <cellStyle name="40% - Ênfase5 3 5 4 2 2" xfId="48410"/>
    <cellStyle name="40% - Ênfase5 3 5 4 3" xfId="32056"/>
    <cellStyle name="40% - Ênfase5 3 5 4 4" xfId="40133"/>
    <cellStyle name="40% - Ênfase5 3 5 5" xfId="13907"/>
    <cellStyle name="40% - Ênfase5 3 5 5 2" xfId="46361"/>
    <cellStyle name="40% - Ênfase5 3 5 6" xfId="25997"/>
    <cellStyle name="40% - Ênfase5 3 5 7" xfId="38087"/>
    <cellStyle name="40% - Ênfase5 3 6" xfId="2281"/>
    <cellStyle name="40% - Ênfase5 3 6 2" xfId="8341"/>
    <cellStyle name="40% - Ênfase5 3 6 2 2" xfId="20461"/>
    <cellStyle name="40% - Ênfase5 3 6 2 3" xfId="32550"/>
    <cellStyle name="40% - Ênfase5 3 6 2 4" xfId="48907"/>
    <cellStyle name="40% - Ênfase5 3 6 3" xfId="14401"/>
    <cellStyle name="40% - Ênfase5 3 6 4" xfId="26491"/>
    <cellStyle name="40% - Ênfase5 3 6 5" xfId="40630"/>
    <cellStyle name="40% - Ênfase5 3 7" xfId="4312"/>
    <cellStyle name="40% - Ênfase5 3 7 2" xfId="10371"/>
    <cellStyle name="40% - Ênfase5 3 7 2 2" xfId="22491"/>
    <cellStyle name="40% - Ênfase5 3 7 2 3" xfId="34580"/>
    <cellStyle name="40% - Ênfase5 3 7 2 4" xfId="50938"/>
    <cellStyle name="40% - Ênfase5 3 7 3" xfId="16431"/>
    <cellStyle name="40% - Ênfase5 3 7 4" xfId="28521"/>
    <cellStyle name="40% - Ênfase5 3 7 5" xfId="42661"/>
    <cellStyle name="40% - Ênfase5 3 8" xfId="6311"/>
    <cellStyle name="40% - Ênfase5 3 8 2" xfId="18431"/>
    <cellStyle name="40% - Ênfase5 3 8 2 2" xfId="46858"/>
    <cellStyle name="40% - Ênfase5 3 8 3" xfId="30520"/>
    <cellStyle name="40% - Ênfase5 3 8 4" xfId="38581"/>
    <cellStyle name="40% - Ênfase5 3 9" xfId="12371"/>
    <cellStyle name="40% - Ênfase5 3 9 2" xfId="44812"/>
    <cellStyle name="40% - Ênfase5 4" xfId="196"/>
    <cellStyle name="40% - Ênfase5 4 10" xfId="24543"/>
    <cellStyle name="40% - Ênfase5 4 11" xfId="36633"/>
    <cellStyle name="40% - Ênfase5 4 2" xfId="200"/>
    <cellStyle name="40% - Ênfase5 4 2 10" xfId="36637"/>
    <cellStyle name="40% - Ênfase5 4 2 2" xfId="1295"/>
    <cellStyle name="40% - Ênfase5 4 2 2 2" xfId="3337"/>
    <cellStyle name="40% - Ênfase5 4 2 2 2 2" xfId="9396"/>
    <cellStyle name="40% - Ênfase5 4 2 2 2 2 2" xfId="21516"/>
    <cellStyle name="40% - Ênfase5 4 2 2 2 2 3" xfId="33605"/>
    <cellStyle name="40% - Ênfase5 4 2 2 2 2 4" xfId="49963"/>
    <cellStyle name="40% - Ênfase5 4 2 2 2 3" xfId="15456"/>
    <cellStyle name="40% - Ênfase5 4 2 2 2 4" xfId="27546"/>
    <cellStyle name="40% - Ênfase5 4 2 2 2 5" xfId="41686"/>
    <cellStyle name="40% - Ênfase5 4 2 2 3" xfId="5362"/>
    <cellStyle name="40% - Ênfase5 4 2 2 3 2" xfId="11421"/>
    <cellStyle name="40% - Ênfase5 4 2 2 3 2 2" xfId="23541"/>
    <cellStyle name="40% - Ênfase5 4 2 2 3 2 3" xfId="35630"/>
    <cellStyle name="40% - Ênfase5 4 2 2 3 2 4" xfId="51988"/>
    <cellStyle name="40% - Ênfase5 4 2 2 3 3" xfId="17481"/>
    <cellStyle name="40% - Ênfase5 4 2 2 3 4" xfId="29571"/>
    <cellStyle name="40% - Ênfase5 4 2 2 3 5" xfId="43711"/>
    <cellStyle name="40% - Ênfase5 4 2 2 4" xfId="7366"/>
    <cellStyle name="40% - Ênfase5 4 2 2 4 2" xfId="19486"/>
    <cellStyle name="40% - Ênfase5 4 2 2 4 2 2" xfId="47929"/>
    <cellStyle name="40% - Ênfase5 4 2 2 4 3" xfId="31575"/>
    <cellStyle name="40% - Ênfase5 4 2 2 4 4" xfId="39652"/>
    <cellStyle name="40% - Ênfase5 4 2 2 5" xfId="13426"/>
    <cellStyle name="40% - Ênfase5 4 2 2 5 2" xfId="45880"/>
    <cellStyle name="40% - Ênfase5 4 2 2 6" xfId="25541"/>
    <cellStyle name="40% - Ênfase5 4 2 2 7" xfId="37631"/>
    <cellStyle name="40% - Ênfase5 4 2 3" xfId="786"/>
    <cellStyle name="40% - Ênfase5 4 2 3 2" xfId="2841"/>
    <cellStyle name="40% - Ênfase5 4 2 3 2 2" xfId="8900"/>
    <cellStyle name="40% - Ênfase5 4 2 3 2 2 2" xfId="21020"/>
    <cellStyle name="40% - Ênfase5 4 2 3 2 2 3" xfId="33109"/>
    <cellStyle name="40% - Ênfase5 4 2 3 2 2 4" xfId="49467"/>
    <cellStyle name="40% - Ênfase5 4 2 3 2 3" xfId="14960"/>
    <cellStyle name="40% - Ênfase5 4 2 3 2 4" xfId="27050"/>
    <cellStyle name="40% - Ênfase5 4 2 3 2 5" xfId="41190"/>
    <cellStyle name="40% - Ênfase5 4 2 3 3" xfId="4866"/>
    <cellStyle name="40% - Ênfase5 4 2 3 3 2" xfId="10925"/>
    <cellStyle name="40% - Ênfase5 4 2 3 3 2 2" xfId="23045"/>
    <cellStyle name="40% - Ênfase5 4 2 3 3 2 3" xfId="35134"/>
    <cellStyle name="40% - Ênfase5 4 2 3 3 2 4" xfId="51492"/>
    <cellStyle name="40% - Ênfase5 4 2 3 3 3" xfId="16985"/>
    <cellStyle name="40% - Ênfase5 4 2 3 3 4" xfId="29075"/>
    <cellStyle name="40% - Ênfase5 4 2 3 3 5" xfId="43215"/>
    <cellStyle name="40% - Ênfase5 4 2 3 4" xfId="6870"/>
    <cellStyle name="40% - Ênfase5 4 2 3 4 2" xfId="18990"/>
    <cellStyle name="40% - Ênfase5 4 2 3 4 2 2" xfId="47424"/>
    <cellStyle name="40% - Ênfase5 4 2 3 4 3" xfId="31079"/>
    <cellStyle name="40% - Ênfase5 4 2 3 4 4" xfId="39147"/>
    <cellStyle name="40% - Ênfase5 4 2 3 5" xfId="12930"/>
    <cellStyle name="40% - Ênfase5 4 2 3 5 2" xfId="45376"/>
    <cellStyle name="40% - Ênfase5 4 2 3 6" xfId="25045"/>
    <cellStyle name="40% - Ênfase5 4 2 3 7" xfId="37135"/>
    <cellStyle name="40% - Ênfase5 4 2 4" xfId="1838"/>
    <cellStyle name="40% - Ênfase5 4 2 4 2" xfId="3874"/>
    <cellStyle name="40% - Ênfase5 4 2 4 2 2" xfId="9933"/>
    <cellStyle name="40% - Ênfase5 4 2 4 2 2 2" xfId="22053"/>
    <cellStyle name="40% - Ênfase5 4 2 4 2 2 3" xfId="34142"/>
    <cellStyle name="40% - Ênfase5 4 2 4 2 2 4" xfId="50500"/>
    <cellStyle name="40% - Ênfase5 4 2 4 2 3" xfId="15993"/>
    <cellStyle name="40% - Ênfase5 4 2 4 2 4" xfId="28083"/>
    <cellStyle name="40% - Ênfase5 4 2 4 2 5" xfId="42223"/>
    <cellStyle name="40% - Ênfase5 4 2 4 3" xfId="5874"/>
    <cellStyle name="40% - Ênfase5 4 2 4 3 2" xfId="11933"/>
    <cellStyle name="40% - Ênfase5 4 2 4 3 2 2" xfId="24053"/>
    <cellStyle name="40% - Ênfase5 4 2 4 3 2 3" xfId="36142"/>
    <cellStyle name="40% - Ênfase5 4 2 4 3 2 4" xfId="52500"/>
    <cellStyle name="40% - Ênfase5 4 2 4 3 3" xfId="17993"/>
    <cellStyle name="40% - Ênfase5 4 2 4 3 4" xfId="30083"/>
    <cellStyle name="40% - Ênfase5 4 2 4 3 5" xfId="44223"/>
    <cellStyle name="40% - Ênfase5 4 2 4 4" xfId="7903"/>
    <cellStyle name="40% - Ênfase5 4 2 4 4 2" xfId="20023"/>
    <cellStyle name="40% - Ênfase5 4 2 4 4 2 2" xfId="48467"/>
    <cellStyle name="40% - Ênfase5 4 2 4 4 3" xfId="32112"/>
    <cellStyle name="40% - Ênfase5 4 2 4 4 4" xfId="40190"/>
    <cellStyle name="40% - Ênfase5 4 2 4 5" xfId="13963"/>
    <cellStyle name="40% - Ênfase5 4 2 4 5 2" xfId="46418"/>
    <cellStyle name="40% - Ênfase5 4 2 4 6" xfId="26053"/>
    <cellStyle name="40% - Ênfase5 4 2 4 7" xfId="38143"/>
    <cellStyle name="40% - Ênfase5 4 2 5" xfId="2337"/>
    <cellStyle name="40% - Ênfase5 4 2 5 2" xfId="8397"/>
    <cellStyle name="40% - Ênfase5 4 2 5 2 2" xfId="20517"/>
    <cellStyle name="40% - Ênfase5 4 2 5 2 3" xfId="32606"/>
    <cellStyle name="40% - Ênfase5 4 2 5 2 4" xfId="48963"/>
    <cellStyle name="40% - Ênfase5 4 2 5 3" xfId="14457"/>
    <cellStyle name="40% - Ênfase5 4 2 5 4" xfId="26547"/>
    <cellStyle name="40% - Ênfase5 4 2 5 5" xfId="40686"/>
    <cellStyle name="40% - Ênfase5 4 2 6" xfId="4368"/>
    <cellStyle name="40% - Ênfase5 4 2 6 2" xfId="10427"/>
    <cellStyle name="40% - Ênfase5 4 2 6 2 2" xfId="22547"/>
    <cellStyle name="40% - Ênfase5 4 2 6 2 3" xfId="34636"/>
    <cellStyle name="40% - Ênfase5 4 2 6 2 4" xfId="50994"/>
    <cellStyle name="40% - Ênfase5 4 2 6 3" xfId="16487"/>
    <cellStyle name="40% - Ênfase5 4 2 6 4" xfId="28577"/>
    <cellStyle name="40% - Ênfase5 4 2 6 5" xfId="42717"/>
    <cellStyle name="40% - Ênfase5 4 2 7" xfId="6367"/>
    <cellStyle name="40% - Ênfase5 4 2 7 2" xfId="18487"/>
    <cellStyle name="40% - Ênfase5 4 2 7 2 2" xfId="46915"/>
    <cellStyle name="40% - Ênfase5 4 2 7 3" xfId="30576"/>
    <cellStyle name="40% - Ênfase5 4 2 7 4" xfId="38638"/>
    <cellStyle name="40% - Ênfase5 4 2 8" xfId="12427"/>
    <cellStyle name="40% - Ênfase5 4 2 8 2" xfId="44869"/>
    <cellStyle name="40% - Ênfase5 4 2 9" xfId="24547"/>
    <cellStyle name="40% - Ênfase5 4 3" xfId="1291"/>
    <cellStyle name="40% - Ênfase5 4 3 2" xfId="3333"/>
    <cellStyle name="40% - Ênfase5 4 3 2 2" xfId="9392"/>
    <cellStyle name="40% - Ênfase5 4 3 2 2 2" xfId="21512"/>
    <cellStyle name="40% - Ênfase5 4 3 2 2 3" xfId="33601"/>
    <cellStyle name="40% - Ênfase5 4 3 2 2 4" xfId="49959"/>
    <cellStyle name="40% - Ênfase5 4 3 2 3" xfId="15452"/>
    <cellStyle name="40% - Ênfase5 4 3 2 4" xfId="27542"/>
    <cellStyle name="40% - Ênfase5 4 3 2 5" xfId="41682"/>
    <cellStyle name="40% - Ênfase5 4 3 3" xfId="5358"/>
    <cellStyle name="40% - Ênfase5 4 3 3 2" xfId="11417"/>
    <cellStyle name="40% - Ênfase5 4 3 3 2 2" xfId="23537"/>
    <cellStyle name="40% - Ênfase5 4 3 3 2 3" xfId="35626"/>
    <cellStyle name="40% - Ênfase5 4 3 3 2 4" xfId="51984"/>
    <cellStyle name="40% - Ênfase5 4 3 3 3" xfId="17477"/>
    <cellStyle name="40% - Ênfase5 4 3 3 4" xfId="29567"/>
    <cellStyle name="40% - Ênfase5 4 3 3 5" xfId="43707"/>
    <cellStyle name="40% - Ênfase5 4 3 4" xfId="7362"/>
    <cellStyle name="40% - Ênfase5 4 3 4 2" xfId="19482"/>
    <cellStyle name="40% - Ênfase5 4 3 4 2 2" xfId="47925"/>
    <cellStyle name="40% - Ênfase5 4 3 4 3" xfId="31571"/>
    <cellStyle name="40% - Ênfase5 4 3 4 4" xfId="39648"/>
    <cellStyle name="40% - Ênfase5 4 3 5" xfId="13422"/>
    <cellStyle name="40% - Ênfase5 4 3 5 2" xfId="45876"/>
    <cellStyle name="40% - Ênfase5 4 3 6" xfId="25537"/>
    <cellStyle name="40% - Ênfase5 4 3 7" xfId="37627"/>
    <cellStyle name="40% - Ênfase5 4 4" xfId="782"/>
    <cellStyle name="40% - Ênfase5 4 4 2" xfId="2837"/>
    <cellStyle name="40% - Ênfase5 4 4 2 2" xfId="8896"/>
    <cellStyle name="40% - Ênfase5 4 4 2 2 2" xfId="21016"/>
    <cellStyle name="40% - Ênfase5 4 4 2 2 3" xfId="33105"/>
    <cellStyle name="40% - Ênfase5 4 4 2 2 4" xfId="49463"/>
    <cellStyle name="40% - Ênfase5 4 4 2 3" xfId="14956"/>
    <cellStyle name="40% - Ênfase5 4 4 2 4" xfId="27046"/>
    <cellStyle name="40% - Ênfase5 4 4 2 5" xfId="41186"/>
    <cellStyle name="40% - Ênfase5 4 4 3" xfId="4862"/>
    <cellStyle name="40% - Ênfase5 4 4 3 2" xfId="10921"/>
    <cellStyle name="40% - Ênfase5 4 4 3 2 2" xfId="23041"/>
    <cellStyle name="40% - Ênfase5 4 4 3 2 3" xfId="35130"/>
    <cellStyle name="40% - Ênfase5 4 4 3 2 4" xfId="51488"/>
    <cellStyle name="40% - Ênfase5 4 4 3 3" xfId="16981"/>
    <cellStyle name="40% - Ênfase5 4 4 3 4" xfId="29071"/>
    <cellStyle name="40% - Ênfase5 4 4 3 5" xfId="43211"/>
    <cellStyle name="40% - Ênfase5 4 4 4" xfId="6866"/>
    <cellStyle name="40% - Ênfase5 4 4 4 2" xfId="18986"/>
    <cellStyle name="40% - Ênfase5 4 4 4 2 2" xfId="47420"/>
    <cellStyle name="40% - Ênfase5 4 4 4 3" xfId="31075"/>
    <cellStyle name="40% - Ênfase5 4 4 4 4" xfId="39143"/>
    <cellStyle name="40% - Ênfase5 4 4 5" xfId="12926"/>
    <cellStyle name="40% - Ênfase5 4 4 5 2" xfId="45372"/>
    <cellStyle name="40% - Ênfase5 4 4 6" xfId="25041"/>
    <cellStyle name="40% - Ênfase5 4 4 7" xfId="37131"/>
    <cellStyle name="40% - Ênfase5 4 5" xfId="1834"/>
    <cellStyle name="40% - Ênfase5 4 5 2" xfId="3870"/>
    <cellStyle name="40% - Ênfase5 4 5 2 2" xfId="9929"/>
    <cellStyle name="40% - Ênfase5 4 5 2 2 2" xfId="22049"/>
    <cellStyle name="40% - Ênfase5 4 5 2 2 3" xfId="34138"/>
    <cellStyle name="40% - Ênfase5 4 5 2 2 4" xfId="50496"/>
    <cellStyle name="40% - Ênfase5 4 5 2 3" xfId="15989"/>
    <cellStyle name="40% - Ênfase5 4 5 2 4" xfId="28079"/>
    <cellStyle name="40% - Ênfase5 4 5 2 5" xfId="42219"/>
    <cellStyle name="40% - Ênfase5 4 5 3" xfId="5870"/>
    <cellStyle name="40% - Ênfase5 4 5 3 2" xfId="11929"/>
    <cellStyle name="40% - Ênfase5 4 5 3 2 2" xfId="24049"/>
    <cellStyle name="40% - Ênfase5 4 5 3 2 3" xfId="36138"/>
    <cellStyle name="40% - Ênfase5 4 5 3 2 4" xfId="52496"/>
    <cellStyle name="40% - Ênfase5 4 5 3 3" xfId="17989"/>
    <cellStyle name="40% - Ênfase5 4 5 3 4" xfId="30079"/>
    <cellStyle name="40% - Ênfase5 4 5 3 5" xfId="44219"/>
    <cellStyle name="40% - Ênfase5 4 5 4" xfId="7899"/>
    <cellStyle name="40% - Ênfase5 4 5 4 2" xfId="20019"/>
    <cellStyle name="40% - Ênfase5 4 5 4 2 2" xfId="48463"/>
    <cellStyle name="40% - Ênfase5 4 5 4 3" xfId="32108"/>
    <cellStyle name="40% - Ênfase5 4 5 4 4" xfId="40186"/>
    <cellStyle name="40% - Ênfase5 4 5 5" xfId="13959"/>
    <cellStyle name="40% - Ênfase5 4 5 5 2" xfId="46414"/>
    <cellStyle name="40% - Ênfase5 4 5 6" xfId="26049"/>
    <cellStyle name="40% - Ênfase5 4 5 7" xfId="38139"/>
    <cellStyle name="40% - Ênfase5 4 6" xfId="2333"/>
    <cellStyle name="40% - Ênfase5 4 6 2" xfId="8393"/>
    <cellStyle name="40% - Ênfase5 4 6 2 2" xfId="20513"/>
    <cellStyle name="40% - Ênfase5 4 6 2 3" xfId="32602"/>
    <cellStyle name="40% - Ênfase5 4 6 2 4" xfId="48959"/>
    <cellStyle name="40% - Ênfase5 4 6 3" xfId="14453"/>
    <cellStyle name="40% - Ênfase5 4 6 4" xfId="26543"/>
    <cellStyle name="40% - Ênfase5 4 6 5" xfId="40682"/>
    <cellStyle name="40% - Ênfase5 4 7" xfId="4364"/>
    <cellStyle name="40% - Ênfase5 4 7 2" xfId="10423"/>
    <cellStyle name="40% - Ênfase5 4 7 2 2" xfId="22543"/>
    <cellStyle name="40% - Ênfase5 4 7 2 3" xfId="34632"/>
    <cellStyle name="40% - Ênfase5 4 7 2 4" xfId="50990"/>
    <cellStyle name="40% - Ênfase5 4 7 3" xfId="16483"/>
    <cellStyle name="40% - Ênfase5 4 7 4" xfId="28573"/>
    <cellStyle name="40% - Ênfase5 4 7 5" xfId="42713"/>
    <cellStyle name="40% - Ênfase5 4 8" xfId="6363"/>
    <cellStyle name="40% - Ênfase5 4 8 2" xfId="18483"/>
    <cellStyle name="40% - Ênfase5 4 8 2 2" xfId="46911"/>
    <cellStyle name="40% - Ênfase5 4 8 3" xfId="30572"/>
    <cellStyle name="40% - Ênfase5 4 8 4" xfId="38634"/>
    <cellStyle name="40% - Ênfase5 4 9" xfId="12423"/>
    <cellStyle name="40% - Ênfase5 4 9 2" xfId="44865"/>
    <cellStyle name="40% - Ênfase5 5" xfId="204"/>
    <cellStyle name="40% - Ênfase5 5 10" xfId="24551"/>
    <cellStyle name="40% - Ênfase5 5 11" xfId="36641"/>
    <cellStyle name="40% - Ênfase5 5 2" xfId="27"/>
    <cellStyle name="40% - Ênfase5 5 2 10" xfId="36476"/>
    <cellStyle name="40% - Ênfase5 5 2 2" xfId="1130"/>
    <cellStyle name="40% - Ênfase5 5 2 2 2" xfId="3174"/>
    <cellStyle name="40% - Ênfase5 5 2 2 2 2" xfId="9233"/>
    <cellStyle name="40% - Ênfase5 5 2 2 2 2 2" xfId="21353"/>
    <cellStyle name="40% - Ênfase5 5 2 2 2 2 3" xfId="33442"/>
    <cellStyle name="40% - Ênfase5 5 2 2 2 2 4" xfId="49800"/>
    <cellStyle name="40% - Ênfase5 5 2 2 2 3" xfId="15293"/>
    <cellStyle name="40% - Ênfase5 5 2 2 2 4" xfId="27383"/>
    <cellStyle name="40% - Ênfase5 5 2 2 2 5" xfId="41523"/>
    <cellStyle name="40% - Ênfase5 5 2 2 3" xfId="5199"/>
    <cellStyle name="40% - Ênfase5 5 2 2 3 2" xfId="11258"/>
    <cellStyle name="40% - Ênfase5 5 2 2 3 2 2" xfId="23378"/>
    <cellStyle name="40% - Ênfase5 5 2 2 3 2 3" xfId="35467"/>
    <cellStyle name="40% - Ênfase5 5 2 2 3 2 4" xfId="51825"/>
    <cellStyle name="40% - Ênfase5 5 2 2 3 3" xfId="17318"/>
    <cellStyle name="40% - Ênfase5 5 2 2 3 4" xfId="29408"/>
    <cellStyle name="40% - Ênfase5 5 2 2 3 5" xfId="43548"/>
    <cellStyle name="40% - Ênfase5 5 2 2 4" xfId="7203"/>
    <cellStyle name="40% - Ênfase5 5 2 2 4 2" xfId="19323"/>
    <cellStyle name="40% - Ênfase5 5 2 2 4 2 2" xfId="47765"/>
    <cellStyle name="40% - Ênfase5 5 2 2 4 3" xfId="31412"/>
    <cellStyle name="40% - Ênfase5 5 2 2 4 4" xfId="39488"/>
    <cellStyle name="40% - Ênfase5 5 2 2 5" xfId="13263"/>
    <cellStyle name="40% - Ênfase5 5 2 2 5 2" xfId="45716"/>
    <cellStyle name="40% - Ênfase5 5 2 2 6" xfId="25378"/>
    <cellStyle name="40% - Ênfase5 5 2 2 7" xfId="37468"/>
    <cellStyle name="40% - Ênfase5 5 2 3" xfId="622"/>
    <cellStyle name="40% - Ênfase5 5 2 3 2" xfId="2680"/>
    <cellStyle name="40% - Ênfase5 5 2 3 2 2" xfId="8739"/>
    <cellStyle name="40% - Ênfase5 5 2 3 2 2 2" xfId="20859"/>
    <cellStyle name="40% - Ênfase5 5 2 3 2 2 3" xfId="32948"/>
    <cellStyle name="40% - Ênfase5 5 2 3 2 2 4" xfId="49306"/>
    <cellStyle name="40% - Ênfase5 5 2 3 2 3" xfId="14799"/>
    <cellStyle name="40% - Ênfase5 5 2 3 2 4" xfId="26889"/>
    <cellStyle name="40% - Ênfase5 5 2 3 2 5" xfId="41029"/>
    <cellStyle name="40% - Ênfase5 5 2 3 3" xfId="4705"/>
    <cellStyle name="40% - Ênfase5 5 2 3 3 2" xfId="10764"/>
    <cellStyle name="40% - Ênfase5 5 2 3 3 2 2" xfId="22884"/>
    <cellStyle name="40% - Ênfase5 5 2 3 3 2 3" xfId="34973"/>
    <cellStyle name="40% - Ênfase5 5 2 3 3 2 4" xfId="51331"/>
    <cellStyle name="40% - Ênfase5 5 2 3 3 3" xfId="16824"/>
    <cellStyle name="40% - Ênfase5 5 2 3 3 4" xfId="28914"/>
    <cellStyle name="40% - Ênfase5 5 2 3 3 5" xfId="43054"/>
    <cellStyle name="40% - Ênfase5 5 2 3 4" xfId="6709"/>
    <cellStyle name="40% - Ênfase5 5 2 3 4 2" xfId="18829"/>
    <cellStyle name="40% - Ênfase5 5 2 3 4 2 2" xfId="47261"/>
    <cellStyle name="40% - Ênfase5 5 2 3 4 3" xfId="30918"/>
    <cellStyle name="40% - Ênfase5 5 2 3 4 4" xfId="38984"/>
    <cellStyle name="40% - Ênfase5 5 2 3 5" xfId="12769"/>
    <cellStyle name="40% - Ênfase5 5 2 3 5 2" xfId="45213"/>
    <cellStyle name="40% - Ênfase5 5 2 3 6" xfId="24884"/>
    <cellStyle name="40% - Ênfase5 5 2 3 7" xfId="36974"/>
    <cellStyle name="40% - Ênfase5 5 2 4" xfId="1676"/>
    <cellStyle name="40% - Ênfase5 5 2 4 2" xfId="3713"/>
    <cellStyle name="40% - Ênfase5 5 2 4 2 2" xfId="9772"/>
    <cellStyle name="40% - Ênfase5 5 2 4 2 2 2" xfId="21892"/>
    <cellStyle name="40% - Ênfase5 5 2 4 2 2 3" xfId="33981"/>
    <cellStyle name="40% - Ênfase5 5 2 4 2 2 4" xfId="50339"/>
    <cellStyle name="40% - Ênfase5 5 2 4 2 3" xfId="15832"/>
    <cellStyle name="40% - Ênfase5 5 2 4 2 4" xfId="27922"/>
    <cellStyle name="40% - Ênfase5 5 2 4 2 5" xfId="42062"/>
    <cellStyle name="40% - Ênfase5 5 2 4 3" xfId="5713"/>
    <cellStyle name="40% - Ênfase5 5 2 4 3 2" xfId="11772"/>
    <cellStyle name="40% - Ênfase5 5 2 4 3 2 2" xfId="23892"/>
    <cellStyle name="40% - Ênfase5 5 2 4 3 2 3" xfId="35981"/>
    <cellStyle name="40% - Ênfase5 5 2 4 3 2 4" xfId="52339"/>
    <cellStyle name="40% - Ênfase5 5 2 4 3 3" xfId="17832"/>
    <cellStyle name="40% - Ênfase5 5 2 4 3 4" xfId="29922"/>
    <cellStyle name="40% - Ênfase5 5 2 4 3 5" xfId="44062"/>
    <cellStyle name="40% - Ênfase5 5 2 4 4" xfId="7742"/>
    <cellStyle name="40% - Ênfase5 5 2 4 4 2" xfId="19862"/>
    <cellStyle name="40% - Ênfase5 5 2 4 4 2 2" xfId="48305"/>
    <cellStyle name="40% - Ênfase5 5 2 4 4 3" xfId="31951"/>
    <cellStyle name="40% - Ênfase5 5 2 4 4 4" xfId="40028"/>
    <cellStyle name="40% - Ênfase5 5 2 4 5" xfId="13802"/>
    <cellStyle name="40% - Ênfase5 5 2 4 5 2" xfId="46256"/>
    <cellStyle name="40% - Ênfase5 5 2 4 6" xfId="25892"/>
    <cellStyle name="40% - Ênfase5 5 2 4 7" xfId="37982"/>
    <cellStyle name="40% - Ênfase5 5 2 5" xfId="2176"/>
    <cellStyle name="40% - Ênfase5 5 2 5 2" xfId="8236"/>
    <cellStyle name="40% - Ênfase5 5 2 5 2 2" xfId="20356"/>
    <cellStyle name="40% - Ênfase5 5 2 5 2 3" xfId="32445"/>
    <cellStyle name="40% - Ênfase5 5 2 5 2 4" xfId="48802"/>
    <cellStyle name="40% - Ênfase5 5 2 5 3" xfId="14296"/>
    <cellStyle name="40% - Ênfase5 5 2 5 4" xfId="26386"/>
    <cellStyle name="40% - Ênfase5 5 2 5 5" xfId="40525"/>
    <cellStyle name="40% - Ênfase5 5 2 6" xfId="4207"/>
    <cellStyle name="40% - Ênfase5 5 2 6 2" xfId="10266"/>
    <cellStyle name="40% - Ênfase5 5 2 6 2 2" xfId="22386"/>
    <cellStyle name="40% - Ênfase5 5 2 6 2 3" xfId="34475"/>
    <cellStyle name="40% - Ênfase5 5 2 6 2 4" xfId="50833"/>
    <cellStyle name="40% - Ênfase5 5 2 6 3" xfId="16326"/>
    <cellStyle name="40% - Ênfase5 5 2 6 4" xfId="28416"/>
    <cellStyle name="40% - Ênfase5 5 2 6 5" xfId="42556"/>
    <cellStyle name="40% - Ênfase5 5 2 7" xfId="6206"/>
    <cellStyle name="40% - Ênfase5 5 2 7 2" xfId="18326"/>
    <cellStyle name="40% - Ênfase5 5 2 7 2 2" xfId="46752"/>
    <cellStyle name="40% - Ênfase5 5 2 7 3" xfId="30415"/>
    <cellStyle name="40% - Ênfase5 5 2 7 4" xfId="38475"/>
    <cellStyle name="40% - Ênfase5 5 2 8" xfId="12266"/>
    <cellStyle name="40% - Ênfase5 5 2 8 2" xfId="44707"/>
    <cellStyle name="40% - Ênfase5 5 2 9" xfId="24386"/>
    <cellStyle name="40% - Ênfase5 5 3" xfId="1299"/>
    <cellStyle name="40% - Ênfase5 5 3 2" xfId="3341"/>
    <cellStyle name="40% - Ênfase5 5 3 2 2" xfId="9400"/>
    <cellStyle name="40% - Ênfase5 5 3 2 2 2" xfId="21520"/>
    <cellStyle name="40% - Ênfase5 5 3 2 2 3" xfId="33609"/>
    <cellStyle name="40% - Ênfase5 5 3 2 2 4" xfId="49967"/>
    <cellStyle name="40% - Ênfase5 5 3 2 3" xfId="15460"/>
    <cellStyle name="40% - Ênfase5 5 3 2 4" xfId="27550"/>
    <cellStyle name="40% - Ênfase5 5 3 2 5" xfId="41690"/>
    <cellStyle name="40% - Ênfase5 5 3 3" xfId="5366"/>
    <cellStyle name="40% - Ênfase5 5 3 3 2" xfId="11425"/>
    <cellStyle name="40% - Ênfase5 5 3 3 2 2" xfId="23545"/>
    <cellStyle name="40% - Ênfase5 5 3 3 2 3" xfId="35634"/>
    <cellStyle name="40% - Ênfase5 5 3 3 2 4" xfId="51992"/>
    <cellStyle name="40% - Ênfase5 5 3 3 3" xfId="17485"/>
    <cellStyle name="40% - Ênfase5 5 3 3 4" xfId="29575"/>
    <cellStyle name="40% - Ênfase5 5 3 3 5" xfId="43715"/>
    <cellStyle name="40% - Ênfase5 5 3 4" xfId="7370"/>
    <cellStyle name="40% - Ênfase5 5 3 4 2" xfId="19490"/>
    <cellStyle name="40% - Ênfase5 5 3 4 2 2" xfId="47933"/>
    <cellStyle name="40% - Ênfase5 5 3 4 3" xfId="31579"/>
    <cellStyle name="40% - Ênfase5 5 3 4 4" xfId="39656"/>
    <cellStyle name="40% - Ênfase5 5 3 5" xfId="13430"/>
    <cellStyle name="40% - Ênfase5 5 3 5 2" xfId="45884"/>
    <cellStyle name="40% - Ênfase5 5 3 6" xfId="25545"/>
    <cellStyle name="40% - Ênfase5 5 3 7" xfId="37635"/>
    <cellStyle name="40% - Ênfase5 5 4" xfId="790"/>
    <cellStyle name="40% - Ênfase5 5 4 2" xfId="2845"/>
    <cellStyle name="40% - Ênfase5 5 4 2 2" xfId="8904"/>
    <cellStyle name="40% - Ênfase5 5 4 2 2 2" xfId="21024"/>
    <cellStyle name="40% - Ênfase5 5 4 2 2 3" xfId="33113"/>
    <cellStyle name="40% - Ênfase5 5 4 2 2 4" xfId="49471"/>
    <cellStyle name="40% - Ênfase5 5 4 2 3" xfId="14964"/>
    <cellStyle name="40% - Ênfase5 5 4 2 4" xfId="27054"/>
    <cellStyle name="40% - Ênfase5 5 4 2 5" xfId="41194"/>
    <cellStyle name="40% - Ênfase5 5 4 3" xfId="4870"/>
    <cellStyle name="40% - Ênfase5 5 4 3 2" xfId="10929"/>
    <cellStyle name="40% - Ênfase5 5 4 3 2 2" xfId="23049"/>
    <cellStyle name="40% - Ênfase5 5 4 3 2 3" xfId="35138"/>
    <cellStyle name="40% - Ênfase5 5 4 3 2 4" xfId="51496"/>
    <cellStyle name="40% - Ênfase5 5 4 3 3" xfId="16989"/>
    <cellStyle name="40% - Ênfase5 5 4 3 4" xfId="29079"/>
    <cellStyle name="40% - Ênfase5 5 4 3 5" xfId="43219"/>
    <cellStyle name="40% - Ênfase5 5 4 4" xfId="6874"/>
    <cellStyle name="40% - Ênfase5 5 4 4 2" xfId="18994"/>
    <cellStyle name="40% - Ênfase5 5 4 4 2 2" xfId="47428"/>
    <cellStyle name="40% - Ênfase5 5 4 4 3" xfId="31083"/>
    <cellStyle name="40% - Ênfase5 5 4 4 4" xfId="39151"/>
    <cellStyle name="40% - Ênfase5 5 4 5" xfId="12934"/>
    <cellStyle name="40% - Ênfase5 5 4 5 2" xfId="45380"/>
    <cellStyle name="40% - Ênfase5 5 4 6" xfId="25049"/>
    <cellStyle name="40% - Ênfase5 5 4 7" xfId="37139"/>
    <cellStyle name="40% - Ênfase5 5 5" xfId="1842"/>
    <cellStyle name="40% - Ênfase5 5 5 2" xfId="3878"/>
    <cellStyle name="40% - Ênfase5 5 5 2 2" xfId="9937"/>
    <cellStyle name="40% - Ênfase5 5 5 2 2 2" xfId="22057"/>
    <cellStyle name="40% - Ênfase5 5 5 2 2 3" xfId="34146"/>
    <cellStyle name="40% - Ênfase5 5 5 2 2 4" xfId="50504"/>
    <cellStyle name="40% - Ênfase5 5 5 2 3" xfId="15997"/>
    <cellStyle name="40% - Ênfase5 5 5 2 4" xfId="28087"/>
    <cellStyle name="40% - Ênfase5 5 5 2 5" xfId="42227"/>
    <cellStyle name="40% - Ênfase5 5 5 3" xfId="5878"/>
    <cellStyle name="40% - Ênfase5 5 5 3 2" xfId="11937"/>
    <cellStyle name="40% - Ênfase5 5 5 3 2 2" xfId="24057"/>
    <cellStyle name="40% - Ênfase5 5 5 3 2 3" xfId="36146"/>
    <cellStyle name="40% - Ênfase5 5 5 3 2 4" xfId="52504"/>
    <cellStyle name="40% - Ênfase5 5 5 3 3" xfId="17997"/>
    <cellStyle name="40% - Ênfase5 5 5 3 4" xfId="30087"/>
    <cellStyle name="40% - Ênfase5 5 5 3 5" xfId="44227"/>
    <cellStyle name="40% - Ênfase5 5 5 4" xfId="7907"/>
    <cellStyle name="40% - Ênfase5 5 5 4 2" xfId="20027"/>
    <cellStyle name="40% - Ênfase5 5 5 4 2 2" xfId="48471"/>
    <cellStyle name="40% - Ênfase5 5 5 4 3" xfId="32116"/>
    <cellStyle name="40% - Ênfase5 5 5 4 4" xfId="40194"/>
    <cellStyle name="40% - Ênfase5 5 5 5" xfId="13967"/>
    <cellStyle name="40% - Ênfase5 5 5 5 2" xfId="46422"/>
    <cellStyle name="40% - Ênfase5 5 5 6" xfId="26057"/>
    <cellStyle name="40% - Ênfase5 5 5 7" xfId="38147"/>
    <cellStyle name="40% - Ênfase5 5 6" xfId="2341"/>
    <cellStyle name="40% - Ênfase5 5 6 2" xfId="8401"/>
    <cellStyle name="40% - Ênfase5 5 6 2 2" xfId="20521"/>
    <cellStyle name="40% - Ênfase5 5 6 2 3" xfId="32610"/>
    <cellStyle name="40% - Ênfase5 5 6 2 4" xfId="48967"/>
    <cellStyle name="40% - Ênfase5 5 6 3" xfId="14461"/>
    <cellStyle name="40% - Ênfase5 5 6 4" xfId="26551"/>
    <cellStyle name="40% - Ênfase5 5 6 5" xfId="40690"/>
    <cellStyle name="40% - Ênfase5 5 7" xfId="4372"/>
    <cellStyle name="40% - Ênfase5 5 7 2" xfId="10431"/>
    <cellStyle name="40% - Ênfase5 5 7 2 2" xfId="22551"/>
    <cellStyle name="40% - Ênfase5 5 7 2 3" xfId="34640"/>
    <cellStyle name="40% - Ênfase5 5 7 2 4" xfId="50998"/>
    <cellStyle name="40% - Ênfase5 5 7 3" xfId="16491"/>
    <cellStyle name="40% - Ênfase5 5 7 4" xfId="28581"/>
    <cellStyle name="40% - Ênfase5 5 7 5" xfId="42721"/>
    <cellStyle name="40% - Ênfase5 5 8" xfId="6371"/>
    <cellStyle name="40% - Ênfase5 5 8 2" xfId="18491"/>
    <cellStyle name="40% - Ênfase5 5 8 2 2" xfId="46919"/>
    <cellStyle name="40% - Ênfase5 5 8 3" xfId="30580"/>
    <cellStyle name="40% - Ênfase5 5 8 4" xfId="38642"/>
    <cellStyle name="40% - Ênfase5 5 9" xfId="12431"/>
    <cellStyle name="40% - Ênfase5 5 9 2" xfId="44873"/>
    <cellStyle name="40% - Ênfase5 6" xfId="257"/>
    <cellStyle name="40% - Ênfase5 6 10" xfId="24599"/>
    <cellStyle name="40% - Ênfase5 6 11" xfId="36689"/>
    <cellStyle name="40% - Ênfase5 6 2" xfId="447"/>
    <cellStyle name="40% - Ênfase5 6 2 10" xfId="36856"/>
    <cellStyle name="40% - Ênfase5 6 2 2" xfId="1516"/>
    <cellStyle name="40% - Ênfase5 6 2 2 2" xfId="3558"/>
    <cellStyle name="40% - Ênfase5 6 2 2 2 2" xfId="9617"/>
    <cellStyle name="40% - Ênfase5 6 2 2 2 2 2" xfId="21737"/>
    <cellStyle name="40% - Ênfase5 6 2 2 2 2 3" xfId="33826"/>
    <cellStyle name="40% - Ênfase5 6 2 2 2 2 4" xfId="50184"/>
    <cellStyle name="40% - Ênfase5 6 2 2 2 3" xfId="15677"/>
    <cellStyle name="40% - Ênfase5 6 2 2 2 4" xfId="27767"/>
    <cellStyle name="40% - Ênfase5 6 2 2 2 5" xfId="41907"/>
    <cellStyle name="40% - Ênfase5 6 2 2 3" xfId="5581"/>
    <cellStyle name="40% - Ênfase5 6 2 2 3 2" xfId="11640"/>
    <cellStyle name="40% - Ênfase5 6 2 2 3 2 2" xfId="23760"/>
    <cellStyle name="40% - Ênfase5 6 2 2 3 2 3" xfId="35849"/>
    <cellStyle name="40% - Ênfase5 6 2 2 3 2 4" xfId="52207"/>
    <cellStyle name="40% - Ênfase5 6 2 2 3 3" xfId="17700"/>
    <cellStyle name="40% - Ênfase5 6 2 2 3 4" xfId="29790"/>
    <cellStyle name="40% - Ênfase5 6 2 2 3 5" xfId="43930"/>
    <cellStyle name="40% - Ênfase5 6 2 2 4" xfId="7587"/>
    <cellStyle name="40% - Ênfase5 6 2 2 4 2" xfId="19707"/>
    <cellStyle name="40% - Ênfase5 6 2 2 4 2 2" xfId="48150"/>
    <cellStyle name="40% - Ênfase5 6 2 2 4 3" xfId="31796"/>
    <cellStyle name="40% - Ênfase5 6 2 2 4 4" xfId="39873"/>
    <cellStyle name="40% - Ênfase5 6 2 2 5" xfId="13647"/>
    <cellStyle name="40% - Ênfase5 6 2 2 5 2" xfId="46101"/>
    <cellStyle name="40% - Ênfase5 6 2 2 6" xfId="25760"/>
    <cellStyle name="40% - Ênfase5 6 2 2 7" xfId="37850"/>
    <cellStyle name="40% - Ênfase5 6 2 3" xfId="1005"/>
    <cellStyle name="40% - Ênfase5 6 2 3 2" xfId="3060"/>
    <cellStyle name="40% - Ênfase5 6 2 3 2 2" xfId="9119"/>
    <cellStyle name="40% - Ênfase5 6 2 3 2 2 2" xfId="21239"/>
    <cellStyle name="40% - Ênfase5 6 2 3 2 2 3" xfId="33328"/>
    <cellStyle name="40% - Ênfase5 6 2 3 2 2 4" xfId="49686"/>
    <cellStyle name="40% - Ênfase5 6 2 3 2 3" xfId="15179"/>
    <cellStyle name="40% - Ênfase5 6 2 3 2 4" xfId="27269"/>
    <cellStyle name="40% - Ênfase5 6 2 3 2 5" xfId="41409"/>
    <cellStyle name="40% - Ênfase5 6 2 3 3" xfId="5085"/>
    <cellStyle name="40% - Ênfase5 6 2 3 3 2" xfId="11144"/>
    <cellStyle name="40% - Ênfase5 6 2 3 3 2 2" xfId="23264"/>
    <cellStyle name="40% - Ênfase5 6 2 3 3 2 3" xfId="35353"/>
    <cellStyle name="40% - Ênfase5 6 2 3 3 2 4" xfId="51711"/>
    <cellStyle name="40% - Ênfase5 6 2 3 3 3" xfId="17204"/>
    <cellStyle name="40% - Ênfase5 6 2 3 3 4" xfId="29294"/>
    <cellStyle name="40% - Ênfase5 6 2 3 3 5" xfId="43434"/>
    <cellStyle name="40% - Ênfase5 6 2 3 4" xfId="7089"/>
    <cellStyle name="40% - Ênfase5 6 2 3 4 2" xfId="19209"/>
    <cellStyle name="40% - Ênfase5 6 2 3 4 2 2" xfId="47643"/>
    <cellStyle name="40% - Ênfase5 6 2 3 4 3" xfId="31298"/>
    <cellStyle name="40% - Ênfase5 6 2 3 4 4" xfId="39366"/>
    <cellStyle name="40% - Ênfase5 6 2 3 5" xfId="13149"/>
    <cellStyle name="40% - Ênfase5 6 2 3 5 2" xfId="45595"/>
    <cellStyle name="40% - Ênfase5 6 2 3 6" xfId="25264"/>
    <cellStyle name="40% - Ênfase5 6 2 3 7" xfId="37354"/>
    <cellStyle name="40% - Ênfase5 6 2 4" xfId="2057"/>
    <cellStyle name="40% - Ênfase5 6 2 4 2" xfId="4093"/>
    <cellStyle name="40% - Ênfase5 6 2 4 2 2" xfId="10152"/>
    <cellStyle name="40% - Ênfase5 6 2 4 2 2 2" xfId="22272"/>
    <cellStyle name="40% - Ênfase5 6 2 4 2 2 3" xfId="34361"/>
    <cellStyle name="40% - Ênfase5 6 2 4 2 2 4" xfId="50719"/>
    <cellStyle name="40% - Ênfase5 6 2 4 2 3" xfId="16212"/>
    <cellStyle name="40% - Ênfase5 6 2 4 2 4" xfId="28302"/>
    <cellStyle name="40% - Ênfase5 6 2 4 2 5" xfId="42442"/>
    <cellStyle name="40% - Ênfase5 6 2 4 3" xfId="6093"/>
    <cellStyle name="40% - Ênfase5 6 2 4 3 2" xfId="12152"/>
    <cellStyle name="40% - Ênfase5 6 2 4 3 2 2" xfId="24272"/>
    <cellStyle name="40% - Ênfase5 6 2 4 3 2 3" xfId="36361"/>
    <cellStyle name="40% - Ênfase5 6 2 4 3 2 4" xfId="52719"/>
    <cellStyle name="40% - Ênfase5 6 2 4 3 3" xfId="18212"/>
    <cellStyle name="40% - Ênfase5 6 2 4 3 4" xfId="30302"/>
    <cellStyle name="40% - Ênfase5 6 2 4 3 5" xfId="44442"/>
    <cellStyle name="40% - Ênfase5 6 2 4 4" xfId="8122"/>
    <cellStyle name="40% - Ênfase5 6 2 4 4 2" xfId="20242"/>
    <cellStyle name="40% - Ênfase5 6 2 4 4 2 2" xfId="48686"/>
    <cellStyle name="40% - Ênfase5 6 2 4 4 3" xfId="32331"/>
    <cellStyle name="40% - Ênfase5 6 2 4 4 4" xfId="40409"/>
    <cellStyle name="40% - Ênfase5 6 2 4 5" xfId="14182"/>
    <cellStyle name="40% - Ênfase5 6 2 4 5 2" xfId="46637"/>
    <cellStyle name="40% - Ênfase5 6 2 4 6" xfId="26272"/>
    <cellStyle name="40% - Ênfase5 6 2 4 7" xfId="38362"/>
    <cellStyle name="40% - Ênfase5 6 2 5" xfId="2558"/>
    <cellStyle name="40% - Ênfase5 6 2 5 2" xfId="8618"/>
    <cellStyle name="40% - Ênfase5 6 2 5 2 2" xfId="20738"/>
    <cellStyle name="40% - Ênfase5 6 2 5 2 3" xfId="32827"/>
    <cellStyle name="40% - Ênfase5 6 2 5 2 4" xfId="49184"/>
    <cellStyle name="40% - Ênfase5 6 2 5 3" xfId="14678"/>
    <cellStyle name="40% - Ênfase5 6 2 5 4" xfId="26768"/>
    <cellStyle name="40% - Ênfase5 6 2 5 5" xfId="40907"/>
    <cellStyle name="40% - Ênfase5 6 2 6" xfId="4587"/>
    <cellStyle name="40% - Ênfase5 6 2 6 2" xfId="10646"/>
    <cellStyle name="40% - Ênfase5 6 2 6 2 2" xfId="22766"/>
    <cellStyle name="40% - Ênfase5 6 2 6 2 3" xfId="34855"/>
    <cellStyle name="40% - Ênfase5 6 2 6 2 4" xfId="51213"/>
    <cellStyle name="40% - Ênfase5 6 2 6 3" xfId="16706"/>
    <cellStyle name="40% - Ênfase5 6 2 6 4" xfId="28796"/>
    <cellStyle name="40% - Ênfase5 6 2 6 5" xfId="42936"/>
    <cellStyle name="40% - Ênfase5 6 2 7" xfId="6588"/>
    <cellStyle name="40% - Ênfase5 6 2 7 2" xfId="18708"/>
    <cellStyle name="40% - Ênfase5 6 2 7 2 2" xfId="47137"/>
    <cellStyle name="40% - Ênfase5 6 2 7 3" xfId="30797"/>
    <cellStyle name="40% - Ênfase5 6 2 7 4" xfId="38860"/>
    <cellStyle name="40% - Ênfase5 6 2 8" xfId="12648"/>
    <cellStyle name="40% - Ênfase5 6 2 8 2" xfId="45090"/>
    <cellStyle name="40% - Ênfase5 6 2 9" xfId="24766"/>
    <cellStyle name="40% - Ênfase5 6 3" xfId="1347"/>
    <cellStyle name="40% - Ênfase5 6 3 2" xfId="3389"/>
    <cellStyle name="40% - Ênfase5 6 3 2 2" xfId="9448"/>
    <cellStyle name="40% - Ênfase5 6 3 2 2 2" xfId="21568"/>
    <cellStyle name="40% - Ênfase5 6 3 2 2 3" xfId="33657"/>
    <cellStyle name="40% - Ênfase5 6 3 2 2 4" xfId="50015"/>
    <cellStyle name="40% - Ênfase5 6 3 2 3" xfId="15508"/>
    <cellStyle name="40% - Ênfase5 6 3 2 4" xfId="27598"/>
    <cellStyle name="40% - Ênfase5 6 3 2 5" xfId="41738"/>
    <cellStyle name="40% - Ênfase5 6 3 3" xfId="5414"/>
    <cellStyle name="40% - Ênfase5 6 3 3 2" xfId="11473"/>
    <cellStyle name="40% - Ênfase5 6 3 3 2 2" xfId="23593"/>
    <cellStyle name="40% - Ênfase5 6 3 3 2 3" xfId="35682"/>
    <cellStyle name="40% - Ênfase5 6 3 3 2 4" xfId="52040"/>
    <cellStyle name="40% - Ênfase5 6 3 3 3" xfId="17533"/>
    <cellStyle name="40% - Ênfase5 6 3 3 4" xfId="29623"/>
    <cellStyle name="40% - Ênfase5 6 3 3 5" xfId="43763"/>
    <cellStyle name="40% - Ênfase5 6 3 4" xfId="7418"/>
    <cellStyle name="40% - Ênfase5 6 3 4 2" xfId="19538"/>
    <cellStyle name="40% - Ênfase5 6 3 4 2 2" xfId="47981"/>
    <cellStyle name="40% - Ênfase5 6 3 4 3" xfId="31627"/>
    <cellStyle name="40% - Ênfase5 6 3 4 4" xfId="39704"/>
    <cellStyle name="40% - Ênfase5 6 3 5" xfId="13478"/>
    <cellStyle name="40% - Ênfase5 6 3 5 2" xfId="45932"/>
    <cellStyle name="40% - Ênfase5 6 3 6" xfId="25593"/>
    <cellStyle name="40% - Ênfase5 6 3 7" xfId="37683"/>
    <cellStyle name="40% - Ênfase5 6 4" xfId="838"/>
    <cellStyle name="40% - Ênfase5 6 4 2" xfId="2893"/>
    <cellStyle name="40% - Ênfase5 6 4 2 2" xfId="8952"/>
    <cellStyle name="40% - Ênfase5 6 4 2 2 2" xfId="21072"/>
    <cellStyle name="40% - Ênfase5 6 4 2 2 3" xfId="33161"/>
    <cellStyle name="40% - Ênfase5 6 4 2 2 4" xfId="49519"/>
    <cellStyle name="40% - Ênfase5 6 4 2 3" xfId="15012"/>
    <cellStyle name="40% - Ênfase5 6 4 2 4" xfId="27102"/>
    <cellStyle name="40% - Ênfase5 6 4 2 5" xfId="41242"/>
    <cellStyle name="40% - Ênfase5 6 4 3" xfId="4918"/>
    <cellStyle name="40% - Ênfase5 6 4 3 2" xfId="10977"/>
    <cellStyle name="40% - Ênfase5 6 4 3 2 2" xfId="23097"/>
    <cellStyle name="40% - Ênfase5 6 4 3 2 3" xfId="35186"/>
    <cellStyle name="40% - Ênfase5 6 4 3 2 4" xfId="51544"/>
    <cellStyle name="40% - Ênfase5 6 4 3 3" xfId="17037"/>
    <cellStyle name="40% - Ênfase5 6 4 3 4" xfId="29127"/>
    <cellStyle name="40% - Ênfase5 6 4 3 5" xfId="43267"/>
    <cellStyle name="40% - Ênfase5 6 4 4" xfId="6922"/>
    <cellStyle name="40% - Ênfase5 6 4 4 2" xfId="19042"/>
    <cellStyle name="40% - Ênfase5 6 4 4 2 2" xfId="47476"/>
    <cellStyle name="40% - Ênfase5 6 4 4 3" xfId="31131"/>
    <cellStyle name="40% - Ênfase5 6 4 4 4" xfId="39199"/>
    <cellStyle name="40% - Ênfase5 6 4 5" xfId="12982"/>
    <cellStyle name="40% - Ênfase5 6 4 5 2" xfId="45428"/>
    <cellStyle name="40% - Ênfase5 6 4 6" xfId="25097"/>
    <cellStyle name="40% - Ênfase5 6 4 7" xfId="37187"/>
    <cellStyle name="40% - Ênfase5 6 5" xfId="1890"/>
    <cellStyle name="40% - Ênfase5 6 5 2" xfId="3926"/>
    <cellStyle name="40% - Ênfase5 6 5 2 2" xfId="9985"/>
    <cellStyle name="40% - Ênfase5 6 5 2 2 2" xfId="22105"/>
    <cellStyle name="40% - Ênfase5 6 5 2 2 3" xfId="34194"/>
    <cellStyle name="40% - Ênfase5 6 5 2 2 4" xfId="50552"/>
    <cellStyle name="40% - Ênfase5 6 5 2 3" xfId="16045"/>
    <cellStyle name="40% - Ênfase5 6 5 2 4" xfId="28135"/>
    <cellStyle name="40% - Ênfase5 6 5 2 5" xfId="42275"/>
    <cellStyle name="40% - Ênfase5 6 5 3" xfId="5926"/>
    <cellStyle name="40% - Ênfase5 6 5 3 2" xfId="11985"/>
    <cellStyle name="40% - Ênfase5 6 5 3 2 2" xfId="24105"/>
    <cellStyle name="40% - Ênfase5 6 5 3 2 3" xfId="36194"/>
    <cellStyle name="40% - Ênfase5 6 5 3 2 4" xfId="52552"/>
    <cellStyle name="40% - Ênfase5 6 5 3 3" xfId="18045"/>
    <cellStyle name="40% - Ênfase5 6 5 3 4" xfId="30135"/>
    <cellStyle name="40% - Ênfase5 6 5 3 5" xfId="44275"/>
    <cellStyle name="40% - Ênfase5 6 5 4" xfId="7955"/>
    <cellStyle name="40% - Ênfase5 6 5 4 2" xfId="20075"/>
    <cellStyle name="40% - Ênfase5 6 5 4 2 2" xfId="48519"/>
    <cellStyle name="40% - Ênfase5 6 5 4 3" xfId="32164"/>
    <cellStyle name="40% - Ênfase5 6 5 4 4" xfId="40242"/>
    <cellStyle name="40% - Ênfase5 6 5 5" xfId="14015"/>
    <cellStyle name="40% - Ênfase5 6 5 5 2" xfId="46470"/>
    <cellStyle name="40% - Ênfase5 6 5 6" xfId="26105"/>
    <cellStyle name="40% - Ênfase5 6 5 7" xfId="38195"/>
    <cellStyle name="40% - Ênfase5 6 6" xfId="2389"/>
    <cellStyle name="40% - Ênfase5 6 6 2" xfId="8449"/>
    <cellStyle name="40% - Ênfase5 6 6 2 2" xfId="20569"/>
    <cellStyle name="40% - Ênfase5 6 6 2 3" xfId="32658"/>
    <cellStyle name="40% - Ênfase5 6 6 2 4" xfId="49015"/>
    <cellStyle name="40% - Ênfase5 6 6 3" xfId="14509"/>
    <cellStyle name="40% - Ênfase5 6 6 4" xfId="26599"/>
    <cellStyle name="40% - Ênfase5 6 6 5" xfId="40738"/>
    <cellStyle name="40% - Ênfase5 6 7" xfId="4420"/>
    <cellStyle name="40% - Ênfase5 6 7 2" xfId="10479"/>
    <cellStyle name="40% - Ênfase5 6 7 2 2" xfId="22599"/>
    <cellStyle name="40% - Ênfase5 6 7 2 3" xfId="34688"/>
    <cellStyle name="40% - Ênfase5 6 7 2 4" xfId="51046"/>
    <cellStyle name="40% - Ênfase5 6 7 3" xfId="16539"/>
    <cellStyle name="40% - Ênfase5 6 7 4" xfId="28629"/>
    <cellStyle name="40% - Ênfase5 6 7 5" xfId="42769"/>
    <cellStyle name="40% - Ênfase5 6 8" xfId="6419"/>
    <cellStyle name="40% - Ênfase5 6 8 2" xfId="18539"/>
    <cellStyle name="40% - Ênfase5 6 8 2 2" xfId="46967"/>
    <cellStyle name="40% - Ênfase5 6 8 3" xfId="30628"/>
    <cellStyle name="40% - Ênfase5 6 8 4" xfId="38690"/>
    <cellStyle name="40% - Ênfase5 6 9" xfId="12479"/>
    <cellStyle name="40% - Ênfase5 6 9 2" xfId="44921"/>
    <cellStyle name="40% - Ênfase5 7" xfId="259"/>
    <cellStyle name="40% - Ênfase5 7 10" xfId="24601"/>
    <cellStyle name="40% - Ênfase5 7 11" xfId="36691"/>
    <cellStyle name="40% - Ênfase5 7 2" xfId="448"/>
    <cellStyle name="40% - Ênfase5 7 2 10" xfId="36857"/>
    <cellStyle name="40% - Ênfase5 7 2 2" xfId="1517"/>
    <cellStyle name="40% - Ênfase5 7 2 2 2" xfId="3559"/>
    <cellStyle name="40% - Ênfase5 7 2 2 2 2" xfId="9618"/>
    <cellStyle name="40% - Ênfase5 7 2 2 2 2 2" xfId="21738"/>
    <cellStyle name="40% - Ênfase5 7 2 2 2 2 3" xfId="33827"/>
    <cellStyle name="40% - Ênfase5 7 2 2 2 2 4" xfId="50185"/>
    <cellStyle name="40% - Ênfase5 7 2 2 2 3" xfId="15678"/>
    <cellStyle name="40% - Ênfase5 7 2 2 2 4" xfId="27768"/>
    <cellStyle name="40% - Ênfase5 7 2 2 2 5" xfId="41908"/>
    <cellStyle name="40% - Ênfase5 7 2 2 3" xfId="5582"/>
    <cellStyle name="40% - Ênfase5 7 2 2 3 2" xfId="11641"/>
    <cellStyle name="40% - Ênfase5 7 2 2 3 2 2" xfId="23761"/>
    <cellStyle name="40% - Ênfase5 7 2 2 3 2 3" xfId="35850"/>
    <cellStyle name="40% - Ênfase5 7 2 2 3 2 4" xfId="52208"/>
    <cellStyle name="40% - Ênfase5 7 2 2 3 3" xfId="17701"/>
    <cellStyle name="40% - Ênfase5 7 2 2 3 4" xfId="29791"/>
    <cellStyle name="40% - Ênfase5 7 2 2 3 5" xfId="43931"/>
    <cellStyle name="40% - Ênfase5 7 2 2 4" xfId="7588"/>
    <cellStyle name="40% - Ênfase5 7 2 2 4 2" xfId="19708"/>
    <cellStyle name="40% - Ênfase5 7 2 2 4 2 2" xfId="48151"/>
    <cellStyle name="40% - Ênfase5 7 2 2 4 3" xfId="31797"/>
    <cellStyle name="40% - Ênfase5 7 2 2 4 4" xfId="39874"/>
    <cellStyle name="40% - Ênfase5 7 2 2 5" xfId="13648"/>
    <cellStyle name="40% - Ênfase5 7 2 2 5 2" xfId="46102"/>
    <cellStyle name="40% - Ênfase5 7 2 2 6" xfId="25761"/>
    <cellStyle name="40% - Ênfase5 7 2 2 7" xfId="37851"/>
    <cellStyle name="40% - Ênfase5 7 2 3" xfId="1006"/>
    <cellStyle name="40% - Ênfase5 7 2 3 2" xfId="3061"/>
    <cellStyle name="40% - Ênfase5 7 2 3 2 2" xfId="9120"/>
    <cellStyle name="40% - Ênfase5 7 2 3 2 2 2" xfId="21240"/>
    <cellStyle name="40% - Ênfase5 7 2 3 2 2 3" xfId="33329"/>
    <cellStyle name="40% - Ênfase5 7 2 3 2 2 4" xfId="49687"/>
    <cellStyle name="40% - Ênfase5 7 2 3 2 3" xfId="15180"/>
    <cellStyle name="40% - Ênfase5 7 2 3 2 4" xfId="27270"/>
    <cellStyle name="40% - Ênfase5 7 2 3 2 5" xfId="41410"/>
    <cellStyle name="40% - Ênfase5 7 2 3 3" xfId="5086"/>
    <cellStyle name="40% - Ênfase5 7 2 3 3 2" xfId="11145"/>
    <cellStyle name="40% - Ênfase5 7 2 3 3 2 2" xfId="23265"/>
    <cellStyle name="40% - Ênfase5 7 2 3 3 2 3" xfId="35354"/>
    <cellStyle name="40% - Ênfase5 7 2 3 3 2 4" xfId="51712"/>
    <cellStyle name="40% - Ênfase5 7 2 3 3 3" xfId="17205"/>
    <cellStyle name="40% - Ênfase5 7 2 3 3 4" xfId="29295"/>
    <cellStyle name="40% - Ênfase5 7 2 3 3 5" xfId="43435"/>
    <cellStyle name="40% - Ênfase5 7 2 3 4" xfId="7090"/>
    <cellStyle name="40% - Ênfase5 7 2 3 4 2" xfId="19210"/>
    <cellStyle name="40% - Ênfase5 7 2 3 4 2 2" xfId="47644"/>
    <cellStyle name="40% - Ênfase5 7 2 3 4 3" xfId="31299"/>
    <cellStyle name="40% - Ênfase5 7 2 3 4 4" xfId="39367"/>
    <cellStyle name="40% - Ênfase5 7 2 3 5" xfId="13150"/>
    <cellStyle name="40% - Ênfase5 7 2 3 5 2" xfId="45596"/>
    <cellStyle name="40% - Ênfase5 7 2 3 6" xfId="25265"/>
    <cellStyle name="40% - Ênfase5 7 2 3 7" xfId="37355"/>
    <cellStyle name="40% - Ênfase5 7 2 4" xfId="2058"/>
    <cellStyle name="40% - Ênfase5 7 2 4 2" xfId="4094"/>
    <cellStyle name="40% - Ênfase5 7 2 4 2 2" xfId="10153"/>
    <cellStyle name="40% - Ênfase5 7 2 4 2 2 2" xfId="22273"/>
    <cellStyle name="40% - Ênfase5 7 2 4 2 2 3" xfId="34362"/>
    <cellStyle name="40% - Ênfase5 7 2 4 2 2 4" xfId="50720"/>
    <cellStyle name="40% - Ênfase5 7 2 4 2 3" xfId="16213"/>
    <cellStyle name="40% - Ênfase5 7 2 4 2 4" xfId="28303"/>
    <cellStyle name="40% - Ênfase5 7 2 4 2 5" xfId="42443"/>
    <cellStyle name="40% - Ênfase5 7 2 4 3" xfId="6094"/>
    <cellStyle name="40% - Ênfase5 7 2 4 3 2" xfId="12153"/>
    <cellStyle name="40% - Ênfase5 7 2 4 3 2 2" xfId="24273"/>
    <cellStyle name="40% - Ênfase5 7 2 4 3 2 3" xfId="36362"/>
    <cellStyle name="40% - Ênfase5 7 2 4 3 2 4" xfId="52720"/>
    <cellStyle name="40% - Ênfase5 7 2 4 3 3" xfId="18213"/>
    <cellStyle name="40% - Ênfase5 7 2 4 3 4" xfId="30303"/>
    <cellStyle name="40% - Ênfase5 7 2 4 3 5" xfId="44443"/>
    <cellStyle name="40% - Ênfase5 7 2 4 4" xfId="8123"/>
    <cellStyle name="40% - Ênfase5 7 2 4 4 2" xfId="20243"/>
    <cellStyle name="40% - Ênfase5 7 2 4 4 2 2" xfId="48687"/>
    <cellStyle name="40% - Ênfase5 7 2 4 4 3" xfId="32332"/>
    <cellStyle name="40% - Ênfase5 7 2 4 4 4" xfId="40410"/>
    <cellStyle name="40% - Ênfase5 7 2 4 5" xfId="14183"/>
    <cellStyle name="40% - Ênfase5 7 2 4 5 2" xfId="46638"/>
    <cellStyle name="40% - Ênfase5 7 2 4 6" xfId="26273"/>
    <cellStyle name="40% - Ênfase5 7 2 4 7" xfId="38363"/>
    <cellStyle name="40% - Ênfase5 7 2 5" xfId="2559"/>
    <cellStyle name="40% - Ênfase5 7 2 5 2" xfId="8619"/>
    <cellStyle name="40% - Ênfase5 7 2 5 2 2" xfId="20739"/>
    <cellStyle name="40% - Ênfase5 7 2 5 2 3" xfId="32828"/>
    <cellStyle name="40% - Ênfase5 7 2 5 2 4" xfId="49185"/>
    <cellStyle name="40% - Ênfase5 7 2 5 3" xfId="14679"/>
    <cellStyle name="40% - Ênfase5 7 2 5 4" xfId="26769"/>
    <cellStyle name="40% - Ênfase5 7 2 5 5" xfId="40908"/>
    <cellStyle name="40% - Ênfase5 7 2 6" xfId="4588"/>
    <cellStyle name="40% - Ênfase5 7 2 6 2" xfId="10647"/>
    <cellStyle name="40% - Ênfase5 7 2 6 2 2" xfId="22767"/>
    <cellStyle name="40% - Ênfase5 7 2 6 2 3" xfId="34856"/>
    <cellStyle name="40% - Ênfase5 7 2 6 2 4" xfId="51214"/>
    <cellStyle name="40% - Ênfase5 7 2 6 3" xfId="16707"/>
    <cellStyle name="40% - Ênfase5 7 2 6 4" xfId="28797"/>
    <cellStyle name="40% - Ênfase5 7 2 6 5" xfId="42937"/>
    <cellStyle name="40% - Ênfase5 7 2 7" xfId="6589"/>
    <cellStyle name="40% - Ênfase5 7 2 7 2" xfId="18709"/>
    <cellStyle name="40% - Ênfase5 7 2 7 2 2" xfId="47138"/>
    <cellStyle name="40% - Ênfase5 7 2 7 3" xfId="30798"/>
    <cellStyle name="40% - Ênfase5 7 2 7 4" xfId="38861"/>
    <cellStyle name="40% - Ênfase5 7 2 8" xfId="12649"/>
    <cellStyle name="40% - Ênfase5 7 2 8 2" xfId="45091"/>
    <cellStyle name="40% - Ênfase5 7 2 9" xfId="24767"/>
    <cellStyle name="40% - Ênfase5 7 3" xfId="1349"/>
    <cellStyle name="40% - Ênfase5 7 3 2" xfId="3391"/>
    <cellStyle name="40% - Ênfase5 7 3 2 2" xfId="9450"/>
    <cellStyle name="40% - Ênfase5 7 3 2 2 2" xfId="21570"/>
    <cellStyle name="40% - Ênfase5 7 3 2 2 3" xfId="33659"/>
    <cellStyle name="40% - Ênfase5 7 3 2 2 4" xfId="50017"/>
    <cellStyle name="40% - Ênfase5 7 3 2 3" xfId="15510"/>
    <cellStyle name="40% - Ênfase5 7 3 2 4" xfId="27600"/>
    <cellStyle name="40% - Ênfase5 7 3 2 5" xfId="41740"/>
    <cellStyle name="40% - Ênfase5 7 3 3" xfId="5416"/>
    <cellStyle name="40% - Ênfase5 7 3 3 2" xfId="11475"/>
    <cellStyle name="40% - Ênfase5 7 3 3 2 2" xfId="23595"/>
    <cellStyle name="40% - Ênfase5 7 3 3 2 3" xfId="35684"/>
    <cellStyle name="40% - Ênfase5 7 3 3 2 4" xfId="52042"/>
    <cellStyle name="40% - Ênfase5 7 3 3 3" xfId="17535"/>
    <cellStyle name="40% - Ênfase5 7 3 3 4" xfId="29625"/>
    <cellStyle name="40% - Ênfase5 7 3 3 5" xfId="43765"/>
    <cellStyle name="40% - Ênfase5 7 3 4" xfId="7420"/>
    <cellStyle name="40% - Ênfase5 7 3 4 2" xfId="19540"/>
    <cellStyle name="40% - Ênfase5 7 3 4 2 2" xfId="47983"/>
    <cellStyle name="40% - Ênfase5 7 3 4 3" xfId="31629"/>
    <cellStyle name="40% - Ênfase5 7 3 4 4" xfId="39706"/>
    <cellStyle name="40% - Ênfase5 7 3 5" xfId="13480"/>
    <cellStyle name="40% - Ênfase5 7 3 5 2" xfId="45934"/>
    <cellStyle name="40% - Ênfase5 7 3 6" xfId="25595"/>
    <cellStyle name="40% - Ênfase5 7 3 7" xfId="37685"/>
    <cellStyle name="40% - Ênfase5 7 4" xfId="840"/>
    <cellStyle name="40% - Ênfase5 7 4 2" xfId="2895"/>
    <cellStyle name="40% - Ênfase5 7 4 2 2" xfId="8954"/>
    <cellStyle name="40% - Ênfase5 7 4 2 2 2" xfId="21074"/>
    <cellStyle name="40% - Ênfase5 7 4 2 2 3" xfId="33163"/>
    <cellStyle name="40% - Ênfase5 7 4 2 2 4" xfId="49521"/>
    <cellStyle name="40% - Ênfase5 7 4 2 3" xfId="15014"/>
    <cellStyle name="40% - Ênfase5 7 4 2 4" xfId="27104"/>
    <cellStyle name="40% - Ênfase5 7 4 2 5" xfId="41244"/>
    <cellStyle name="40% - Ênfase5 7 4 3" xfId="4920"/>
    <cellStyle name="40% - Ênfase5 7 4 3 2" xfId="10979"/>
    <cellStyle name="40% - Ênfase5 7 4 3 2 2" xfId="23099"/>
    <cellStyle name="40% - Ênfase5 7 4 3 2 3" xfId="35188"/>
    <cellStyle name="40% - Ênfase5 7 4 3 2 4" xfId="51546"/>
    <cellStyle name="40% - Ênfase5 7 4 3 3" xfId="17039"/>
    <cellStyle name="40% - Ênfase5 7 4 3 4" xfId="29129"/>
    <cellStyle name="40% - Ênfase5 7 4 3 5" xfId="43269"/>
    <cellStyle name="40% - Ênfase5 7 4 4" xfId="6924"/>
    <cellStyle name="40% - Ênfase5 7 4 4 2" xfId="19044"/>
    <cellStyle name="40% - Ênfase5 7 4 4 2 2" xfId="47478"/>
    <cellStyle name="40% - Ênfase5 7 4 4 3" xfId="31133"/>
    <cellStyle name="40% - Ênfase5 7 4 4 4" xfId="39201"/>
    <cellStyle name="40% - Ênfase5 7 4 5" xfId="12984"/>
    <cellStyle name="40% - Ênfase5 7 4 5 2" xfId="45430"/>
    <cellStyle name="40% - Ênfase5 7 4 6" xfId="25099"/>
    <cellStyle name="40% - Ênfase5 7 4 7" xfId="37189"/>
    <cellStyle name="40% - Ênfase5 7 5" xfId="1892"/>
    <cellStyle name="40% - Ênfase5 7 5 2" xfId="3928"/>
    <cellStyle name="40% - Ênfase5 7 5 2 2" xfId="9987"/>
    <cellStyle name="40% - Ênfase5 7 5 2 2 2" xfId="22107"/>
    <cellStyle name="40% - Ênfase5 7 5 2 2 3" xfId="34196"/>
    <cellStyle name="40% - Ênfase5 7 5 2 2 4" xfId="50554"/>
    <cellStyle name="40% - Ênfase5 7 5 2 3" xfId="16047"/>
    <cellStyle name="40% - Ênfase5 7 5 2 4" xfId="28137"/>
    <cellStyle name="40% - Ênfase5 7 5 2 5" xfId="42277"/>
    <cellStyle name="40% - Ênfase5 7 5 3" xfId="5928"/>
    <cellStyle name="40% - Ênfase5 7 5 3 2" xfId="11987"/>
    <cellStyle name="40% - Ênfase5 7 5 3 2 2" xfId="24107"/>
    <cellStyle name="40% - Ênfase5 7 5 3 2 3" xfId="36196"/>
    <cellStyle name="40% - Ênfase5 7 5 3 2 4" xfId="52554"/>
    <cellStyle name="40% - Ênfase5 7 5 3 3" xfId="18047"/>
    <cellStyle name="40% - Ênfase5 7 5 3 4" xfId="30137"/>
    <cellStyle name="40% - Ênfase5 7 5 3 5" xfId="44277"/>
    <cellStyle name="40% - Ênfase5 7 5 4" xfId="7957"/>
    <cellStyle name="40% - Ênfase5 7 5 4 2" xfId="20077"/>
    <cellStyle name="40% - Ênfase5 7 5 4 2 2" xfId="48521"/>
    <cellStyle name="40% - Ênfase5 7 5 4 3" xfId="32166"/>
    <cellStyle name="40% - Ênfase5 7 5 4 4" xfId="40244"/>
    <cellStyle name="40% - Ênfase5 7 5 5" xfId="14017"/>
    <cellStyle name="40% - Ênfase5 7 5 5 2" xfId="46472"/>
    <cellStyle name="40% - Ênfase5 7 5 6" xfId="26107"/>
    <cellStyle name="40% - Ênfase5 7 5 7" xfId="38197"/>
    <cellStyle name="40% - Ênfase5 7 6" xfId="2391"/>
    <cellStyle name="40% - Ênfase5 7 6 2" xfId="8451"/>
    <cellStyle name="40% - Ênfase5 7 6 2 2" xfId="20571"/>
    <cellStyle name="40% - Ênfase5 7 6 2 3" xfId="32660"/>
    <cellStyle name="40% - Ênfase5 7 6 2 4" xfId="49017"/>
    <cellStyle name="40% - Ênfase5 7 6 3" xfId="14511"/>
    <cellStyle name="40% - Ênfase5 7 6 4" xfId="26601"/>
    <cellStyle name="40% - Ênfase5 7 6 5" xfId="40740"/>
    <cellStyle name="40% - Ênfase5 7 7" xfId="4422"/>
    <cellStyle name="40% - Ênfase5 7 7 2" xfId="10481"/>
    <cellStyle name="40% - Ênfase5 7 7 2 2" xfId="22601"/>
    <cellStyle name="40% - Ênfase5 7 7 2 3" xfId="34690"/>
    <cellStyle name="40% - Ênfase5 7 7 2 4" xfId="51048"/>
    <cellStyle name="40% - Ênfase5 7 7 3" xfId="16541"/>
    <cellStyle name="40% - Ênfase5 7 7 4" xfId="28631"/>
    <cellStyle name="40% - Ênfase5 7 7 5" xfId="42771"/>
    <cellStyle name="40% - Ênfase5 7 8" xfId="6421"/>
    <cellStyle name="40% - Ênfase5 7 8 2" xfId="18541"/>
    <cellStyle name="40% - Ênfase5 7 8 2 2" xfId="46969"/>
    <cellStyle name="40% - Ênfase5 7 8 3" xfId="30630"/>
    <cellStyle name="40% - Ênfase5 7 8 4" xfId="38692"/>
    <cellStyle name="40% - Ênfase5 7 9" xfId="12481"/>
    <cellStyle name="40% - Ênfase5 7 9 2" xfId="44923"/>
    <cellStyle name="40% - Ênfase5 8" xfId="261"/>
    <cellStyle name="40% - Ênfase5 8 10" xfId="24603"/>
    <cellStyle name="40% - Ênfase5 8 11" xfId="36693"/>
    <cellStyle name="40% - Ênfase5 8 2" xfId="166"/>
    <cellStyle name="40% - Ênfase5 8 2 10" xfId="36605"/>
    <cellStyle name="40% - Ênfase5 8 2 2" xfId="1262"/>
    <cellStyle name="40% - Ênfase5 8 2 2 2" xfId="3305"/>
    <cellStyle name="40% - Ênfase5 8 2 2 2 2" xfId="9364"/>
    <cellStyle name="40% - Ênfase5 8 2 2 2 2 2" xfId="21484"/>
    <cellStyle name="40% - Ênfase5 8 2 2 2 2 3" xfId="33573"/>
    <cellStyle name="40% - Ênfase5 8 2 2 2 2 4" xfId="49931"/>
    <cellStyle name="40% - Ênfase5 8 2 2 2 3" xfId="15424"/>
    <cellStyle name="40% - Ênfase5 8 2 2 2 4" xfId="27514"/>
    <cellStyle name="40% - Ênfase5 8 2 2 2 5" xfId="41654"/>
    <cellStyle name="40% - Ênfase5 8 2 2 3" xfId="5330"/>
    <cellStyle name="40% - Ênfase5 8 2 2 3 2" xfId="11389"/>
    <cellStyle name="40% - Ênfase5 8 2 2 3 2 2" xfId="23509"/>
    <cellStyle name="40% - Ênfase5 8 2 2 3 2 3" xfId="35598"/>
    <cellStyle name="40% - Ênfase5 8 2 2 3 2 4" xfId="51956"/>
    <cellStyle name="40% - Ênfase5 8 2 2 3 3" xfId="17449"/>
    <cellStyle name="40% - Ênfase5 8 2 2 3 4" xfId="29539"/>
    <cellStyle name="40% - Ênfase5 8 2 2 3 5" xfId="43679"/>
    <cellStyle name="40% - Ênfase5 8 2 2 4" xfId="7334"/>
    <cellStyle name="40% - Ênfase5 8 2 2 4 2" xfId="19454"/>
    <cellStyle name="40% - Ênfase5 8 2 2 4 2 2" xfId="47896"/>
    <cellStyle name="40% - Ênfase5 8 2 2 4 3" xfId="31543"/>
    <cellStyle name="40% - Ênfase5 8 2 2 4 4" xfId="39619"/>
    <cellStyle name="40% - Ênfase5 8 2 2 5" xfId="13394"/>
    <cellStyle name="40% - Ênfase5 8 2 2 5 2" xfId="45847"/>
    <cellStyle name="40% - Ênfase5 8 2 2 6" xfId="25509"/>
    <cellStyle name="40% - Ênfase5 8 2 2 7" xfId="37599"/>
    <cellStyle name="40% - Ênfase5 8 2 3" xfId="753"/>
    <cellStyle name="40% - Ênfase5 8 2 3 2" xfId="2809"/>
    <cellStyle name="40% - Ênfase5 8 2 3 2 2" xfId="8868"/>
    <cellStyle name="40% - Ênfase5 8 2 3 2 2 2" xfId="20988"/>
    <cellStyle name="40% - Ênfase5 8 2 3 2 2 3" xfId="33077"/>
    <cellStyle name="40% - Ênfase5 8 2 3 2 2 4" xfId="49435"/>
    <cellStyle name="40% - Ênfase5 8 2 3 2 3" xfId="14928"/>
    <cellStyle name="40% - Ênfase5 8 2 3 2 4" xfId="27018"/>
    <cellStyle name="40% - Ênfase5 8 2 3 2 5" xfId="41158"/>
    <cellStyle name="40% - Ênfase5 8 2 3 3" xfId="4834"/>
    <cellStyle name="40% - Ênfase5 8 2 3 3 2" xfId="10893"/>
    <cellStyle name="40% - Ênfase5 8 2 3 3 2 2" xfId="23013"/>
    <cellStyle name="40% - Ênfase5 8 2 3 3 2 3" xfId="35102"/>
    <cellStyle name="40% - Ênfase5 8 2 3 3 2 4" xfId="51460"/>
    <cellStyle name="40% - Ênfase5 8 2 3 3 3" xfId="16953"/>
    <cellStyle name="40% - Ênfase5 8 2 3 3 4" xfId="29043"/>
    <cellStyle name="40% - Ênfase5 8 2 3 3 5" xfId="43183"/>
    <cellStyle name="40% - Ênfase5 8 2 3 4" xfId="6838"/>
    <cellStyle name="40% - Ênfase5 8 2 3 4 2" xfId="18958"/>
    <cellStyle name="40% - Ênfase5 8 2 3 4 2 2" xfId="47391"/>
    <cellStyle name="40% - Ênfase5 8 2 3 4 3" xfId="31047"/>
    <cellStyle name="40% - Ênfase5 8 2 3 4 4" xfId="39114"/>
    <cellStyle name="40% - Ênfase5 8 2 3 5" xfId="12898"/>
    <cellStyle name="40% - Ênfase5 8 2 3 5 2" xfId="45343"/>
    <cellStyle name="40% - Ênfase5 8 2 3 6" xfId="25013"/>
    <cellStyle name="40% - Ênfase5 8 2 3 7" xfId="37103"/>
    <cellStyle name="40% - Ênfase5 8 2 4" xfId="1805"/>
    <cellStyle name="40% - Ênfase5 8 2 4 2" xfId="3842"/>
    <cellStyle name="40% - Ênfase5 8 2 4 2 2" xfId="9901"/>
    <cellStyle name="40% - Ênfase5 8 2 4 2 2 2" xfId="22021"/>
    <cellStyle name="40% - Ênfase5 8 2 4 2 2 3" xfId="34110"/>
    <cellStyle name="40% - Ênfase5 8 2 4 2 2 4" xfId="50468"/>
    <cellStyle name="40% - Ênfase5 8 2 4 2 3" xfId="15961"/>
    <cellStyle name="40% - Ênfase5 8 2 4 2 4" xfId="28051"/>
    <cellStyle name="40% - Ênfase5 8 2 4 2 5" xfId="42191"/>
    <cellStyle name="40% - Ênfase5 8 2 4 3" xfId="5842"/>
    <cellStyle name="40% - Ênfase5 8 2 4 3 2" xfId="11901"/>
    <cellStyle name="40% - Ênfase5 8 2 4 3 2 2" xfId="24021"/>
    <cellStyle name="40% - Ênfase5 8 2 4 3 2 3" xfId="36110"/>
    <cellStyle name="40% - Ênfase5 8 2 4 3 2 4" xfId="52468"/>
    <cellStyle name="40% - Ênfase5 8 2 4 3 3" xfId="17961"/>
    <cellStyle name="40% - Ênfase5 8 2 4 3 4" xfId="30051"/>
    <cellStyle name="40% - Ênfase5 8 2 4 3 5" xfId="44191"/>
    <cellStyle name="40% - Ênfase5 8 2 4 4" xfId="7871"/>
    <cellStyle name="40% - Ênfase5 8 2 4 4 2" xfId="19991"/>
    <cellStyle name="40% - Ênfase5 8 2 4 4 2 2" xfId="48434"/>
    <cellStyle name="40% - Ênfase5 8 2 4 4 3" xfId="32080"/>
    <cellStyle name="40% - Ênfase5 8 2 4 4 4" xfId="40157"/>
    <cellStyle name="40% - Ênfase5 8 2 4 5" xfId="13931"/>
    <cellStyle name="40% - Ênfase5 8 2 4 5 2" xfId="46385"/>
    <cellStyle name="40% - Ênfase5 8 2 4 6" xfId="26021"/>
    <cellStyle name="40% - Ênfase5 8 2 4 7" xfId="38111"/>
    <cellStyle name="40% - Ênfase5 8 2 5" xfId="2305"/>
    <cellStyle name="40% - Ênfase5 8 2 5 2" xfId="8365"/>
    <cellStyle name="40% - Ênfase5 8 2 5 2 2" xfId="20485"/>
    <cellStyle name="40% - Ênfase5 8 2 5 2 3" xfId="32574"/>
    <cellStyle name="40% - Ênfase5 8 2 5 2 4" xfId="48931"/>
    <cellStyle name="40% - Ênfase5 8 2 5 3" xfId="14425"/>
    <cellStyle name="40% - Ênfase5 8 2 5 4" xfId="26515"/>
    <cellStyle name="40% - Ênfase5 8 2 5 5" xfId="40654"/>
    <cellStyle name="40% - Ênfase5 8 2 6" xfId="4336"/>
    <cellStyle name="40% - Ênfase5 8 2 6 2" xfId="10395"/>
    <cellStyle name="40% - Ênfase5 8 2 6 2 2" xfId="22515"/>
    <cellStyle name="40% - Ênfase5 8 2 6 2 3" xfId="34604"/>
    <cellStyle name="40% - Ênfase5 8 2 6 2 4" xfId="50962"/>
    <cellStyle name="40% - Ênfase5 8 2 6 3" xfId="16455"/>
    <cellStyle name="40% - Ênfase5 8 2 6 4" xfId="28545"/>
    <cellStyle name="40% - Ênfase5 8 2 6 5" xfId="42685"/>
    <cellStyle name="40% - Ênfase5 8 2 7" xfId="6335"/>
    <cellStyle name="40% - Ênfase5 8 2 7 2" xfId="18455"/>
    <cellStyle name="40% - Ênfase5 8 2 7 2 2" xfId="46882"/>
    <cellStyle name="40% - Ênfase5 8 2 7 3" xfId="30544"/>
    <cellStyle name="40% - Ênfase5 8 2 7 4" xfId="38605"/>
    <cellStyle name="40% - Ênfase5 8 2 8" xfId="12395"/>
    <cellStyle name="40% - Ênfase5 8 2 8 2" xfId="44836"/>
    <cellStyle name="40% - Ênfase5 8 2 9" xfId="24515"/>
    <cellStyle name="40% - Ênfase5 8 3" xfId="1351"/>
    <cellStyle name="40% - Ênfase5 8 3 2" xfId="3393"/>
    <cellStyle name="40% - Ênfase5 8 3 2 2" xfId="9452"/>
    <cellStyle name="40% - Ênfase5 8 3 2 2 2" xfId="21572"/>
    <cellStyle name="40% - Ênfase5 8 3 2 2 3" xfId="33661"/>
    <cellStyle name="40% - Ênfase5 8 3 2 2 4" xfId="50019"/>
    <cellStyle name="40% - Ênfase5 8 3 2 3" xfId="15512"/>
    <cellStyle name="40% - Ênfase5 8 3 2 4" xfId="27602"/>
    <cellStyle name="40% - Ênfase5 8 3 2 5" xfId="41742"/>
    <cellStyle name="40% - Ênfase5 8 3 3" xfId="5418"/>
    <cellStyle name="40% - Ênfase5 8 3 3 2" xfId="11477"/>
    <cellStyle name="40% - Ênfase5 8 3 3 2 2" xfId="23597"/>
    <cellStyle name="40% - Ênfase5 8 3 3 2 3" xfId="35686"/>
    <cellStyle name="40% - Ênfase5 8 3 3 2 4" xfId="52044"/>
    <cellStyle name="40% - Ênfase5 8 3 3 3" xfId="17537"/>
    <cellStyle name="40% - Ênfase5 8 3 3 4" xfId="29627"/>
    <cellStyle name="40% - Ênfase5 8 3 3 5" xfId="43767"/>
    <cellStyle name="40% - Ênfase5 8 3 4" xfId="7422"/>
    <cellStyle name="40% - Ênfase5 8 3 4 2" xfId="19542"/>
    <cellStyle name="40% - Ênfase5 8 3 4 2 2" xfId="47985"/>
    <cellStyle name="40% - Ênfase5 8 3 4 3" xfId="31631"/>
    <cellStyle name="40% - Ênfase5 8 3 4 4" xfId="39708"/>
    <cellStyle name="40% - Ênfase5 8 3 5" xfId="13482"/>
    <cellStyle name="40% - Ênfase5 8 3 5 2" xfId="45936"/>
    <cellStyle name="40% - Ênfase5 8 3 6" xfId="25597"/>
    <cellStyle name="40% - Ênfase5 8 3 7" xfId="37687"/>
    <cellStyle name="40% - Ênfase5 8 4" xfId="842"/>
    <cellStyle name="40% - Ênfase5 8 4 2" xfId="2897"/>
    <cellStyle name="40% - Ênfase5 8 4 2 2" xfId="8956"/>
    <cellStyle name="40% - Ênfase5 8 4 2 2 2" xfId="21076"/>
    <cellStyle name="40% - Ênfase5 8 4 2 2 3" xfId="33165"/>
    <cellStyle name="40% - Ênfase5 8 4 2 2 4" xfId="49523"/>
    <cellStyle name="40% - Ênfase5 8 4 2 3" xfId="15016"/>
    <cellStyle name="40% - Ênfase5 8 4 2 4" xfId="27106"/>
    <cellStyle name="40% - Ênfase5 8 4 2 5" xfId="41246"/>
    <cellStyle name="40% - Ênfase5 8 4 3" xfId="4922"/>
    <cellStyle name="40% - Ênfase5 8 4 3 2" xfId="10981"/>
    <cellStyle name="40% - Ênfase5 8 4 3 2 2" xfId="23101"/>
    <cellStyle name="40% - Ênfase5 8 4 3 2 3" xfId="35190"/>
    <cellStyle name="40% - Ênfase5 8 4 3 2 4" xfId="51548"/>
    <cellStyle name="40% - Ênfase5 8 4 3 3" xfId="17041"/>
    <cellStyle name="40% - Ênfase5 8 4 3 4" xfId="29131"/>
    <cellStyle name="40% - Ênfase5 8 4 3 5" xfId="43271"/>
    <cellStyle name="40% - Ênfase5 8 4 4" xfId="6926"/>
    <cellStyle name="40% - Ênfase5 8 4 4 2" xfId="19046"/>
    <cellStyle name="40% - Ênfase5 8 4 4 2 2" xfId="47480"/>
    <cellStyle name="40% - Ênfase5 8 4 4 3" xfId="31135"/>
    <cellStyle name="40% - Ênfase5 8 4 4 4" xfId="39203"/>
    <cellStyle name="40% - Ênfase5 8 4 5" xfId="12986"/>
    <cellStyle name="40% - Ênfase5 8 4 5 2" xfId="45432"/>
    <cellStyle name="40% - Ênfase5 8 4 6" xfId="25101"/>
    <cellStyle name="40% - Ênfase5 8 4 7" xfId="37191"/>
    <cellStyle name="40% - Ênfase5 8 5" xfId="1894"/>
    <cellStyle name="40% - Ênfase5 8 5 2" xfId="3930"/>
    <cellStyle name="40% - Ênfase5 8 5 2 2" xfId="9989"/>
    <cellStyle name="40% - Ênfase5 8 5 2 2 2" xfId="22109"/>
    <cellStyle name="40% - Ênfase5 8 5 2 2 3" xfId="34198"/>
    <cellStyle name="40% - Ênfase5 8 5 2 2 4" xfId="50556"/>
    <cellStyle name="40% - Ênfase5 8 5 2 3" xfId="16049"/>
    <cellStyle name="40% - Ênfase5 8 5 2 4" xfId="28139"/>
    <cellStyle name="40% - Ênfase5 8 5 2 5" xfId="42279"/>
    <cellStyle name="40% - Ênfase5 8 5 3" xfId="5930"/>
    <cellStyle name="40% - Ênfase5 8 5 3 2" xfId="11989"/>
    <cellStyle name="40% - Ênfase5 8 5 3 2 2" xfId="24109"/>
    <cellStyle name="40% - Ênfase5 8 5 3 2 3" xfId="36198"/>
    <cellStyle name="40% - Ênfase5 8 5 3 2 4" xfId="52556"/>
    <cellStyle name="40% - Ênfase5 8 5 3 3" xfId="18049"/>
    <cellStyle name="40% - Ênfase5 8 5 3 4" xfId="30139"/>
    <cellStyle name="40% - Ênfase5 8 5 3 5" xfId="44279"/>
    <cellStyle name="40% - Ênfase5 8 5 4" xfId="7959"/>
    <cellStyle name="40% - Ênfase5 8 5 4 2" xfId="20079"/>
    <cellStyle name="40% - Ênfase5 8 5 4 2 2" xfId="48523"/>
    <cellStyle name="40% - Ênfase5 8 5 4 3" xfId="32168"/>
    <cellStyle name="40% - Ênfase5 8 5 4 4" xfId="40246"/>
    <cellStyle name="40% - Ênfase5 8 5 5" xfId="14019"/>
    <cellStyle name="40% - Ênfase5 8 5 5 2" xfId="46474"/>
    <cellStyle name="40% - Ênfase5 8 5 6" xfId="26109"/>
    <cellStyle name="40% - Ênfase5 8 5 7" xfId="38199"/>
    <cellStyle name="40% - Ênfase5 8 6" xfId="2393"/>
    <cellStyle name="40% - Ênfase5 8 6 2" xfId="8453"/>
    <cellStyle name="40% - Ênfase5 8 6 2 2" xfId="20573"/>
    <cellStyle name="40% - Ênfase5 8 6 2 3" xfId="32662"/>
    <cellStyle name="40% - Ênfase5 8 6 2 4" xfId="49019"/>
    <cellStyle name="40% - Ênfase5 8 6 3" xfId="14513"/>
    <cellStyle name="40% - Ênfase5 8 6 4" xfId="26603"/>
    <cellStyle name="40% - Ênfase5 8 6 5" xfId="40742"/>
    <cellStyle name="40% - Ênfase5 8 7" xfId="4424"/>
    <cellStyle name="40% - Ênfase5 8 7 2" xfId="10483"/>
    <cellStyle name="40% - Ênfase5 8 7 2 2" xfId="22603"/>
    <cellStyle name="40% - Ênfase5 8 7 2 3" xfId="34692"/>
    <cellStyle name="40% - Ênfase5 8 7 2 4" xfId="51050"/>
    <cellStyle name="40% - Ênfase5 8 7 3" xfId="16543"/>
    <cellStyle name="40% - Ênfase5 8 7 4" xfId="28633"/>
    <cellStyle name="40% - Ênfase5 8 7 5" xfId="42773"/>
    <cellStyle name="40% - Ênfase5 8 8" xfId="6423"/>
    <cellStyle name="40% - Ênfase5 8 8 2" xfId="18543"/>
    <cellStyle name="40% - Ênfase5 8 8 2 2" xfId="46971"/>
    <cellStyle name="40% - Ênfase5 8 8 3" xfId="30632"/>
    <cellStyle name="40% - Ênfase5 8 8 4" xfId="38694"/>
    <cellStyle name="40% - Ênfase5 8 9" xfId="12483"/>
    <cellStyle name="40% - Ênfase5 8 9 2" xfId="44925"/>
    <cellStyle name="40% - Ênfase5 9" xfId="264"/>
    <cellStyle name="40% - Ênfase5 9 10" xfId="24606"/>
    <cellStyle name="40% - Ênfase5 9 11" xfId="36696"/>
    <cellStyle name="40% - Ênfase5 9 2" xfId="442"/>
    <cellStyle name="40% - Ênfase5 9 2 10" xfId="36851"/>
    <cellStyle name="40% - Ênfase5 9 2 2" xfId="1511"/>
    <cellStyle name="40% - Ênfase5 9 2 2 2" xfId="3553"/>
    <cellStyle name="40% - Ênfase5 9 2 2 2 2" xfId="9612"/>
    <cellStyle name="40% - Ênfase5 9 2 2 2 2 2" xfId="21732"/>
    <cellStyle name="40% - Ênfase5 9 2 2 2 2 3" xfId="33821"/>
    <cellStyle name="40% - Ênfase5 9 2 2 2 2 4" xfId="50179"/>
    <cellStyle name="40% - Ênfase5 9 2 2 2 3" xfId="15672"/>
    <cellStyle name="40% - Ênfase5 9 2 2 2 4" xfId="27762"/>
    <cellStyle name="40% - Ênfase5 9 2 2 2 5" xfId="41902"/>
    <cellStyle name="40% - Ênfase5 9 2 2 3" xfId="5576"/>
    <cellStyle name="40% - Ênfase5 9 2 2 3 2" xfId="11635"/>
    <cellStyle name="40% - Ênfase5 9 2 2 3 2 2" xfId="23755"/>
    <cellStyle name="40% - Ênfase5 9 2 2 3 2 3" xfId="35844"/>
    <cellStyle name="40% - Ênfase5 9 2 2 3 2 4" xfId="52202"/>
    <cellStyle name="40% - Ênfase5 9 2 2 3 3" xfId="17695"/>
    <cellStyle name="40% - Ênfase5 9 2 2 3 4" xfId="29785"/>
    <cellStyle name="40% - Ênfase5 9 2 2 3 5" xfId="43925"/>
    <cellStyle name="40% - Ênfase5 9 2 2 4" xfId="7582"/>
    <cellStyle name="40% - Ênfase5 9 2 2 4 2" xfId="19702"/>
    <cellStyle name="40% - Ênfase5 9 2 2 4 2 2" xfId="48145"/>
    <cellStyle name="40% - Ênfase5 9 2 2 4 3" xfId="31791"/>
    <cellStyle name="40% - Ênfase5 9 2 2 4 4" xfId="39868"/>
    <cellStyle name="40% - Ênfase5 9 2 2 5" xfId="13642"/>
    <cellStyle name="40% - Ênfase5 9 2 2 5 2" xfId="46096"/>
    <cellStyle name="40% - Ênfase5 9 2 2 6" xfId="25755"/>
    <cellStyle name="40% - Ênfase5 9 2 2 7" xfId="37845"/>
    <cellStyle name="40% - Ênfase5 9 2 3" xfId="1000"/>
    <cellStyle name="40% - Ênfase5 9 2 3 2" xfId="3055"/>
    <cellStyle name="40% - Ênfase5 9 2 3 2 2" xfId="9114"/>
    <cellStyle name="40% - Ênfase5 9 2 3 2 2 2" xfId="21234"/>
    <cellStyle name="40% - Ênfase5 9 2 3 2 2 3" xfId="33323"/>
    <cellStyle name="40% - Ênfase5 9 2 3 2 2 4" xfId="49681"/>
    <cellStyle name="40% - Ênfase5 9 2 3 2 3" xfId="15174"/>
    <cellStyle name="40% - Ênfase5 9 2 3 2 4" xfId="27264"/>
    <cellStyle name="40% - Ênfase5 9 2 3 2 5" xfId="41404"/>
    <cellStyle name="40% - Ênfase5 9 2 3 3" xfId="5080"/>
    <cellStyle name="40% - Ênfase5 9 2 3 3 2" xfId="11139"/>
    <cellStyle name="40% - Ênfase5 9 2 3 3 2 2" xfId="23259"/>
    <cellStyle name="40% - Ênfase5 9 2 3 3 2 3" xfId="35348"/>
    <cellStyle name="40% - Ênfase5 9 2 3 3 2 4" xfId="51706"/>
    <cellStyle name="40% - Ênfase5 9 2 3 3 3" xfId="17199"/>
    <cellStyle name="40% - Ênfase5 9 2 3 3 4" xfId="29289"/>
    <cellStyle name="40% - Ênfase5 9 2 3 3 5" xfId="43429"/>
    <cellStyle name="40% - Ênfase5 9 2 3 4" xfId="7084"/>
    <cellStyle name="40% - Ênfase5 9 2 3 4 2" xfId="19204"/>
    <cellStyle name="40% - Ênfase5 9 2 3 4 2 2" xfId="47638"/>
    <cellStyle name="40% - Ênfase5 9 2 3 4 3" xfId="31293"/>
    <cellStyle name="40% - Ênfase5 9 2 3 4 4" xfId="39361"/>
    <cellStyle name="40% - Ênfase5 9 2 3 5" xfId="13144"/>
    <cellStyle name="40% - Ênfase5 9 2 3 5 2" xfId="45590"/>
    <cellStyle name="40% - Ênfase5 9 2 3 6" xfId="25259"/>
    <cellStyle name="40% - Ênfase5 9 2 3 7" xfId="37349"/>
    <cellStyle name="40% - Ênfase5 9 2 4" xfId="2052"/>
    <cellStyle name="40% - Ênfase5 9 2 4 2" xfId="4088"/>
    <cellStyle name="40% - Ênfase5 9 2 4 2 2" xfId="10147"/>
    <cellStyle name="40% - Ênfase5 9 2 4 2 2 2" xfId="22267"/>
    <cellStyle name="40% - Ênfase5 9 2 4 2 2 3" xfId="34356"/>
    <cellStyle name="40% - Ênfase5 9 2 4 2 2 4" xfId="50714"/>
    <cellStyle name="40% - Ênfase5 9 2 4 2 3" xfId="16207"/>
    <cellStyle name="40% - Ênfase5 9 2 4 2 4" xfId="28297"/>
    <cellStyle name="40% - Ênfase5 9 2 4 2 5" xfId="42437"/>
    <cellStyle name="40% - Ênfase5 9 2 4 3" xfId="6088"/>
    <cellStyle name="40% - Ênfase5 9 2 4 3 2" xfId="12147"/>
    <cellStyle name="40% - Ênfase5 9 2 4 3 2 2" xfId="24267"/>
    <cellStyle name="40% - Ênfase5 9 2 4 3 2 3" xfId="36356"/>
    <cellStyle name="40% - Ênfase5 9 2 4 3 2 4" xfId="52714"/>
    <cellStyle name="40% - Ênfase5 9 2 4 3 3" xfId="18207"/>
    <cellStyle name="40% - Ênfase5 9 2 4 3 4" xfId="30297"/>
    <cellStyle name="40% - Ênfase5 9 2 4 3 5" xfId="44437"/>
    <cellStyle name="40% - Ênfase5 9 2 4 4" xfId="8117"/>
    <cellStyle name="40% - Ênfase5 9 2 4 4 2" xfId="20237"/>
    <cellStyle name="40% - Ênfase5 9 2 4 4 2 2" xfId="48681"/>
    <cellStyle name="40% - Ênfase5 9 2 4 4 3" xfId="32326"/>
    <cellStyle name="40% - Ênfase5 9 2 4 4 4" xfId="40404"/>
    <cellStyle name="40% - Ênfase5 9 2 4 5" xfId="14177"/>
    <cellStyle name="40% - Ênfase5 9 2 4 5 2" xfId="46632"/>
    <cellStyle name="40% - Ênfase5 9 2 4 6" xfId="26267"/>
    <cellStyle name="40% - Ênfase5 9 2 4 7" xfId="38357"/>
    <cellStyle name="40% - Ênfase5 9 2 5" xfId="2553"/>
    <cellStyle name="40% - Ênfase5 9 2 5 2" xfId="8613"/>
    <cellStyle name="40% - Ênfase5 9 2 5 2 2" xfId="20733"/>
    <cellStyle name="40% - Ênfase5 9 2 5 2 3" xfId="32822"/>
    <cellStyle name="40% - Ênfase5 9 2 5 2 4" xfId="49179"/>
    <cellStyle name="40% - Ênfase5 9 2 5 3" xfId="14673"/>
    <cellStyle name="40% - Ênfase5 9 2 5 4" xfId="26763"/>
    <cellStyle name="40% - Ênfase5 9 2 5 5" xfId="40902"/>
    <cellStyle name="40% - Ênfase5 9 2 6" xfId="4582"/>
    <cellStyle name="40% - Ênfase5 9 2 6 2" xfId="10641"/>
    <cellStyle name="40% - Ênfase5 9 2 6 2 2" xfId="22761"/>
    <cellStyle name="40% - Ênfase5 9 2 6 2 3" xfId="34850"/>
    <cellStyle name="40% - Ênfase5 9 2 6 2 4" xfId="51208"/>
    <cellStyle name="40% - Ênfase5 9 2 6 3" xfId="16701"/>
    <cellStyle name="40% - Ênfase5 9 2 6 4" xfId="28791"/>
    <cellStyle name="40% - Ênfase5 9 2 6 5" xfId="42931"/>
    <cellStyle name="40% - Ênfase5 9 2 7" xfId="6583"/>
    <cellStyle name="40% - Ênfase5 9 2 7 2" xfId="18703"/>
    <cellStyle name="40% - Ênfase5 9 2 7 2 2" xfId="47132"/>
    <cellStyle name="40% - Ênfase5 9 2 7 3" xfId="30792"/>
    <cellStyle name="40% - Ênfase5 9 2 7 4" xfId="38855"/>
    <cellStyle name="40% - Ênfase5 9 2 8" xfId="12643"/>
    <cellStyle name="40% - Ênfase5 9 2 8 2" xfId="45085"/>
    <cellStyle name="40% - Ênfase5 9 2 9" xfId="24761"/>
    <cellStyle name="40% - Ênfase5 9 3" xfId="1354"/>
    <cellStyle name="40% - Ênfase5 9 3 2" xfId="3396"/>
    <cellStyle name="40% - Ênfase5 9 3 2 2" xfId="9455"/>
    <cellStyle name="40% - Ênfase5 9 3 2 2 2" xfId="21575"/>
    <cellStyle name="40% - Ênfase5 9 3 2 2 3" xfId="33664"/>
    <cellStyle name="40% - Ênfase5 9 3 2 2 4" xfId="50022"/>
    <cellStyle name="40% - Ênfase5 9 3 2 3" xfId="15515"/>
    <cellStyle name="40% - Ênfase5 9 3 2 4" xfId="27605"/>
    <cellStyle name="40% - Ênfase5 9 3 2 5" xfId="41745"/>
    <cellStyle name="40% - Ênfase5 9 3 3" xfId="5421"/>
    <cellStyle name="40% - Ênfase5 9 3 3 2" xfId="11480"/>
    <cellStyle name="40% - Ênfase5 9 3 3 2 2" xfId="23600"/>
    <cellStyle name="40% - Ênfase5 9 3 3 2 3" xfId="35689"/>
    <cellStyle name="40% - Ênfase5 9 3 3 2 4" xfId="52047"/>
    <cellStyle name="40% - Ênfase5 9 3 3 3" xfId="17540"/>
    <cellStyle name="40% - Ênfase5 9 3 3 4" xfId="29630"/>
    <cellStyle name="40% - Ênfase5 9 3 3 5" xfId="43770"/>
    <cellStyle name="40% - Ênfase5 9 3 4" xfId="7425"/>
    <cellStyle name="40% - Ênfase5 9 3 4 2" xfId="19545"/>
    <cellStyle name="40% - Ênfase5 9 3 4 2 2" xfId="47988"/>
    <cellStyle name="40% - Ênfase5 9 3 4 3" xfId="31634"/>
    <cellStyle name="40% - Ênfase5 9 3 4 4" xfId="39711"/>
    <cellStyle name="40% - Ênfase5 9 3 5" xfId="13485"/>
    <cellStyle name="40% - Ênfase5 9 3 5 2" xfId="45939"/>
    <cellStyle name="40% - Ênfase5 9 3 6" xfId="25600"/>
    <cellStyle name="40% - Ênfase5 9 3 7" xfId="37690"/>
    <cellStyle name="40% - Ênfase5 9 4" xfId="845"/>
    <cellStyle name="40% - Ênfase5 9 4 2" xfId="2900"/>
    <cellStyle name="40% - Ênfase5 9 4 2 2" xfId="8959"/>
    <cellStyle name="40% - Ênfase5 9 4 2 2 2" xfId="21079"/>
    <cellStyle name="40% - Ênfase5 9 4 2 2 3" xfId="33168"/>
    <cellStyle name="40% - Ênfase5 9 4 2 2 4" xfId="49526"/>
    <cellStyle name="40% - Ênfase5 9 4 2 3" xfId="15019"/>
    <cellStyle name="40% - Ênfase5 9 4 2 4" xfId="27109"/>
    <cellStyle name="40% - Ênfase5 9 4 2 5" xfId="41249"/>
    <cellStyle name="40% - Ênfase5 9 4 3" xfId="4925"/>
    <cellStyle name="40% - Ênfase5 9 4 3 2" xfId="10984"/>
    <cellStyle name="40% - Ênfase5 9 4 3 2 2" xfId="23104"/>
    <cellStyle name="40% - Ênfase5 9 4 3 2 3" xfId="35193"/>
    <cellStyle name="40% - Ênfase5 9 4 3 2 4" xfId="51551"/>
    <cellStyle name="40% - Ênfase5 9 4 3 3" xfId="17044"/>
    <cellStyle name="40% - Ênfase5 9 4 3 4" xfId="29134"/>
    <cellStyle name="40% - Ênfase5 9 4 3 5" xfId="43274"/>
    <cellStyle name="40% - Ênfase5 9 4 4" xfId="6929"/>
    <cellStyle name="40% - Ênfase5 9 4 4 2" xfId="19049"/>
    <cellStyle name="40% - Ênfase5 9 4 4 2 2" xfId="47483"/>
    <cellStyle name="40% - Ênfase5 9 4 4 3" xfId="31138"/>
    <cellStyle name="40% - Ênfase5 9 4 4 4" xfId="39206"/>
    <cellStyle name="40% - Ênfase5 9 4 5" xfId="12989"/>
    <cellStyle name="40% - Ênfase5 9 4 5 2" xfId="45435"/>
    <cellStyle name="40% - Ênfase5 9 4 6" xfId="25104"/>
    <cellStyle name="40% - Ênfase5 9 4 7" xfId="37194"/>
    <cellStyle name="40% - Ênfase5 9 5" xfId="1897"/>
    <cellStyle name="40% - Ênfase5 9 5 2" xfId="3933"/>
    <cellStyle name="40% - Ênfase5 9 5 2 2" xfId="9992"/>
    <cellStyle name="40% - Ênfase5 9 5 2 2 2" xfId="22112"/>
    <cellStyle name="40% - Ênfase5 9 5 2 2 3" xfId="34201"/>
    <cellStyle name="40% - Ênfase5 9 5 2 2 4" xfId="50559"/>
    <cellStyle name="40% - Ênfase5 9 5 2 3" xfId="16052"/>
    <cellStyle name="40% - Ênfase5 9 5 2 4" xfId="28142"/>
    <cellStyle name="40% - Ênfase5 9 5 2 5" xfId="42282"/>
    <cellStyle name="40% - Ênfase5 9 5 3" xfId="5933"/>
    <cellStyle name="40% - Ênfase5 9 5 3 2" xfId="11992"/>
    <cellStyle name="40% - Ênfase5 9 5 3 2 2" xfId="24112"/>
    <cellStyle name="40% - Ênfase5 9 5 3 2 3" xfId="36201"/>
    <cellStyle name="40% - Ênfase5 9 5 3 2 4" xfId="52559"/>
    <cellStyle name="40% - Ênfase5 9 5 3 3" xfId="18052"/>
    <cellStyle name="40% - Ênfase5 9 5 3 4" xfId="30142"/>
    <cellStyle name="40% - Ênfase5 9 5 3 5" xfId="44282"/>
    <cellStyle name="40% - Ênfase5 9 5 4" xfId="7962"/>
    <cellStyle name="40% - Ênfase5 9 5 4 2" xfId="20082"/>
    <cellStyle name="40% - Ênfase5 9 5 4 2 2" xfId="48526"/>
    <cellStyle name="40% - Ênfase5 9 5 4 3" xfId="32171"/>
    <cellStyle name="40% - Ênfase5 9 5 4 4" xfId="40249"/>
    <cellStyle name="40% - Ênfase5 9 5 5" xfId="14022"/>
    <cellStyle name="40% - Ênfase5 9 5 5 2" xfId="46477"/>
    <cellStyle name="40% - Ênfase5 9 5 6" xfId="26112"/>
    <cellStyle name="40% - Ênfase5 9 5 7" xfId="38202"/>
    <cellStyle name="40% - Ênfase5 9 6" xfId="2396"/>
    <cellStyle name="40% - Ênfase5 9 6 2" xfId="8456"/>
    <cellStyle name="40% - Ênfase5 9 6 2 2" xfId="20576"/>
    <cellStyle name="40% - Ênfase5 9 6 2 3" xfId="32665"/>
    <cellStyle name="40% - Ênfase5 9 6 2 4" xfId="49022"/>
    <cellStyle name="40% - Ênfase5 9 6 3" xfId="14516"/>
    <cellStyle name="40% - Ênfase5 9 6 4" xfId="26606"/>
    <cellStyle name="40% - Ênfase5 9 6 5" xfId="40745"/>
    <cellStyle name="40% - Ênfase5 9 7" xfId="4427"/>
    <cellStyle name="40% - Ênfase5 9 7 2" xfId="10486"/>
    <cellStyle name="40% - Ênfase5 9 7 2 2" xfId="22606"/>
    <cellStyle name="40% - Ênfase5 9 7 2 3" xfId="34695"/>
    <cellStyle name="40% - Ênfase5 9 7 2 4" xfId="51053"/>
    <cellStyle name="40% - Ênfase5 9 7 3" xfId="16546"/>
    <cellStyle name="40% - Ênfase5 9 7 4" xfId="28636"/>
    <cellStyle name="40% - Ênfase5 9 7 5" xfId="42776"/>
    <cellStyle name="40% - Ênfase5 9 8" xfId="6426"/>
    <cellStyle name="40% - Ênfase5 9 8 2" xfId="18546"/>
    <cellStyle name="40% - Ênfase5 9 8 2 2" xfId="46974"/>
    <cellStyle name="40% - Ênfase5 9 8 3" xfId="30635"/>
    <cellStyle name="40% - Ênfase5 9 8 4" xfId="38697"/>
    <cellStyle name="40% - Ênfase5 9 9" xfId="12486"/>
    <cellStyle name="40% - Ênfase5 9 9 2" xfId="44928"/>
    <cellStyle name="40% - Ênfase6 10" xfId="449"/>
    <cellStyle name="40% - Ênfase6 10 10" xfId="24768"/>
    <cellStyle name="40% - Ênfase6 10 11" xfId="36858"/>
    <cellStyle name="40% - Ênfase6 10 2" xfId="313"/>
    <cellStyle name="40% - Ênfase6 10 2 10" xfId="36742"/>
    <cellStyle name="40% - Ênfase6 10 2 2" xfId="1400"/>
    <cellStyle name="40% - Ênfase6 10 2 2 2" xfId="3442"/>
    <cellStyle name="40% - Ênfase6 10 2 2 2 2" xfId="9501"/>
    <cellStyle name="40% - Ênfase6 10 2 2 2 2 2" xfId="21621"/>
    <cellStyle name="40% - Ênfase6 10 2 2 2 2 3" xfId="33710"/>
    <cellStyle name="40% - Ênfase6 10 2 2 2 2 4" xfId="50068"/>
    <cellStyle name="40% - Ênfase6 10 2 2 2 3" xfId="15561"/>
    <cellStyle name="40% - Ênfase6 10 2 2 2 4" xfId="27651"/>
    <cellStyle name="40% - Ênfase6 10 2 2 2 5" xfId="41791"/>
    <cellStyle name="40% - Ênfase6 10 2 2 3" xfId="5467"/>
    <cellStyle name="40% - Ênfase6 10 2 2 3 2" xfId="11526"/>
    <cellStyle name="40% - Ênfase6 10 2 2 3 2 2" xfId="23646"/>
    <cellStyle name="40% - Ênfase6 10 2 2 3 2 3" xfId="35735"/>
    <cellStyle name="40% - Ênfase6 10 2 2 3 2 4" xfId="52093"/>
    <cellStyle name="40% - Ênfase6 10 2 2 3 3" xfId="17586"/>
    <cellStyle name="40% - Ênfase6 10 2 2 3 4" xfId="29676"/>
    <cellStyle name="40% - Ênfase6 10 2 2 3 5" xfId="43816"/>
    <cellStyle name="40% - Ênfase6 10 2 2 4" xfId="7471"/>
    <cellStyle name="40% - Ênfase6 10 2 2 4 2" xfId="19591"/>
    <cellStyle name="40% - Ênfase6 10 2 2 4 2 2" xfId="48034"/>
    <cellStyle name="40% - Ênfase6 10 2 2 4 3" xfId="31680"/>
    <cellStyle name="40% - Ênfase6 10 2 2 4 4" xfId="39757"/>
    <cellStyle name="40% - Ênfase6 10 2 2 5" xfId="13531"/>
    <cellStyle name="40% - Ênfase6 10 2 2 5 2" xfId="45985"/>
    <cellStyle name="40% - Ênfase6 10 2 2 6" xfId="25646"/>
    <cellStyle name="40% - Ênfase6 10 2 2 7" xfId="37736"/>
    <cellStyle name="40% - Ênfase6 10 2 3" xfId="891"/>
    <cellStyle name="40% - Ênfase6 10 2 3 2" xfId="2946"/>
    <cellStyle name="40% - Ênfase6 10 2 3 2 2" xfId="9005"/>
    <cellStyle name="40% - Ênfase6 10 2 3 2 2 2" xfId="21125"/>
    <cellStyle name="40% - Ênfase6 10 2 3 2 2 3" xfId="33214"/>
    <cellStyle name="40% - Ênfase6 10 2 3 2 2 4" xfId="49572"/>
    <cellStyle name="40% - Ênfase6 10 2 3 2 3" xfId="15065"/>
    <cellStyle name="40% - Ênfase6 10 2 3 2 4" xfId="27155"/>
    <cellStyle name="40% - Ênfase6 10 2 3 2 5" xfId="41295"/>
    <cellStyle name="40% - Ênfase6 10 2 3 3" xfId="4971"/>
    <cellStyle name="40% - Ênfase6 10 2 3 3 2" xfId="11030"/>
    <cellStyle name="40% - Ênfase6 10 2 3 3 2 2" xfId="23150"/>
    <cellStyle name="40% - Ênfase6 10 2 3 3 2 3" xfId="35239"/>
    <cellStyle name="40% - Ênfase6 10 2 3 3 2 4" xfId="51597"/>
    <cellStyle name="40% - Ênfase6 10 2 3 3 3" xfId="17090"/>
    <cellStyle name="40% - Ênfase6 10 2 3 3 4" xfId="29180"/>
    <cellStyle name="40% - Ênfase6 10 2 3 3 5" xfId="43320"/>
    <cellStyle name="40% - Ênfase6 10 2 3 4" xfId="6975"/>
    <cellStyle name="40% - Ênfase6 10 2 3 4 2" xfId="19095"/>
    <cellStyle name="40% - Ênfase6 10 2 3 4 2 2" xfId="47529"/>
    <cellStyle name="40% - Ênfase6 10 2 3 4 3" xfId="31184"/>
    <cellStyle name="40% - Ênfase6 10 2 3 4 4" xfId="39252"/>
    <cellStyle name="40% - Ênfase6 10 2 3 5" xfId="13035"/>
    <cellStyle name="40% - Ênfase6 10 2 3 5 2" xfId="45481"/>
    <cellStyle name="40% - Ênfase6 10 2 3 6" xfId="25150"/>
    <cellStyle name="40% - Ênfase6 10 2 3 7" xfId="37240"/>
    <cellStyle name="40% - Ênfase6 10 2 4" xfId="1943"/>
    <cellStyle name="40% - Ênfase6 10 2 4 2" xfId="3979"/>
    <cellStyle name="40% - Ênfase6 10 2 4 2 2" xfId="10038"/>
    <cellStyle name="40% - Ênfase6 10 2 4 2 2 2" xfId="22158"/>
    <cellStyle name="40% - Ênfase6 10 2 4 2 2 3" xfId="34247"/>
    <cellStyle name="40% - Ênfase6 10 2 4 2 2 4" xfId="50605"/>
    <cellStyle name="40% - Ênfase6 10 2 4 2 3" xfId="16098"/>
    <cellStyle name="40% - Ênfase6 10 2 4 2 4" xfId="28188"/>
    <cellStyle name="40% - Ênfase6 10 2 4 2 5" xfId="42328"/>
    <cellStyle name="40% - Ênfase6 10 2 4 3" xfId="5979"/>
    <cellStyle name="40% - Ênfase6 10 2 4 3 2" xfId="12038"/>
    <cellStyle name="40% - Ênfase6 10 2 4 3 2 2" xfId="24158"/>
    <cellStyle name="40% - Ênfase6 10 2 4 3 2 3" xfId="36247"/>
    <cellStyle name="40% - Ênfase6 10 2 4 3 2 4" xfId="52605"/>
    <cellStyle name="40% - Ênfase6 10 2 4 3 3" xfId="18098"/>
    <cellStyle name="40% - Ênfase6 10 2 4 3 4" xfId="30188"/>
    <cellStyle name="40% - Ênfase6 10 2 4 3 5" xfId="44328"/>
    <cellStyle name="40% - Ênfase6 10 2 4 4" xfId="8008"/>
    <cellStyle name="40% - Ênfase6 10 2 4 4 2" xfId="20128"/>
    <cellStyle name="40% - Ênfase6 10 2 4 4 2 2" xfId="48572"/>
    <cellStyle name="40% - Ênfase6 10 2 4 4 3" xfId="32217"/>
    <cellStyle name="40% - Ênfase6 10 2 4 4 4" xfId="40295"/>
    <cellStyle name="40% - Ênfase6 10 2 4 5" xfId="14068"/>
    <cellStyle name="40% - Ênfase6 10 2 4 5 2" xfId="46523"/>
    <cellStyle name="40% - Ênfase6 10 2 4 6" xfId="26158"/>
    <cellStyle name="40% - Ênfase6 10 2 4 7" xfId="38248"/>
    <cellStyle name="40% - Ênfase6 10 2 5" xfId="2442"/>
    <cellStyle name="40% - Ênfase6 10 2 5 2" xfId="8502"/>
    <cellStyle name="40% - Ênfase6 10 2 5 2 2" xfId="20622"/>
    <cellStyle name="40% - Ênfase6 10 2 5 2 3" xfId="32711"/>
    <cellStyle name="40% - Ênfase6 10 2 5 2 4" xfId="49068"/>
    <cellStyle name="40% - Ênfase6 10 2 5 3" xfId="14562"/>
    <cellStyle name="40% - Ênfase6 10 2 5 4" xfId="26652"/>
    <cellStyle name="40% - Ênfase6 10 2 5 5" xfId="40791"/>
    <cellStyle name="40% - Ênfase6 10 2 6" xfId="4473"/>
    <cellStyle name="40% - Ênfase6 10 2 6 2" xfId="10532"/>
    <cellStyle name="40% - Ênfase6 10 2 6 2 2" xfId="22652"/>
    <cellStyle name="40% - Ênfase6 10 2 6 2 3" xfId="34741"/>
    <cellStyle name="40% - Ênfase6 10 2 6 2 4" xfId="51099"/>
    <cellStyle name="40% - Ênfase6 10 2 6 3" xfId="16592"/>
    <cellStyle name="40% - Ênfase6 10 2 6 4" xfId="28682"/>
    <cellStyle name="40% - Ênfase6 10 2 6 5" xfId="42822"/>
    <cellStyle name="40% - Ênfase6 10 2 7" xfId="6472"/>
    <cellStyle name="40% - Ênfase6 10 2 7 2" xfId="18592"/>
    <cellStyle name="40% - Ênfase6 10 2 7 2 2" xfId="47020"/>
    <cellStyle name="40% - Ênfase6 10 2 7 3" xfId="30681"/>
    <cellStyle name="40% - Ênfase6 10 2 7 4" xfId="38743"/>
    <cellStyle name="40% - Ênfase6 10 2 8" xfId="12532"/>
    <cellStyle name="40% - Ênfase6 10 2 8 2" xfId="44974"/>
    <cellStyle name="40% - Ênfase6 10 2 9" xfId="24652"/>
    <cellStyle name="40% - Ênfase6 10 3" xfId="1518"/>
    <cellStyle name="40% - Ênfase6 10 3 2" xfId="3560"/>
    <cellStyle name="40% - Ênfase6 10 3 2 2" xfId="9619"/>
    <cellStyle name="40% - Ênfase6 10 3 2 2 2" xfId="21739"/>
    <cellStyle name="40% - Ênfase6 10 3 2 2 3" xfId="33828"/>
    <cellStyle name="40% - Ênfase6 10 3 2 2 4" xfId="50186"/>
    <cellStyle name="40% - Ênfase6 10 3 2 3" xfId="15679"/>
    <cellStyle name="40% - Ênfase6 10 3 2 4" xfId="27769"/>
    <cellStyle name="40% - Ênfase6 10 3 2 5" xfId="41909"/>
    <cellStyle name="40% - Ênfase6 10 3 3" xfId="5583"/>
    <cellStyle name="40% - Ênfase6 10 3 3 2" xfId="11642"/>
    <cellStyle name="40% - Ênfase6 10 3 3 2 2" xfId="23762"/>
    <cellStyle name="40% - Ênfase6 10 3 3 2 3" xfId="35851"/>
    <cellStyle name="40% - Ênfase6 10 3 3 2 4" xfId="52209"/>
    <cellStyle name="40% - Ênfase6 10 3 3 3" xfId="17702"/>
    <cellStyle name="40% - Ênfase6 10 3 3 4" xfId="29792"/>
    <cellStyle name="40% - Ênfase6 10 3 3 5" xfId="43932"/>
    <cellStyle name="40% - Ênfase6 10 3 4" xfId="7589"/>
    <cellStyle name="40% - Ênfase6 10 3 4 2" xfId="19709"/>
    <cellStyle name="40% - Ênfase6 10 3 4 2 2" xfId="48152"/>
    <cellStyle name="40% - Ênfase6 10 3 4 3" xfId="31798"/>
    <cellStyle name="40% - Ênfase6 10 3 4 4" xfId="39875"/>
    <cellStyle name="40% - Ênfase6 10 3 5" xfId="13649"/>
    <cellStyle name="40% - Ênfase6 10 3 5 2" xfId="46103"/>
    <cellStyle name="40% - Ênfase6 10 3 6" xfId="25762"/>
    <cellStyle name="40% - Ênfase6 10 3 7" xfId="37852"/>
    <cellStyle name="40% - Ênfase6 10 4" xfId="1007"/>
    <cellStyle name="40% - Ênfase6 10 4 2" xfId="3062"/>
    <cellStyle name="40% - Ênfase6 10 4 2 2" xfId="9121"/>
    <cellStyle name="40% - Ênfase6 10 4 2 2 2" xfId="21241"/>
    <cellStyle name="40% - Ênfase6 10 4 2 2 3" xfId="33330"/>
    <cellStyle name="40% - Ênfase6 10 4 2 2 4" xfId="49688"/>
    <cellStyle name="40% - Ênfase6 10 4 2 3" xfId="15181"/>
    <cellStyle name="40% - Ênfase6 10 4 2 4" xfId="27271"/>
    <cellStyle name="40% - Ênfase6 10 4 2 5" xfId="41411"/>
    <cellStyle name="40% - Ênfase6 10 4 3" xfId="5087"/>
    <cellStyle name="40% - Ênfase6 10 4 3 2" xfId="11146"/>
    <cellStyle name="40% - Ênfase6 10 4 3 2 2" xfId="23266"/>
    <cellStyle name="40% - Ênfase6 10 4 3 2 3" xfId="35355"/>
    <cellStyle name="40% - Ênfase6 10 4 3 2 4" xfId="51713"/>
    <cellStyle name="40% - Ênfase6 10 4 3 3" xfId="17206"/>
    <cellStyle name="40% - Ênfase6 10 4 3 4" xfId="29296"/>
    <cellStyle name="40% - Ênfase6 10 4 3 5" xfId="43436"/>
    <cellStyle name="40% - Ênfase6 10 4 4" xfId="7091"/>
    <cellStyle name="40% - Ênfase6 10 4 4 2" xfId="19211"/>
    <cellStyle name="40% - Ênfase6 10 4 4 2 2" xfId="47645"/>
    <cellStyle name="40% - Ênfase6 10 4 4 3" xfId="31300"/>
    <cellStyle name="40% - Ênfase6 10 4 4 4" xfId="39368"/>
    <cellStyle name="40% - Ênfase6 10 4 5" xfId="13151"/>
    <cellStyle name="40% - Ênfase6 10 4 5 2" xfId="45597"/>
    <cellStyle name="40% - Ênfase6 10 4 6" xfId="25266"/>
    <cellStyle name="40% - Ênfase6 10 4 7" xfId="37356"/>
    <cellStyle name="40% - Ênfase6 10 5" xfId="2059"/>
    <cellStyle name="40% - Ênfase6 10 5 2" xfId="4095"/>
    <cellStyle name="40% - Ênfase6 10 5 2 2" xfId="10154"/>
    <cellStyle name="40% - Ênfase6 10 5 2 2 2" xfId="22274"/>
    <cellStyle name="40% - Ênfase6 10 5 2 2 3" xfId="34363"/>
    <cellStyle name="40% - Ênfase6 10 5 2 2 4" xfId="50721"/>
    <cellStyle name="40% - Ênfase6 10 5 2 3" xfId="16214"/>
    <cellStyle name="40% - Ênfase6 10 5 2 4" xfId="28304"/>
    <cellStyle name="40% - Ênfase6 10 5 2 5" xfId="42444"/>
    <cellStyle name="40% - Ênfase6 10 5 3" xfId="6095"/>
    <cellStyle name="40% - Ênfase6 10 5 3 2" xfId="12154"/>
    <cellStyle name="40% - Ênfase6 10 5 3 2 2" xfId="24274"/>
    <cellStyle name="40% - Ênfase6 10 5 3 2 3" xfId="36363"/>
    <cellStyle name="40% - Ênfase6 10 5 3 2 4" xfId="52721"/>
    <cellStyle name="40% - Ênfase6 10 5 3 3" xfId="18214"/>
    <cellStyle name="40% - Ênfase6 10 5 3 4" xfId="30304"/>
    <cellStyle name="40% - Ênfase6 10 5 3 5" xfId="44444"/>
    <cellStyle name="40% - Ênfase6 10 5 4" xfId="8124"/>
    <cellStyle name="40% - Ênfase6 10 5 4 2" xfId="20244"/>
    <cellStyle name="40% - Ênfase6 10 5 4 2 2" xfId="48688"/>
    <cellStyle name="40% - Ênfase6 10 5 4 3" xfId="32333"/>
    <cellStyle name="40% - Ênfase6 10 5 4 4" xfId="40411"/>
    <cellStyle name="40% - Ênfase6 10 5 5" xfId="14184"/>
    <cellStyle name="40% - Ênfase6 10 5 5 2" xfId="46639"/>
    <cellStyle name="40% - Ênfase6 10 5 6" xfId="26274"/>
    <cellStyle name="40% - Ênfase6 10 5 7" xfId="38364"/>
    <cellStyle name="40% - Ênfase6 10 6" xfId="2560"/>
    <cellStyle name="40% - Ênfase6 10 6 2" xfId="8620"/>
    <cellStyle name="40% - Ênfase6 10 6 2 2" xfId="20740"/>
    <cellStyle name="40% - Ênfase6 10 6 2 3" xfId="32829"/>
    <cellStyle name="40% - Ênfase6 10 6 2 4" xfId="49186"/>
    <cellStyle name="40% - Ênfase6 10 6 3" xfId="14680"/>
    <cellStyle name="40% - Ênfase6 10 6 4" xfId="26770"/>
    <cellStyle name="40% - Ênfase6 10 6 5" xfId="40909"/>
    <cellStyle name="40% - Ênfase6 10 7" xfId="4589"/>
    <cellStyle name="40% - Ênfase6 10 7 2" xfId="10648"/>
    <cellStyle name="40% - Ênfase6 10 7 2 2" xfId="22768"/>
    <cellStyle name="40% - Ênfase6 10 7 2 3" xfId="34857"/>
    <cellStyle name="40% - Ênfase6 10 7 2 4" xfId="51215"/>
    <cellStyle name="40% - Ênfase6 10 7 3" xfId="16708"/>
    <cellStyle name="40% - Ênfase6 10 7 4" xfId="28798"/>
    <cellStyle name="40% - Ênfase6 10 7 5" xfId="42938"/>
    <cellStyle name="40% - Ênfase6 10 8" xfId="6590"/>
    <cellStyle name="40% - Ênfase6 10 8 2" xfId="18710"/>
    <cellStyle name="40% - Ênfase6 10 8 2 2" xfId="47139"/>
    <cellStyle name="40% - Ênfase6 10 8 3" xfId="30799"/>
    <cellStyle name="40% - Ênfase6 10 8 4" xfId="38862"/>
    <cellStyle name="40% - Ênfase6 10 9" xfId="12650"/>
    <cellStyle name="40% - Ênfase6 10 9 2" xfId="45092"/>
    <cellStyle name="40% - Ênfase6 11" xfId="450"/>
    <cellStyle name="40% - Ênfase6 11 10" xfId="36859"/>
    <cellStyle name="40% - Ênfase6 11 2" xfId="1519"/>
    <cellStyle name="40% - Ênfase6 11 2 2" xfId="3561"/>
    <cellStyle name="40% - Ênfase6 11 2 2 2" xfId="9620"/>
    <cellStyle name="40% - Ênfase6 11 2 2 2 2" xfId="21740"/>
    <cellStyle name="40% - Ênfase6 11 2 2 2 3" xfId="33829"/>
    <cellStyle name="40% - Ênfase6 11 2 2 2 4" xfId="50187"/>
    <cellStyle name="40% - Ênfase6 11 2 2 3" xfId="15680"/>
    <cellStyle name="40% - Ênfase6 11 2 2 4" xfId="27770"/>
    <cellStyle name="40% - Ênfase6 11 2 2 5" xfId="41910"/>
    <cellStyle name="40% - Ênfase6 11 2 3" xfId="5584"/>
    <cellStyle name="40% - Ênfase6 11 2 3 2" xfId="11643"/>
    <cellStyle name="40% - Ênfase6 11 2 3 2 2" xfId="23763"/>
    <cellStyle name="40% - Ênfase6 11 2 3 2 3" xfId="35852"/>
    <cellStyle name="40% - Ênfase6 11 2 3 2 4" xfId="52210"/>
    <cellStyle name="40% - Ênfase6 11 2 3 3" xfId="17703"/>
    <cellStyle name="40% - Ênfase6 11 2 3 4" xfId="29793"/>
    <cellStyle name="40% - Ênfase6 11 2 3 5" xfId="43933"/>
    <cellStyle name="40% - Ênfase6 11 2 4" xfId="7590"/>
    <cellStyle name="40% - Ênfase6 11 2 4 2" xfId="19710"/>
    <cellStyle name="40% - Ênfase6 11 2 4 2 2" xfId="48153"/>
    <cellStyle name="40% - Ênfase6 11 2 4 3" xfId="31799"/>
    <cellStyle name="40% - Ênfase6 11 2 4 4" xfId="39876"/>
    <cellStyle name="40% - Ênfase6 11 2 5" xfId="13650"/>
    <cellStyle name="40% - Ênfase6 11 2 5 2" xfId="46104"/>
    <cellStyle name="40% - Ênfase6 11 2 6" xfId="25763"/>
    <cellStyle name="40% - Ênfase6 11 2 7" xfId="37853"/>
    <cellStyle name="40% - Ênfase6 11 3" xfId="1008"/>
    <cellStyle name="40% - Ênfase6 11 3 2" xfId="3063"/>
    <cellStyle name="40% - Ênfase6 11 3 2 2" xfId="9122"/>
    <cellStyle name="40% - Ênfase6 11 3 2 2 2" xfId="21242"/>
    <cellStyle name="40% - Ênfase6 11 3 2 2 3" xfId="33331"/>
    <cellStyle name="40% - Ênfase6 11 3 2 2 4" xfId="49689"/>
    <cellStyle name="40% - Ênfase6 11 3 2 3" xfId="15182"/>
    <cellStyle name="40% - Ênfase6 11 3 2 4" xfId="27272"/>
    <cellStyle name="40% - Ênfase6 11 3 2 5" xfId="41412"/>
    <cellStyle name="40% - Ênfase6 11 3 3" xfId="5088"/>
    <cellStyle name="40% - Ênfase6 11 3 3 2" xfId="11147"/>
    <cellStyle name="40% - Ênfase6 11 3 3 2 2" xfId="23267"/>
    <cellStyle name="40% - Ênfase6 11 3 3 2 3" xfId="35356"/>
    <cellStyle name="40% - Ênfase6 11 3 3 2 4" xfId="51714"/>
    <cellStyle name="40% - Ênfase6 11 3 3 3" xfId="17207"/>
    <cellStyle name="40% - Ênfase6 11 3 3 4" xfId="29297"/>
    <cellStyle name="40% - Ênfase6 11 3 3 5" xfId="43437"/>
    <cellStyle name="40% - Ênfase6 11 3 4" xfId="7092"/>
    <cellStyle name="40% - Ênfase6 11 3 4 2" xfId="19212"/>
    <cellStyle name="40% - Ênfase6 11 3 4 2 2" xfId="47646"/>
    <cellStyle name="40% - Ênfase6 11 3 4 3" xfId="31301"/>
    <cellStyle name="40% - Ênfase6 11 3 4 4" xfId="39369"/>
    <cellStyle name="40% - Ênfase6 11 3 5" xfId="13152"/>
    <cellStyle name="40% - Ênfase6 11 3 5 2" xfId="45598"/>
    <cellStyle name="40% - Ênfase6 11 3 6" xfId="25267"/>
    <cellStyle name="40% - Ênfase6 11 3 7" xfId="37357"/>
    <cellStyle name="40% - Ênfase6 11 4" xfId="2060"/>
    <cellStyle name="40% - Ênfase6 11 4 2" xfId="4096"/>
    <cellStyle name="40% - Ênfase6 11 4 2 2" xfId="10155"/>
    <cellStyle name="40% - Ênfase6 11 4 2 2 2" xfId="22275"/>
    <cellStyle name="40% - Ênfase6 11 4 2 2 3" xfId="34364"/>
    <cellStyle name="40% - Ênfase6 11 4 2 2 4" xfId="50722"/>
    <cellStyle name="40% - Ênfase6 11 4 2 3" xfId="16215"/>
    <cellStyle name="40% - Ênfase6 11 4 2 4" xfId="28305"/>
    <cellStyle name="40% - Ênfase6 11 4 2 5" xfId="42445"/>
    <cellStyle name="40% - Ênfase6 11 4 3" xfId="6096"/>
    <cellStyle name="40% - Ênfase6 11 4 3 2" xfId="12155"/>
    <cellStyle name="40% - Ênfase6 11 4 3 2 2" xfId="24275"/>
    <cellStyle name="40% - Ênfase6 11 4 3 2 3" xfId="36364"/>
    <cellStyle name="40% - Ênfase6 11 4 3 2 4" xfId="52722"/>
    <cellStyle name="40% - Ênfase6 11 4 3 3" xfId="18215"/>
    <cellStyle name="40% - Ênfase6 11 4 3 4" xfId="30305"/>
    <cellStyle name="40% - Ênfase6 11 4 3 5" xfId="44445"/>
    <cellStyle name="40% - Ênfase6 11 4 4" xfId="8125"/>
    <cellStyle name="40% - Ênfase6 11 4 4 2" xfId="20245"/>
    <cellStyle name="40% - Ênfase6 11 4 4 2 2" xfId="48689"/>
    <cellStyle name="40% - Ênfase6 11 4 4 3" xfId="32334"/>
    <cellStyle name="40% - Ênfase6 11 4 4 4" xfId="40412"/>
    <cellStyle name="40% - Ênfase6 11 4 5" xfId="14185"/>
    <cellStyle name="40% - Ênfase6 11 4 5 2" xfId="46640"/>
    <cellStyle name="40% - Ênfase6 11 4 6" xfId="26275"/>
    <cellStyle name="40% - Ênfase6 11 4 7" xfId="38365"/>
    <cellStyle name="40% - Ênfase6 11 5" xfId="2561"/>
    <cellStyle name="40% - Ênfase6 11 5 2" xfId="8621"/>
    <cellStyle name="40% - Ênfase6 11 5 2 2" xfId="20741"/>
    <cellStyle name="40% - Ênfase6 11 5 2 3" xfId="32830"/>
    <cellStyle name="40% - Ênfase6 11 5 2 4" xfId="49187"/>
    <cellStyle name="40% - Ênfase6 11 5 3" xfId="14681"/>
    <cellStyle name="40% - Ênfase6 11 5 4" xfId="26771"/>
    <cellStyle name="40% - Ênfase6 11 5 5" xfId="40910"/>
    <cellStyle name="40% - Ênfase6 11 6" xfId="4590"/>
    <cellStyle name="40% - Ênfase6 11 6 2" xfId="10649"/>
    <cellStyle name="40% - Ênfase6 11 6 2 2" xfId="22769"/>
    <cellStyle name="40% - Ênfase6 11 6 2 3" xfId="34858"/>
    <cellStyle name="40% - Ênfase6 11 6 2 4" xfId="51216"/>
    <cellStyle name="40% - Ênfase6 11 6 3" xfId="16709"/>
    <cellStyle name="40% - Ênfase6 11 6 4" xfId="28799"/>
    <cellStyle name="40% - Ênfase6 11 6 5" xfId="42939"/>
    <cellStyle name="40% - Ênfase6 11 7" xfId="6591"/>
    <cellStyle name="40% - Ênfase6 11 7 2" xfId="18711"/>
    <cellStyle name="40% - Ênfase6 11 7 2 2" xfId="47140"/>
    <cellStyle name="40% - Ênfase6 11 7 3" xfId="30800"/>
    <cellStyle name="40% - Ênfase6 11 7 4" xfId="38863"/>
    <cellStyle name="40% - Ênfase6 11 8" xfId="12651"/>
    <cellStyle name="40% - Ênfase6 11 8 2" xfId="45093"/>
    <cellStyle name="40% - Ênfase6 11 9" xfId="24769"/>
    <cellStyle name="40% - Ênfase6 12" xfId="451"/>
    <cellStyle name="40% - Ênfase6 12 10" xfId="36860"/>
    <cellStyle name="40% - Ênfase6 12 2" xfId="1520"/>
    <cellStyle name="40% - Ênfase6 12 2 2" xfId="3562"/>
    <cellStyle name="40% - Ênfase6 12 2 2 2" xfId="9621"/>
    <cellStyle name="40% - Ênfase6 12 2 2 2 2" xfId="21741"/>
    <cellStyle name="40% - Ênfase6 12 2 2 2 3" xfId="33830"/>
    <cellStyle name="40% - Ênfase6 12 2 2 2 4" xfId="50188"/>
    <cellStyle name="40% - Ênfase6 12 2 2 3" xfId="15681"/>
    <cellStyle name="40% - Ênfase6 12 2 2 4" xfId="27771"/>
    <cellStyle name="40% - Ênfase6 12 2 2 5" xfId="41911"/>
    <cellStyle name="40% - Ênfase6 12 2 3" xfId="5585"/>
    <cellStyle name="40% - Ênfase6 12 2 3 2" xfId="11644"/>
    <cellStyle name="40% - Ênfase6 12 2 3 2 2" xfId="23764"/>
    <cellStyle name="40% - Ênfase6 12 2 3 2 3" xfId="35853"/>
    <cellStyle name="40% - Ênfase6 12 2 3 2 4" xfId="52211"/>
    <cellStyle name="40% - Ênfase6 12 2 3 3" xfId="17704"/>
    <cellStyle name="40% - Ênfase6 12 2 3 4" xfId="29794"/>
    <cellStyle name="40% - Ênfase6 12 2 3 5" xfId="43934"/>
    <cellStyle name="40% - Ênfase6 12 2 4" xfId="7591"/>
    <cellStyle name="40% - Ênfase6 12 2 4 2" xfId="19711"/>
    <cellStyle name="40% - Ênfase6 12 2 4 2 2" xfId="48154"/>
    <cellStyle name="40% - Ênfase6 12 2 4 3" xfId="31800"/>
    <cellStyle name="40% - Ênfase6 12 2 4 4" xfId="39877"/>
    <cellStyle name="40% - Ênfase6 12 2 5" xfId="13651"/>
    <cellStyle name="40% - Ênfase6 12 2 5 2" xfId="46105"/>
    <cellStyle name="40% - Ênfase6 12 2 6" xfId="25764"/>
    <cellStyle name="40% - Ênfase6 12 2 7" xfId="37854"/>
    <cellStyle name="40% - Ênfase6 12 3" xfId="1009"/>
    <cellStyle name="40% - Ênfase6 12 3 2" xfId="3064"/>
    <cellStyle name="40% - Ênfase6 12 3 2 2" xfId="9123"/>
    <cellStyle name="40% - Ênfase6 12 3 2 2 2" xfId="21243"/>
    <cellStyle name="40% - Ênfase6 12 3 2 2 3" xfId="33332"/>
    <cellStyle name="40% - Ênfase6 12 3 2 2 4" xfId="49690"/>
    <cellStyle name="40% - Ênfase6 12 3 2 3" xfId="15183"/>
    <cellStyle name="40% - Ênfase6 12 3 2 4" xfId="27273"/>
    <cellStyle name="40% - Ênfase6 12 3 2 5" xfId="41413"/>
    <cellStyle name="40% - Ênfase6 12 3 3" xfId="5089"/>
    <cellStyle name="40% - Ênfase6 12 3 3 2" xfId="11148"/>
    <cellStyle name="40% - Ênfase6 12 3 3 2 2" xfId="23268"/>
    <cellStyle name="40% - Ênfase6 12 3 3 2 3" xfId="35357"/>
    <cellStyle name="40% - Ênfase6 12 3 3 2 4" xfId="51715"/>
    <cellStyle name="40% - Ênfase6 12 3 3 3" xfId="17208"/>
    <cellStyle name="40% - Ênfase6 12 3 3 4" xfId="29298"/>
    <cellStyle name="40% - Ênfase6 12 3 3 5" xfId="43438"/>
    <cellStyle name="40% - Ênfase6 12 3 4" xfId="7093"/>
    <cellStyle name="40% - Ênfase6 12 3 4 2" xfId="19213"/>
    <cellStyle name="40% - Ênfase6 12 3 4 2 2" xfId="47647"/>
    <cellStyle name="40% - Ênfase6 12 3 4 3" xfId="31302"/>
    <cellStyle name="40% - Ênfase6 12 3 4 4" xfId="39370"/>
    <cellStyle name="40% - Ênfase6 12 3 5" xfId="13153"/>
    <cellStyle name="40% - Ênfase6 12 3 5 2" xfId="45599"/>
    <cellStyle name="40% - Ênfase6 12 3 6" xfId="25268"/>
    <cellStyle name="40% - Ênfase6 12 3 7" xfId="37358"/>
    <cellStyle name="40% - Ênfase6 12 4" xfId="2061"/>
    <cellStyle name="40% - Ênfase6 12 4 2" xfId="4097"/>
    <cellStyle name="40% - Ênfase6 12 4 2 2" xfId="10156"/>
    <cellStyle name="40% - Ênfase6 12 4 2 2 2" xfId="22276"/>
    <cellStyle name="40% - Ênfase6 12 4 2 2 3" xfId="34365"/>
    <cellStyle name="40% - Ênfase6 12 4 2 2 4" xfId="50723"/>
    <cellStyle name="40% - Ênfase6 12 4 2 3" xfId="16216"/>
    <cellStyle name="40% - Ênfase6 12 4 2 4" xfId="28306"/>
    <cellStyle name="40% - Ênfase6 12 4 2 5" xfId="42446"/>
    <cellStyle name="40% - Ênfase6 12 4 3" xfId="6097"/>
    <cellStyle name="40% - Ênfase6 12 4 3 2" xfId="12156"/>
    <cellStyle name="40% - Ênfase6 12 4 3 2 2" xfId="24276"/>
    <cellStyle name="40% - Ênfase6 12 4 3 2 3" xfId="36365"/>
    <cellStyle name="40% - Ênfase6 12 4 3 2 4" xfId="52723"/>
    <cellStyle name="40% - Ênfase6 12 4 3 3" xfId="18216"/>
    <cellStyle name="40% - Ênfase6 12 4 3 4" xfId="30306"/>
    <cellStyle name="40% - Ênfase6 12 4 3 5" xfId="44446"/>
    <cellStyle name="40% - Ênfase6 12 4 4" xfId="8126"/>
    <cellStyle name="40% - Ênfase6 12 4 4 2" xfId="20246"/>
    <cellStyle name="40% - Ênfase6 12 4 4 2 2" xfId="48690"/>
    <cellStyle name="40% - Ênfase6 12 4 4 3" xfId="32335"/>
    <cellStyle name="40% - Ênfase6 12 4 4 4" xfId="40413"/>
    <cellStyle name="40% - Ênfase6 12 4 5" xfId="14186"/>
    <cellStyle name="40% - Ênfase6 12 4 5 2" xfId="46641"/>
    <cellStyle name="40% - Ênfase6 12 4 6" xfId="26276"/>
    <cellStyle name="40% - Ênfase6 12 4 7" xfId="38366"/>
    <cellStyle name="40% - Ênfase6 12 5" xfId="2562"/>
    <cellStyle name="40% - Ênfase6 12 5 2" xfId="8622"/>
    <cellStyle name="40% - Ênfase6 12 5 2 2" xfId="20742"/>
    <cellStyle name="40% - Ênfase6 12 5 2 3" xfId="32831"/>
    <cellStyle name="40% - Ênfase6 12 5 2 4" xfId="49188"/>
    <cellStyle name="40% - Ênfase6 12 5 3" xfId="14682"/>
    <cellStyle name="40% - Ênfase6 12 5 4" xfId="26772"/>
    <cellStyle name="40% - Ênfase6 12 5 5" xfId="40911"/>
    <cellStyle name="40% - Ênfase6 12 6" xfId="4591"/>
    <cellStyle name="40% - Ênfase6 12 6 2" xfId="10650"/>
    <cellStyle name="40% - Ênfase6 12 6 2 2" xfId="22770"/>
    <cellStyle name="40% - Ênfase6 12 6 2 3" xfId="34859"/>
    <cellStyle name="40% - Ênfase6 12 6 2 4" xfId="51217"/>
    <cellStyle name="40% - Ênfase6 12 6 3" xfId="16710"/>
    <cellStyle name="40% - Ênfase6 12 6 4" xfId="28800"/>
    <cellStyle name="40% - Ênfase6 12 6 5" xfId="42940"/>
    <cellStyle name="40% - Ênfase6 12 7" xfId="6592"/>
    <cellStyle name="40% - Ênfase6 12 7 2" xfId="18712"/>
    <cellStyle name="40% - Ênfase6 12 7 2 2" xfId="47141"/>
    <cellStyle name="40% - Ênfase6 12 7 3" xfId="30801"/>
    <cellStyle name="40% - Ênfase6 12 7 4" xfId="38864"/>
    <cellStyle name="40% - Ênfase6 12 8" xfId="12652"/>
    <cellStyle name="40% - Ênfase6 12 8 2" xfId="45094"/>
    <cellStyle name="40% - Ênfase6 12 9" xfId="24770"/>
    <cellStyle name="40% - Ênfase6 13" xfId="452"/>
    <cellStyle name="40% - Ênfase6 13 10" xfId="36861"/>
    <cellStyle name="40% - Ênfase6 13 2" xfId="1521"/>
    <cellStyle name="40% - Ênfase6 13 2 2" xfId="3563"/>
    <cellStyle name="40% - Ênfase6 13 2 2 2" xfId="9622"/>
    <cellStyle name="40% - Ênfase6 13 2 2 2 2" xfId="21742"/>
    <cellStyle name="40% - Ênfase6 13 2 2 2 3" xfId="33831"/>
    <cellStyle name="40% - Ênfase6 13 2 2 2 4" xfId="50189"/>
    <cellStyle name="40% - Ênfase6 13 2 2 3" xfId="15682"/>
    <cellStyle name="40% - Ênfase6 13 2 2 4" xfId="27772"/>
    <cellStyle name="40% - Ênfase6 13 2 2 5" xfId="41912"/>
    <cellStyle name="40% - Ênfase6 13 2 3" xfId="5586"/>
    <cellStyle name="40% - Ênfase6 13 2 3 2" xfId="11645"/>
    <cellStyle name="40% - Ênfase6 13 2 3 2 2" xfId="23765"/>
    <cellStyle name="40% - Ênfase6 13 2 3 2 3" xfId="35854"/>
    <cellStyle name="40% - Ênfase6 13 2 3 2 4" xfId="52212"/>
    <cellStyle name="40% - Ênfase6 13 2 3 3" xfId="17705"/>
    <cellStyle name="40% - Ênfase6 13 2 3 4" xfId="29795"/>
    <cellStyle name="40% - Ênfase6 13 2 3 5" xfId="43935"/>
    <cellStyle name="40% - Ênfase6 13 2 4" xfId="7592"/>
    <cellStyle name="40% - Ênfase6 13 2 4 2" xfId="19712"/>
    <cellStyle name="40% - Ênfase6 13 2 4 2 2" xfId="48155"/>
    <cellStyle name="40% - Ênfase6 13 2 4 3" xfId="31801"/>
    <cellStyle name="40% - Ênfase6 13 2 4 4" xfId="39878"/>
    <cellStyle name="40% - Ênfase6 13 2 5" xfId="13652"/>
    <cellStyle name="40% - Ênfase6 13 2 5 2" xfId="46106"/>
    <cellStyle name="40% - Ênfase6 13 2 6" xfId="25765"/>
    <cellStyle name="40% - Ênfase6 13 2 7" xfId="37855"/>
    <cellStyle name="40% - Ênfase6 13 3" xfId="1010"/>
    <cellStyle name="40% - Ênfase6 13 3 2" xfId="3065"/>
    <cellStyle name="40% - Ênfase6 13 3 2 2" xfId="9124"/>
    <cellStyle name="40% - Ênfase6 13 3 2 2 2" xfId="21244"/>
    <cellStyle name="40% - Ênfase6 13 3 2 2 3" xfId="33333"/>
    <cellStyle name="40% - Ênfase6 13 3 2 2 4" xfId="49691"/>
    <cellStyle name="40% - Ênfase6 13 3 2 3" xfId="15184"/>
    <cellStyle name="40% - Ênfase6 13 3 2 4" xfId="27274"/>
    <cellStyle name="40% - Ênfase6 13 3 2 5" xfId="41414"/>
    <cellStyle name="40% - Ênfase6 13 3 3" xfId="5090"/>
    <cellStyle name="40% - Ênfase6 13 3 3 2" xfId="11149"/>
    <cellStyle name="40% - Ênfase6 13 3 3 2 2" xfId="23269"/>
    <cellStyle name="40% - Ênfase6 13 3 3 2 3" xfId="35358"/>
    <cellStyle name="40% - Ênfase6 13 3 3 2 4" xfId="51716"/>
    <cellStyle name="40% - Ênfase6 13 3 3 3" xfId="17209"/>
    <cellStyle name="40% - Ênfase6 13 3 3 4" xfId="29299"/>
    <cellStyle name="40% - Ênfase6 13 3 3 5" xfId="43439"/>
    <cellStyle name="40% - Ênfase6 13 3 4" xfId="7094"/>
    <cellStyle name="40% - Ênfase6 13 3 4 2" xfId="19214"/>
    <cellStyle name="40% - Ênfase6 13 3 4 2 2" xfId="47648"/>
    <cellStyle name="40% - Ênfase6 13 3 4 3" xfId="31303"/>
    <cellStyle name="40% - Ênfase6 13 3 4 4" xfId="39371"/>
    <cellStyle name="40% - Ênfase6 13 3 5" xfId="13154"/>
    <cellStyle name="40% - Ênfase6 13 3 5 2" xfId="45600"/>
    <cellStyle name="40% - Ênfase6 13 3 6" xfId="25269"/>
    <cellStyle name="40% - Ênfase6 13 3 7" xfId="37359"/>
    <cellStyle name="40% - Ênfase6 13 4" xfId="2062"/>
    <cellStyle name="40% - Ênfase6 13 4 2" xfId="4098"/>
    <cellStyle name="40% - Ênfase6 13 4 2 2" xfId="10157"/>
    <cellStyle name="40% - Ênfase6 13 4 2 2 2" xfId="22277"/>
    <cellStyle name="40% - Ênfase6 13 4 2 2 3" xfId="34366"/>
    <cellStyle name="40% - Ênfase6 13 4 2 2 4" xfId="50724"/>
    <cellStyle name="40% - Ênfase6 13 4 2 3" xfId="16217"/>
    <cellStyle name="40% - Ênfase6 13 4 2 4" xfId="28307"/>
    <cellStyle name="40% - Ênfase6 13 4 2 5" xfId="42447"/>
    <cellStyle name="40% - Ênfase6 13 4 3" xfId="6098"/>
    <cellStyle name="40% - Ênfase6 13 4 3 2" xfId="12157"/>
    <cellStyle name="40% - Ênfase6 13 4 3 2 2" xfId="24277"/>
    <cellStyle name="40% - Ênfase6 13 4 3 2 3" xfId="36366"/>
    <cellStyle name="40% - Ênfase6 13 4 3 2 4" xfId="52724"/>
    <cellStyle name="40% - Ênfase6 13 4 3 3" xfId="18217"/>
    <cellStyle name="40% - Ênfase6 13 4 3 4" xfId="30307"/>
    <cellStyle name="40% - Ênfase6 13 4 3 5" xfId="44447"/>
    <cellStyle name="40% - Ênfase6 13 4 4" xfId="8127"/>
    <cellStyle name="40% - Ênfase6 13 4 4 2" xfId="20247"/>
    <cellStyle name="40% - Ênfase6 13 4 4 2 2" xfId="48691"/>
    <cellStyle name="40% - Ênfase6 13 4 4 3" xfId="32336"/>
    <cellStyle name="40% - Ênfase6 13 4 4 4" xfId="40414"/>
    <cellStyle name="40% - Ênfase6 13 4 5" xfId="14187"/>
    <cellStyle name="40% - Ênfase6 13 4 5 2" xfId="46642"/>
    <cellStyle name="40% - Ênfase6 13 4 6" xfId="26277"/>
    <cellStyle name="40% - Ênfase6 13 4 7" xfId="38367"/>
    <cellStyle name="40% - Ênfase6 13 5" xfId="2563"/>
    <cellStyle name="40% - Ênfase6 13 5 2" xfId="8623"/>
    <cellStyle name="40% - Ênfase6 13 5 2 2" xfId="20743"/>
    <cellStyle name="40% - Ênfase6 13 5 2 3" xfId="32832"/>
    <cellStyle name="40% - Ênfase6 13 5 2 4" xfId="49189"/>
    <cellStyle name="40% - Ênfase6 13 5 3" xfId="14683"/>
    <cellStyle name="40% - Ênfase6 13 5 4" xfId="26773"/>
    <cellStyle name="40% - Ênfase6 13 5 5" xfId="40912"/>
    <cellStyle name="40% - Ênfase6 13 6" xfId="4592"/>
    <cellStyle name="40% - Ênfase6 13 6 2" xfId="10651"/>
    <cellStyle name="40% - Ênfase6 13 6 2 2" xfId="22771"/>
    <cellStyle name="40% - Ênfase6 13 6 2 3" xfId="34860"/>
    <cellStyle name="40% - Ênfase6 13 6 2 4" xfId="51218"/>
    <cellStyle name="40% - Ênfase6 13 6 3" xfId="16711"/>
    <cellStyle name="40% - Ênfase6 13 6 4" xfId="28801"/>
    <cellStyle name="40% - Ênfase6 13 6 5" xfId="42941"/>
    <cellStyle name="40% - Ênfase6 13 7" xfId="6593"/>
    <cellStyle name="40% - Ênfase6 13 7 2" xfId="18713"/>
    <cellStyle name="40% - Ênfase6 13 7 2 2" xfId="47142"/>
    <cellStyle name="40% - Ênfase6 13 7 3" xfId="30802"/>
    <cellStyle name="40% - Ênfase6 13 7 4" xfId="38865"/>
    <cellStyle name="40% - Ênfase6 13 8" xfId="12653"/>
    <cellStyle name="40% - Ênfase6 13 8 2" xfId="45095"/>
    <cellStyle name="40% - Ênfase6 13 9" xfId="24771"/>
    <cellStyle name="40% - Ênfase6 14" xfId="338"/>
    <cellStyle name="40% - Ênfase6 14 10" xfId="36764"/>
    <cellStyle name="40% - Ênfase6 14 2" xfId="1423"/>
    <cellStyle name="40% - Ênfase6 14 2 2" xfId="3465"/>
    <cellStyle name="40% - Ênfase6 14 2 2 2" xfId="9524"/>
    <cellStyle name="40% - Ênfase6 14 2 2 2 2" xfId="21644"/>
    <cellStyle name="40% - Ênfase6 14 2 2 2 3" xfId="33733"/>
    <cellStyle name="40% - Ênfase6 14 2 2 2 4" xfId="50091"/>
    <cellStyle name="40% - Ênfase6 14 2 2 3" xfId="15584"/>
    <cellStyle name="40% - Ênfase6 14 2 2 4" xfId="27674"/>
    <cellStyle name="40% - Ênfase6 14 2 2 5" xfId="41814"/>
    <cellStyle name="40% - Ênfase6 14 2 3" xfId="5489"/>
    <cellStyle name="40% - Ênfase6 14 2 3 2" xfId="11548"/>
    <cellStyle name="40% - Ênfase6 14 2 3 2 2" xfId="23668"/>
    <cellStyle name="40% - Ênfase6 14 2 3 2 3" xfId="35757"/>
    <cellStyle name="40% - Ênfase6 14 2 3 2 4" xfId="52115"/>
    <cellStyle name="40% - Ênfase6 14 2 3 3" xfId="17608"/>
    <cellStyle name="40% - Ênfase6 14 2 3 4" xfId="29698"/>
    <cellStyle name="40% - Ênfase6 14 2 3 5" xfId="43838"/>
    <cellStyle name="40% - Ênfase6 14 2 4" xfId="7494"/>
    <cellStyle name="40% - Ênfase6 14 2 4 2" xfId="19614"/>
    <cellStyle name="40% - Ênfase6 14 2 4 2 2" xfId="48057"/>
    <cellStyle name="40% - Ênfase6 14 2 4 3" xfId="31703"/>
    <cellStyle name="40% - Ênfase6 14 2 4 4" xfId="39780"/>
    <cellStyle name="40% - Ênfase6 14 2 5" xfId="13554"/>
    <cellStyle name="40% - Ênfase6 14 2 5 2" xfId="46008"/>
    <cellStyle name="40% - Ênfase6 14 2 6" xfId="25668"/>
    <cellStyle name="40% - Ênfase6 14 2 7" xfId="37758"/>
    <cellStyle name="40% - Ênfase6 14 3" xfId="913"/>
    <cellStyle name="40% - Ênfase6 14 3 2" xfId="2968"/>
    <cellStyle name="40% - Ênfase6 14 3 2 2" xfId="9027"/>
    <cellStyle name="40% - Ênfase6 14 3 2 2 2" xfId="21147"/>
    <cellStyle name="40% - Ênfase6 14 3 2 2 3" xfId="33236"/>
    <cellStyle name="40% - Ênfase6 14 3 2 2 4" xfId="49594"/>
    <cellStyle name="40% - Ênfase6 14 3 2 3" xfId="15087"/>
    <cellStyle name="40% - Ênfase6 14 3 2 4" xfId="27177"/>
    <cellStyle name="40% - Ênfase6 14 3 2 5" xfId="41317"/>
    <cellStyle name="40% - Ênfase6 14 3 3" xfId="4993"/>
    <cellStyle name="40% - Ênfase6 14 3 3 2" xfId="11052"/>
    <cellStyle name="40% - Ênfase6 14 3 3 2 2" xfId="23172"/>
    <cellStyle name="40% - Ênfase6 14 3 3 2 3" xfId="35261"/>
    <cellStyle name="40% - Ênfase6 14 3 3 2 4" xfId="51619"/>
    <cellStyle name="40% - Ênfase6 14 3 3 3" xfId="17112"/>
    <cellStyle name="40% - Ênfase6 14 3 3 4" xfId="29202"/>
    <cellStyle name="40% - Ênfase6 14 3 3 5" xfId="43342"/>
    <cellStyle name="40% - Ênfase6 14 3 4" xfId="6997"/>
    <cellStyle name="40% - Ênfase6 14 3 4 2" xfId="19117"/>
    <cellStyle name="40% - Ênfase6 14 3 4 2 2" xfId="47551"/>
    <cellStyle name="40% - Ênfase6 14 3 4 3" xfId="31206"/>
    <cellStyle name="40% - Ênfase6 14 3 4 4" xfId="39274"/>
    <cellStyle name="40% - Ênfase6 14 3 5" xfId="13057"/>
    <cellStyle name="40% - Ênfase6 14 3 5 2" xfId="45503"/>
    <cellStyle name="40% - Ênfase6 14 3 6" xfId="25172"/>
    <cellStyle name="40% - Ênfase6 14 3 7" xfId="37262"/>
    <cellStyle name="40% - Ênfase6 14 4" xfId="1965"/>
    <cellStyle name="40% - Ênfase6 14 4 2" xfId="4001"/>
    <cellStyle name="40% - Ênfase6 14 4 2 2" xfId="10060"/>
    <cellStyle name="40% - Ênfase6 14 4 2 2 2" xfId="22180"/>
    <cellStyle name="40% - Ênfase6 14 4 2 2 3" xfId="34269"/>
    <cellStyle name="40% - Ênfase6 14 4 2 2 4" xfId="50627"/>
    <cellStyle name="40% - Ênfase6 14 4 2 3" xfId="16120"/>
    <cellStyle name="40% - Ênfase6 14 4 2 4" xfId="28210"/>
    <cellStyle name="40% - Ênfase6 14 4 2 5" xfId="42350"/>
    <cellStyle name="40% - Ênfase6 14 4 3" xfId="6001"/>
    <cellStyle name="40% - Ênfase6 14 4 3 2" xfId="12060"/>
    <cellStyle name="40% - Ênfase6 14 4 3 2 2" xfId="24180"/>
    <cellStyle name="40% - Ênfase6 14 4 3 2 3" xfId="36269"/>
    <cellStyle name="40% - Ênfase6 14 4 3 2 4" xfId="52627"/>
    <cellStyle name="40% - Ênfase6 14 4 3 3" xfId="18120"/>
    <cellStyle name="40% - Ênfase6 14 4 3 4" xfId="30210"/>
    <cellStyle name="40% - Ênfase6 14 4 3 5" xfId="44350"/>
    <cellStyle name="40% - Ênfase6 14 4 4" xfId="8030"/>
    <cellStyle name="40% - Ênfase6 14 4 4 2" xfId="20150"/>
    <cellStyle name="40% - Ênfase6 14 4 4 2 2" xfId="48594"/>
    <cellStyle name="40% - Ênfase6 14 4 4 3" xfId="32239"/>
    <cellStyle name="40% - Ênfase6 14 4 4 4" xfId="40317"/>
    <cellStyle name="40% - Ênfase6 14 4 5" xfId="14090"/>
    <cellStyle name="40% - Ênfase6 14 4 5 2" xfId="46545"/>
    <cellStyle name="40% - Ênfase6 14 4 6" xfId="26180"/>
    <cellStyle name="40% - Ênfase6 14 4 7" xfId="38270"/>
    <cellStyle name="40% - Ênfase6 14 5" xfId="2465"/>
    <cellStyle name="40% - Ênfase6 14 5 2" xfId="8525"/>
    <cellStyle name="40% - Ênfase6 14 5 2 2" xfId="20645"/>
    <cellStyle name="40% - Ênfase6 14 5 2 3" xfId="32734"/>
    <cellStyle name="40% - Ênfase6 14 5 2 4" xfId="49091"/>
    <cellStyle name="40% - Ênfase6 14 5 3" xfId="14585"/>
    <cellStyle name="40% - Ênfase6 14 5 4" xfId="26675"/>
    <cellStyle name="40% - Ênfase6 14 5 5" xfId="40814"/>
    <cellStyle name="40% - Ênfase6 14 6" xfId="4495"/>
    <cellStyle name="40% - Ênfase6 14 6 2" xfId="10554"/>
    <cellStyle name="40% - Ênfase6 14 6 2 2" xfId="22674"/>
    <cellStyle name="40% - Ênfase6 14 6 2 3" xfId="34763"/>
    <cellStyle name="40% - Ênfase6 14 6 2 4" xfId="51121"/>
    <cellStyle name="40% - Ênfase6 14 6 3" xfId="16614"/>
    <cellStyle name="40% - Ênfase6 14 6 4" xfId="28704"/>
    <cellStyle name="40% - Ênfase6 14 6 5" xfId="42844"/>
    <cellStyle name="40% - Ênfase6 14 7" xfId="6495"/>
    <cellStyle name="40% - Ênfase6 14 7 2" xfId="18615"/>
    <cellStyle name="40% - Ênfase6 14 7 2 2" xfId="47044"/>
    <cellStyle name="40% - Ênfase6 14 7 3" xfId="30704"/>
    <cellStyle name="40% - Ênfase6 14 7 4" xfId="38767"/>
    <cellStyle name="40% - Ênfase6 14 8" xfId="12555"/>
    <cellStyle name="40% - Ênfase6 14 8 2" xfId="44997"/>
    <cellStyle name="40% - Ênfase6 14 9" xfId="24674"/>
    <cellStyle name="40% - Ênfase6 15" xfId="116"/>
    <cellStyle name="40% - Ênfase6 15 10" xfId="36556"/>
    <cellStyle name="40% - Ênfase6 15 2" xfId="1213"/>
    <cellStyle name="40% - Ênfase6 15 2 2" xfId="3256"/>
    <cellStyle name="40% - Ênfase6 15 2 2 2" xfId="9315"/>
    <cellStyle name="40% - Ênfase6 15 2 2 2 2" xfId="21435"/>
    <cellStyle name="40% - Ênfase6 15 2 2 2 3" xfId="33524"/>
    <cellStyle name="40% - Ênfase6 15 2 2 2 4" xfId="49882"/>
    <cellStyle name="40% - Ênfase6 15 2 2 3" xfId="15375"/>
    <cellStyle name="40% - Ênfase6 15 2 2 4" xfId="27465"/>
    <cellStyle name="40% - Ênfase6 15 2 2 5" xfId="41605"/>
    <cellStyle name="40% - Ênfase6 15 2 3" xfId="5281"/>
    <cellStyle name="40% - Ênfase6 15 2 3 2" xfId="11340"/>
    <cellStyle name="40% - Ênfase6 15 2 3 2 2" xfId="23460"/>
    <cellStyle name="40% - Ênfase6 15 2 3 2 3" xfId="35549"/>
    <cellStyle name="40% - Ênfase6 15 2 3 2 4" xfId="51907"/>
    <cellStyle name="40% - Ênfase6 15 2 3 3" xfId="17400"/>
    <cellStyle name="40% - Ênfase6 15 2 3 4" xfId="29490"/>
    <cellStyle name="40% - Ênfase6 15 2 3 5" xfId="43630"/>
    <cellStyle name="40% - Ênfase6 15 2 4" xfId="7285"/>
    <cellStyle name="40% - Ênfase6 15 2 4 2" xfId="19405"/>
    <cellStyle name="40% - Ênfase6 15 2 4 2 2" xfId="47847"/>
    <cellStyle name="40% - Ênfase6 15 2 4 3" xfId="31494"/>
    <cellStyle name="40% - Ênfase6 15 2 4 4" xfId="39570"/>
    <cellStyle name="40% - Ênfase6 15 2 5" xfId="13345"/>
    <cellStyle name="40% - Ênfase6 15 2 5 2" xfId="45798"/>
    <cellStyle name="40% - Ênfase6 15 2 6" xfId="25460"/>
    <cellStyle name="40% - Ênfase6 15 2 7" xfId="37550"/>
    <cellStyle name="40% - Ênfase6 15 3" xfId="703"/>
    <cellStyle name="40% - Ênfase6 15 3 2" xfId="2760"/>
    <cellStyle name="40% - Ênfase6 15 3 2 2" xfId="8819"/>
    <cellStyle name="40% - Ênfase6 15 3 2 2 2" xfId="20939"/>
    <cellStyle name="40% - Ênfase6 15 3 2 2 3" xfId="33028"/>
    <cellStyle name="40% - Ênfase6 15 3 2 2 4" xfId="49386"/>
    <cellStyle name="40% - Ênfase6 15 3 2 3" xfId="14879"/>
    <cellStyle name="40% - Ênfase6 15 3 2 4" xfId="26969"/>
    <cellStyle name="40% - Ênfase6 15 3 2 5" xfId="41109"/>
    <cellStyle name="40% - Ênfase6 15 3 3" xfId="4785"/>
    <cellStyle name="40% - Ênfase6 15 3 3 2" xfId="10844"/>
    <cellStyle name="40% - Ênfase6 15 3 3 2 2" xfId="22964"/>
    <cellStyle name="40% - Ênfase6 15 3 3 2 3" xfId="35053"/>
    <cellStyle name="40% - Ênfase6 15 3 3 2 4" xfId="51411"/>
    <cellStyle name="40% - Ênfase6 15 3 3 3" xfId="16904"/>
    <cellStyle name="40% - Ênfase6 15 3 3 4" xfId="28994"/>
    <cellStyle name="40% - Ênfase6 15 3 3 5" xfId="43134"/>
    <cellStyle name="40% - Ênfase6 15 3 4" xfId="6789"/>
    <cellStyle name="40% - Ênfase6 15 3 4 2" xfId="18909"/>
    <cellStyle name="40% - Ênfase6 15 3 4 2 2" xfId="47341"/>
    <cellStyle name="40% - Ênfase6 15 3 4 3" xfId="30998"/>
    <cellStyle name="40% - Ênfase6 15 3 4 4" xfId="39064"/>
    <cellStyle name="40% - Ênfase6 15 3 5" xfId="12849"/>
    <cellStyle name="40% - Ênfase6 15 3 5 2" xfId="45293"/>
    <cellStyle name="40% - Ênfase6 15 3 6" xfId="24964"/>
    <cellStyle name="40% - Ênfase6 15 3 7" xfId="37054"/>
    <cellStyle name="40% - Ênfase6 15 4" xfId="1756"/>
    <cellStyle name="40% - Ênfase6 15 4 2" xfId="3793"/>
    <cellStyle name="40% - Ênfase6 15 4 2 2" xfId="9852"/>
    <cellStyle name="40% - Ênfase6 15 4 2 2 2" xfId="21972"/>
    <cellStyle name="40% - Ênfase6 15 4 2 2 3" xfId="34061"/>
    <cellStyle name="40% - Ênfase6 15 4 2 2 4" xfId="50419"/>
    <cellStyle name="40% - Ênfase6 15 4 2 3" xfId="15912"/>
    <cellStyle name="40% - Ênfase6 15 4 2 4" xfId="28002"/>
    <cellStyle name="40% - Ênfase6 15 4 2 5" xfId="42142"/>
    <cellStyle name="40% - Ênfase6 15 4 3" xfId="5793"/>
    <cellStyle name="40% - Ênfase6 15 4 3 2" xfId="11852"/>
    <cellStyle name="40% - Ênfase6 15 4 3 2 2" xfId="23972"/>
    <cellStyle name="40% - Ênfase6 15 4 3 2 3" xfId="36061"/>
    <cellStyle name="40% - Ênfase6 15 4 3 2 4" xfId="52419"/>
    <cellStyle name="40% - Ênfase6 15 4 3 3" xfId="17912"/>
    <cellStyle name="40% - Ênfase6 15 4 3 4" xfId="30002"/>
    <cellStyle name="40% - Ênfase6 15 4 3 5" xfId="44142"/>
    <cellStyle name="40% - Ênfase6 15 4 4" xfId="7822"/>
    <cellStyle name="40% - Ênfase6 15 4 4 2" xfId="19942"/>
    <cellStyle name="40% - Ênfase6 15 4 4 2 2" xfId="48385"/>
    <cellStyle name="40% - Ênfase6 15 4 4 3" xfId="32031"/>
    <cellStyle name="40% - Ênfase6 15 4 4 4" xfId="40108"/>
    <cellStyle name="40% - Ênfase6 15 4 5" xfId="13882"/>
    <cellStyle name="40% - Ênfase6 15 4 5 2" xfId="46336"/>
    <cellStyle name="40% - Ênfase6 15 4 6" xfId="25972"/>
    <cellStyle name="40% - Ênfase6 15 4 7" xfId="38062"/>
    <cellStyle name="40% - Ênfase6 15 5" xfId="2256"/>
    <cellStyle name="40% - Ênfase6 15 5 2" xfId="8316"/>
    <cellStyle name="40% - Ênfase6 15 5 2 2" xfId="20436"/>
    <cellStyle name="40% - Ênfase6 15 5 2 3" xfId="32525"/>
    <cellStyle name="40% - Ênfase6 15 5 2 4" xfId="48882"/>
    <cellStyle name="40% - Ênfase6 15 5 3" xfId="14376"/>
    <cellStyle name="40% - Ênfase6 15 5 4" xfId="26466"/>
    <cellStyle name="40% - Ênfase6 15 5 5" xfId="40605"/>
    <cellStyle name="40% - Ênfase6 15 6" xfId="4287"/>
    <cellStyle name="40% - Ênfase6 15 6 2" xfId="10346"/>
    <cellStyle name="40% - Ênfase6 15 6 2 2" xfId="22466"/>
    <cellStyle name="40% - Ênfase6 15 6 2 3" xfId="34555"/>
    <cellStyle name="40% - Ênfase6 15 6 2 4" xfId="50913"/>
    <cellStyle name="40% - Ênfase6 15 6 3" xfId="16406"/>
    <cellStyle name="40% - Ênfase6 15 6 4" xfId="28496"/>
    <cellStyle name="40% - Ênfase6 15 6 5" xfId="42636"/>
    <cellStyle name="40% - Ênfase6 15 7" xfId="6286"/>
    <cellStyle name="40% - Ênfase6 15 7 2" xfId="18406"/>
    <cellStyle name="40% - Ênfase6 15 7 2 2" xfId="46833"/>
    <cellStyle name="40% - Ênfase6 15 7 3" xfId="30495"/>
    <cellStyle name="40% - Ênfase6 15 7 4" xfId="38556"/>
    <cellStyle name="40% - Ênfase6 15 8" xfId="12346"/>
    <cellStyle name="40% - Ênfase6 15 8 2" xfId="44787"/>
    <cellStyle name="40% - Ênfase6 15 9" xfId="24466"/>
    <cellStyle name="40% - Ênfase6 16" xfId="343"/>
    <cellStyle name="40% - Ênfase6 16 10" xfId="36769"/>
    <cellStyle name="40% - Ênfase6 16 2" xfId="1428"/>
    <cellStyle name="40% - Ênfase6 16 2 2" xfId="3470"/>
    <cellStyle name="40% - Ênfase6 16 2 2 2" xfId="9529"/>
    <cellStyle name="40% - Ênfase6 16 2 2 2 2" xfId="21649"/>
    <cellStyle name="40% - Ênfase6 16 2 2 2 3" xfId="33738"/>
    <cellStyle name="40% - Ênfase6 16 2 2 2 4" xfId="50096"/>
    <cellStyle name="40% - Ênfase6 16 2 2 3" xfId="15589"/>
    <cellStyle name="40% - Ênfase6 16 2 2 4" xfId="27679"/>
    <cellStyle name="40% - Ênfase6 16 2 2 5" xfId="41819"/>
    <cellStyle name="40% - Ênfase6 16 2 3" xfId="5494"/>
    <cellStyle name="40% - Ênfase6 16 2 3 2" xfId="11553"/>
    <cellStyle name="40% - Ênfase6 16 2 3 2 2" xfId="23673"/>
    <cellStyle name="40% - Ênfase6 16 2 3 2 3" xfId="35762"/>
    <cellStyle name="40% - Ênfase6 16 2 3 2 4" xfId="52120"/>
    <cellStyle name="40% - Ênfase6 16 2 3 3" xfId="17613"/>
    <cellStyle name="40% - Ênfase6 16 2 3 4" xfId="29703"/>
    <cellStyle name="40% - Ênfase6 16 2 3 5" xfId="43843"/>
    <cellStyle name="40% - Ênfase6 16 2 4" xfId="7499"/>
    <cellStyle name="40% - Ênfase6 16 2 4 2" xfId="19619"/>
    <cellStyle name="40% - Ênfase6 16 2 4 2 2" xfId="48062"/>
    <cellStyle name="40% - Ênfase6 16 2 4 3" xfId="31708"/>
    <cellStyle name="40% - Ênfase6 16 2 4 4" xfId="39785"/>
    <cellStyle name="40% - Ênfase6 16 2 5" xfId="13559"/>
    <cellStyle name="40% - Ênfase6 16 2 5 2" xfId="46013"/>
    <cellStyle name="40% - Ênfase6 16 2 6" xfId="25673"/>
    <cellStyle name="40% - Ênfase6 16 2 7" xfId="37763"/>
    <cellStyle name="40% - Ênfase6 16 3" xfId="918"/>
    <cellStyle name="40% - Ênfase6 16 3 2" xfId="2973"/>
    <cellStyle name="40% - Ênfase6 16 3 2 2" xfId="9032"/>
    <cellStyle name="40% - Ênfase6 16 3 2 2 2" xfId="21152"/>
    <cellStyle name="40% - Ênfase6 16 3 2 2 3" xfId="33241"/>
    <cellStyle name="40% - Ênfase6 16 3 2 2 4" xfId="49599"/>
    <cellStyle name="40% - Ênfase6 16 3 2 3" xfId="15092"/>
    <cellStyle name="40% - Ênfase6 16 3 2 4" xfId="27182"/>
    <cellStyle name="40% - Ênfase6 16 3 2 5" xfId="41322"/>
    <cellStyle name="40% - Ênfase6 16 3 3" xfId="4998"/>
    <cellStyle name="40% - Ênfase6 16 3 3 2" xfId="11057"/>
    <cellStyle name="40% - Ênfase6 16 3 3 2 2" xfId="23177"/>
    <cellStyle name="40% - Ênfase6 16 3 3 2 3" xfId="35266"/>
    <cellStyle name="40% - Ênfase6 16 3 3 2 4" xfId="51624"/>
    <cellStyle name="40% - Ênfase6 16 3 3 3" xfId="17117"/>
    <cellStyle name="40% - Ênfase6 16 3 3 4" xfId="29207"/>
    <cellStyle name="40% - Ênfase6 16 3 3 5" xfId="43347"/>
    <cellStyle name="40% - Ênfase6 16 3 4" xfId="7002"/>
    <cellStyle name="40% - Ênfase6 16 3 4 2" xfId="19122"/>
    <cellStyle name="40% - Ênfase6 16 3 4 2 2" xfId="47556"/>
    <cellStyle name="40% - Ênfase6 16 3 4 3" xfId="31211"/>
    <cellStyle name="40% - Ênfase6 16 3 4 4" xfId="39279"/>
    <cellStyle name="40% - Ênfase6 16 3 5" xfId="13062"/>
    <cellStyle name="40% - Ênfase6 16 3 5 2" xfId="45508"/>
    <cellStyle name="40% - Ênfase6 16 3 6" xfId="25177"/>
    <cellStyle name="40% - Ênfase6 16 3 7" xfId="37267"/>
    <cellStyle name="40% - Ênfase6 16 4" xfId="1970"/>
    <cellStyle name="40% - Ênfase6 16 4 2" xfId="4006"/>
    <cellStyle name="40% - Ênfase6 16 4 2 2" xfId="10065"/>
    <cellStyle name="40% - Ênfase6 16 4 2 2 2" xfId="22185"/>
    <cellStyle name="40% - Ênfase6 16 4 2 2 3" xfId="34274"/>
    <cellStyle name="40% - Ênfase6 16 4 2 2 4" xfId="50632"/>
    <cellStyle name="40% - Ênfase6 16 4 2 3" xfId="16125"/>
    <cellStyle name="40% - Ênfase6 16 4 2 4" xfId="28215"/>
    <cellStyle name="40% - Ênfase6 16 4 2 5" xfId="42355"/>
    <cellStyle name="40% - Ênfase6 16 4 3" xfId="6006"/>
    <cellStyle name="40% - Ênfase6 16 4 3 2" xfId="12065"/>
    <cellStyle name="40% - Ênfase6 16 4 3 2 2" xfId="24185"/>
    <cellStyle name="40% - Ênfase6 16 4 3 2 3" xfId="36274"/>
    <cellStyle name="40% - Ênfase6 16 4 3 2 4" xfId="52632"/>
    <cellStyle name="40% - Ênfase6 16 4 3 3" xfId="18125"/>
    <cellStyle name="40% - Ênfase6 16 4 3 4" xfId="30215"/>
    <cellStyle name="40% - Ênfase6 16 4 3 5" xfId="44355"/>
    <cellStyle name="40% - Ênfase6 16 4 4" xfId="8035"/>
    <cellStyle name="40% - Ênfase6 16 4 4 2" xfId="20155"/>
    <cellStyle name="40% - Ênfase6 16 4 4 2 2" xfId="48599"/>
    <cellStyle name="40% - Ênfase6 16 4 4 3" xfId="32244"/>
    <cellStyle name="40% - Ênfase6 16 4 4 4" xfId="40322"/>
    <cellStyle name="40% - Ênfase6 16 4 5" xfId="14095"/>
    <cellStyle name="40% - Ênfase6 16 4 5 2" xfId="46550"/>
    <cellStyle name="40% - Ênfase6 16 4 6" xfId="26185"/>
    <cellStyle name="40% - Ênfase6 16 4 7" xfId="38275"/>
    <cellStyle name="40% - Ênfase6 16 5" xfId="2470"/>
    <cellStyle name="40% - Ênfase6 16 5 2" xfId="8530"/>
    <cellStyle name="40% - Ênfase6 16 5 2 2" xfId="20650"/>
    <cellStyle name="40% - Ênfase6 16 5 2 3" xfId="32739"/>
    <cellStyle name="40% - Ênfase6 16 5 2 4" xfId="49096"/>
    <cellStyle name="40% - Ênfase6 16 5 3" xfId="14590"/>
    <cellStyle name="40% - Ênfase6 16 5 4" xfId="26680"/>
    <cellStyle name="40% - Ênfase6 16 5 5" xfId="40819"/>
    <cellStyle name="40% - Ênfase6 16 6" xfId="4500"/>
    <cellStyle name="40% - Ênfase6 16 6 2" xfId="10559"/>
    <cellStyle name="40% - Ênfase6 16 6 2 2" xfId="22679"/>
    <cellStyle name="40% - Ênfase6 16 6 2 3" xfId="34768"/>
    <cellStyle name="40% - Ênfase6 16 6 2 4" xfId="51126"/>
    <cellStyle name="40% - Ênfase6 16 6 3" xfId="16619"/>
    <cellStyle name="40% - Ênfase6 16 6 4" xfId="28709"/>
    <cellStyle name="40% - Ênfase6 16 6 5" xfId="42849"/>
    <cellStyle name="40% - Ênfase6 16 7" xfId="6500"/>
    <cellStyle name="40% - Ênfase6 16 7 2" xfId="18620"/>
    <cellStyle name="40% - Ênfase6 16 7 2 2" xfId="47049"/>
    <cellStyle name="40% - Ênfase6 16 7 3" xfId="30709"/>
    <cellStyle name="40% - Ênfase6 16 7 4" xfId="38772"/>
    <cellStyle name="40% - Ênfase6 16 8" xfId="12560"/>
    <cellStyle name="40% - Ênfase6 16 8 2" xfId="45002"/>
    <cellStyle name="40% - Ênfase6 16 9" xfId="24679"/>
    <cellStyle name="40% - Ênfase6 17" xfId="292"/>
    <cellStyle name="40% - Ênfase6 17 10" xfId="36723"/>
    <cellStyle name="40% - Ênfase6 17 2" xfId="1381"/>
    <cellStyle name="40% - Ênfase6 17 2 2" xfId="3423"/>
    <cellStyle name="40% - Ênfase6 17 2 2 2" xfId="9482"/>
    <cellStyle name="40% - Ênfase6 17 2 2 2 2" xfId="21602"/>
    <cellStyle name="40% - Ênfase6 17 2 2 2 3" xfId="33691"/>
    <cellStyle name="40% - Ênfase6 17 2 2 2 4" xfId="50049"/>
    <cellStyle name="40% - Ênfase6 17 2 2 3" xfId="15542"/>
    <cellStyle name="40% - Ênfase6 17 2 2 4" xfId="27632"/>
    <cellStyle name="40% - Ênfase6 17 2 2 5" xfId="41772"/>
    <cellStyle name="40% - Ênfase6 17 2 3" xfId="5448"/>
    <cellStyle name="40% - Ênfase6 17 2 3 2" xfId="11507"/>
    <cellStyle name="40% - Ênfase6 17 2 3 2 2" xfId="23627"/>
    <cellStyle name="40% - Ênfase6 17 2 3 2 3" xfId="35716"/>
    <cellStyle name="40% - Ênfase6 17 2 3 2 4" xfId="52074"/>
    <cellStyle name="40% - Ênfase6 17 2 3 3" xfId="17567"/>
    <cellStyle name="40% - Ênfase6 17 2 3 4" xfId="29657"/>
    <cellStyle name="40% - Ênfase6 17 2 3 5" xfId="43797"/>
    <cellStyle name="40% - Ênfase6 17 2 4" xfId="7452"/>
    <cellStyle name="40% - Ênfase6 17 2 4 2" xfId="19572"/>
    <cellStyle name="40% - Ênfase6 17 2 4 2 2" xfId="48015"/>
    <cellStyle name="40% - Ênfase6 17 2 4 3" xfId="31661"/>
    <cellStyle name="40% - Ênfase6 17 2 4 4" xfId="39738"/>
    <cellStyle name="40% - Ênfase6 17 2 5" xfId="13512"/>
    <cellStyle name="40% - Ênfase6 17 2 5 2" xfId="45966"/>
    <cellStyle name="40% - Ênfase6 17 2 6" xfId="25627"/>
    <cellStyle name="40% - Ênfase6 17 2 7" xfId="37717"/>
    <cellStyle name="40% - Ênfase6 17 3" xfId="872"/>
    <cellStyle name="40% - Ênfase6 17 3 2" xfId="2927"/>
    <cellStyle name="40% - Ênfase6 17 3 2 2" xfId="8986"/>
    <cellStyle name="40% - Ênfase6 17 3 2 2 2" xfId="21106"/>
    <cellStyle name="40% - Ênfase6 17 3 2 2 3" xfId="33195"/>
    <cellStyle name="40% - Ênfase6 17 3 2 2 4" xfId="49553"/>
    <cellStyle name="40% - Ênfase6 17 3 2 3" xfId="15046"/>
    <cellStyle name="40% - Ênfase6 17 3 2 4" xfId="27136"/>
    <cellStyle name="40% - Ênfase6 17 3 2 5" xfId="41276"/>
    <cellStyle name="40% - Ênfase6 17 3 3" xfId="4952"/>
    <cellStyle name="40% - Ênfase6 17 3 3 2" xfId="11011"/>
    <cellStyle name="40% - Ênfase6 17 3 3 2 2" xfId="23131"/>
    <cellStyle name="40% - Ênfase6 17 3 3 2 3" xfId="35220"/>
    <cellStyle name="40% - Ênfase6 17 3 3 2 4" xfId="51578"/>
    <cellStyle name="40% - Ênfase6 17 3 3 3" xfId="17071"/>
    <cellStyle name="40% - Ênfase6 17 3 3 4" xfId="29161"/>
    <cellStyle name="40% - Ênfase6 17 3 3 5" xfId="43301"/>
    <cellStyle name="40% - Ênfase6 17 3 4" xfId="6956"/>
    <cellStyle name="40% - Ênfase6 17 3 4 2" xfId="19076"/>
    <cellStyle name="40% - Ênfase6 17 3 4 2 2" xfId="47510"/>
    <cellStyle name="40% - Ênfase6 17 3 4 3" xfId="31165"/>
    <cellStyle name="40% - Ênfase6 17 3 4 4" xfId="39233"/>
    <cellStyle name="40% - Ênfase6 17 3 5" xfId="13016"/>
    <cellStyle name="40% - Ênfase6 17 3 5 2" xfId="45462"/>
    <cellStyle name="40% - Ênfase6 17 3 6" xfId="25131"/>
    <cellStyle name="40% - Ênfase6 17 3 7" xfId="37221"/>
    <cellStyle name="40% - Ênfase6 17 4" xfId="1924"/>
    <cellStyle name="40% - Ênfase6 17 4 2" xfId="3960"/>
    <cellStyle name="40% - Ênfase6 17 4 2 2" xfId="10019"/>
    <cellStyle name="40% - Ênfase6 17 4 2 2 2" xfId="22139"/>
    <cellStyle name="40% - Ênfase6 17 4 2 2 3" xfId="34228"/>
    <cellStyle name="40% - Ênfase6 17 4 2 2 4" xfId="50586"/>
    <cellStyle name="40% - Ênfase6 17 4 2 3" xfId="16079"/>
    <cellStyle name="40% - Ênfase6 17 4 2 4" xfId="28169"/>
    <cellStyle name="40% - Ênfase6 17 4 2 5" xfId="42309"/>
    <cellStyle name="40% - Ênfase6 17 4 3" xfId="5960"/>
    <cellStyle name="40% - Ênfase6 17 4 3 2" xfId="12019"/>
    <cellStyle name="40% - Ênfase6 17 4 3 2 2" xfId="24139"/>
    <cellStyle name="40% - Ênfase6 17 4 3 2 3" xfId="36228"/>
    <cellStyle name="40% - Ênfase6 17 4 3 2 4" xfId="52586"/>
    <cellStyle name="40% - Ênfase6 17 4 3 3" xfId="18079"/>
    <cellStyle name="40% - Ênfase6 17 4 3 4" xfId="30169"/>
    <cellStyle name="40% - Ênfase6 17 4 3 5" xfId="44309"/>
    <cellStyle name="40% - Ênfase6 17 4 4" xfId="7989"/>
    <cellStyle name="40% - Ênfase6 17 4 4 2" xfId="20109"/>
    <cellStyle name="40% - Ênfase6 17 4 4 2 2" xfId="48553"/>
    <cellStyle name="40% - Ênfase6 17 4 4 3" xfId="32198"/>
    <cellStyle name="40% - Ênfase6 17 4 4 4" xfId="40276"/>
    <cellStyle name="40% - Ênfase6 17 4 5" xfId="14049"/>
    <cellStyle name="40% - Ênfase6 17 4 5 2" xfId="46504"/>
    <cellStyle name="40% - Ênfase6 17 4 6" xfId="26139"/>
    <cellStyle name="40% - Ênfase6 17 4 7" xfId="38229"/>
    <cellStyle name="40% - Ênfase6 17 5" xfId="2423"/>
    <cellStyle name="40% - Ênfase6 17 5 2" xfId="8483"/>
    <cellStyle name="40% - Ênfase6 17 5 2 2" xfId="20603"/>
    <cellStyle name="40% - Ênfase6 17 5 2 3" xfId="32692"/>
    <cellStyle name="40% - Ênfase6 17 5 2 4" xfId="49049"/>
    <cellStyle name="40% - Ênfase6 17 5 3" xfId="14543"/>
    <cellStyle name="40% - Ênfase6 17 5 4" xfId="26633"/>
    <cellStyle name="40% - Ênfase6 17 5 5" xfId="40772"/>
    <cellStyle name="40% - Ênfase6 17 6" xfId="4454"/>
    <cellStyle name="40% - Ênfase6 17 6 2" xfId="10513"/>
    <cellStyle name="40% - Ênfase6 17 6 2 2" xfId="22633"/>
    <cellStyle name="40% - Ênfase6 17 6 2 3" xfId="34722"/>
    <cellStyle name="40% - Ênfase6 17 6 2 4" xfId="51080"/>
    <cellStyle name="40% - Ênfase6 17 6 3" xfId="16573"/>
    <cellStyle name="40% - Ênfase6 17 6 4" xfId="28663"/>
    <cellStyle name="40% - Ênfase6 17 6 5" xfId="42803"/>
    <cellStyle name="40% - Ênfase6 17 7" xfId="6453"/>
    <cellStyle name="40% - Ênfase6 17 7 2" xfId="18573"/>
    <cellStyle name="40% - Ênfase6 17 7 2 2" xfId="47001"/>
    <cellStyle name="40% - Ênfase6 17 7 3" xfId="30662"/>
    <cellStyle name="40% - Ênfase6 17 7 4" xfId="38724"/>
    <cellStyle name="40% - Ênfase6 17 8" xfId="12513"/>
    <cellStyle name="40% - Ênfase6 17 8 2" xfId="44955"/>
    <cellStyle name="40% - Ênfase6 17 9" xfId="24633"/>
    <cellStyle name="40% - Ênfase6 18" xfId="349"/>
    <cellStyle name="40% - Ênfase6 18 10" xfId="36774"/>
    <cellStyle name="40% - Ênfase6 18 2" xfId="1433"/>
    <cellStyle name="40% - Ênfase6 18 2 2" xfId="3475"/>
    <cellStyle name="40% - Ênfase6 18 2 2 2" xfId="9534"/>
    <cellStyle name="40% - Ênfase6 18 2 2 2 2" xfId="21654"/>
    <cellStyle name="40% - Ênfase6 18 2 2 2 3" xfId="33743"/>
    <cellStyle name="40% - Ênfase6 18 2 2 2 4" xfId="50101"/>
    <cellStyle name="40% - Ênfase6 18 2 2 3" xfId="15594"/>
    <cellStyle name="40% - Ênfase6 18 2 2 4" xfId="27684"/>
    <cellStyle name="40% - Ênfase6 18 2 2 5" xfId="41824"/>
    <cellStyle name="40% - Ênfase6 18 2 3" xfId="5499"/>
    <cellStyle name="40% - Ênfase6 18 2 3 2" xfId="11558"/>
    <cellStyle name="40% - Ênfase6 18 2 3 2 2" xfId="23678"/>
    <cellStyle name="40% - Ênfase6 18 2 3 2 3" xfId="35767"/>
    <cellStyle name="40% - Ênfase6 18 2 3 2 4" xfId="52125"/>
    <cellStyle name="40% - Ênfase6 18 2 3 3" xfId="17618"/>
    <cellStyle name="40% - Ênfase6 18 2 3 4" xfId="29708"/>
    <cellStyle name="40% - Ênfase6 18 2 3 5" xfId="43848"/>
    <cellStyle name="40% - Ênfase6 18 2 4" xfId="7504"/>
    <cellStyle name="40% - Ênfase6 18 2 4 2" xfId="19624"/>
    <cellStyle name="40% - Ênfase6 18 2 4 2 2" xfId="48067"/>
    <cellStyle name="40% - Ênfase6 18 2 4 3" xfId="31713"/>
    <cellStyle name="40% - Ênfase6 18 2 4 4" xfId="39790"/>
    <cellStyle name="40% - Ênfase6 18 2 5" xfId="13564"/>
    <cellStyle name="40% - Ênfase6 18 2 5 2" xfId="46018"/>
    <cellStyle name="40% - Ênfase6 18 2 6" xfId="25678"/>
    <cellStyle name="40% - Ênfase6 18 2 7" xfId="37768"/>
    <cellStyle name="40% - Ênfase6 18 3" xfId="923"/>
    <cellStyle name="40% - Ênfase6 18 3 2" xfId="2978"/>
    <cellStyle name="40% - Ênfase6 18 3 2 2" xfId="9037"/>
    <cellStyle name="40% - Ênfase6 18 3 2 2 2" xfId="21157"/>
    <cellStyle name="40% - Ênfase6 18 3 2 2 3" xfId="33246"/>
    <cellStyle name="40% - Ênfase6 18 3 2 2 4" xfId="49604"/>
    <cellStyle name="40% - Ênfase6 18 3 2 3" xfId="15097"/>
    <cellStyle name="40% - Ênfase6 18 3 2 4" xfId="27187"/>
    <cellStyle name="40% - Ênfase6 18 3 2 5" xfId="41327"/>
    <cellStyle name="40% - Ênfase6 18 3 3" xfId="5003"/>
    <cellStyle name="40% - Ênfase6 18 3 3 2" xfId="11062"/>
    <cellStyle name="40% - Ênfase6 18 3 3 2 2" xfId="23182"/>
    <cellStyle name="40% - Ênfase6 18 3 3 2 3" xfId="35271"/>
    <cellStyle name="40% - Ênfase6 18 3 3 2 4" xfId="51629"/>
    <cellStyle name="40% - Ênfase6 18 3 3 3" xfId="17122"/>
    <cellStyle name="40% - Ênfase6 18 3 3 4" xfId="29212"/>
    <cellStyle name="40% - Ênfase6 18 3 3 5" xfId="43352"/>
    <cellStyle name="40% - Ênfase6 18 3 4" xfId="7007"/>
    <cellStyle name="40% - Ênfase6 18 3 4 2" xfId="19127"/>
    <cellStyle name="40% - Ênfase6 18 3 4 2 2" xfId="47561"/>
    <cellStyle name="40% - Ênfase6 18 3 4 3" xfId="31216"/>
    <cellStyle name="40% - Ênfase6 18 3 4 4" xfId="39284"/>
    <cellStyle name="40% - Ênfase6 18 3 5" xfId="13067"/>
    <cellStyle name="40% - Ênfase6 18 3 5 2" xfId="45513"/>
    <cellStyle name="40% - Ênfase6 18 3 6" xfId="25182"/>
    <cellStyle name="40% - Ênfase6 18 3 7" xfId="37272"/>
    <cellStyle name="40% - Ênfase6 18 4" xfId="1975"/>
    <cellStyle name="40% - Ênfase6 18 4 2" xfId="4011"/>
    <cellStyle name="40% - Ênfase6 18 4 2 2" xfId="10070"/>
    <cellStyle name="40% - Ênfase6 18 4 2 2 2" xfId="22190"/>
    <cellStyle name="40% - Ênfase6 18 4 2 2 3" xfId="34279"/>
    <cellStyle name="40% - Ênfase6 18 4 2 2 4" xfId="50637"/>
    <cellStyle name="40% - Ênfase6 18 4 2 3" xfId="16130"/>
    <cellStyle name="40% - Ênfase6 18 4 2 4" xfId="28220"/>
    <cellStyle name="40% - Ênfase6 18 4 2 5" xfId="42360"/>
    <cellStyle name="40% - Ênfase6 18 4 3" xfId="6011"/>
    <cellStyle name="40% - Ênfase6 18 4 3 2" xfId="12070"/>
    <cellStyle name="40% - Ênfase6 18 4 3 2 2" xfId="24190"/>
    <cellStyle name="40% - Ênfase6 18 4 3 2 3" xfId="36279"/>
    <cellStyle name="40% - Ênfase6 18 4 3 2 4" xfId="52637"/>
    <cellStyle name="40% - Ênfase6 18 4 3 3" xfId="18130"/>
    <cellStyle name="40% - Ênfase6 18 4 3 4" xfId="30220"/>
    <cellStyle name="40% - Ênfase6 18 4 3 5" xfId="44360"/>
    <cellStyle name="40% - Ênfase6 18 4 4" xfId="8040"/>
    <cellStyle name="40% - Ênfase6 18 4 4 2" xfId="20160"/>
    <cellStyle name="40% - Ênfase6 18 4 4 2 2" xfId="48604"/>
    <cellStyle name="40% - Ênfase6 18 4 4 3" xfId="32249"/>
    <cellStyle name="40% - Ênfase6 18 4 4 4" xfId="40327"/>
    <cellStyle name="40% - Ênfase6 18 4 5" xfId="14100"/>
    <cellStyle name="40% - Ênfase6 18 4 5 2" xfId="46555"/>
    <cellStyle name="40% - Ênfase6 18 4 6" xfId="26190"/>
    <cellStyle name="40% - Ênfase6 18 4 7" xfId="38280"/>
    <cellStyle name="40% - Ênfase6 18 5" xfId="2475"/>
    <cellStyle name="40% - Ênfase6 18 5 2" xfId="8535"/>
    <cellStyle name="40% - Ênfase6 18 5 2 2" xfId="20655"/>
    <cellStyle name="40% - Ênfase6 18 5 2 3" xfId="32744"/>
    <cellStyle name="40% - Ênfase6 18 5 2 4" xfId="49101"/>
    <cellStyle name="40% - Ênfase6 18 5 3" xfId="14595"/>
    <cellStyle name="40% - Ênfase6 18 5 4" xfId="26685"/>
    <cellStyle name="40% - Ênfase6 18 5 5" xfId="40824"/>
    <cellStyle name="40% - Ênfase6 18 6" xfId="4505"/>
    <cellStyle name="40% - Ênfase6 18 6 2" xfId="10564"/>
    <cellStyle name="40% - Ênfase6 18 6 2 2" xfId="22684"/>
    <cellStyle name="40% - Ênfase6 18 6 2 3" xfId="34773"/>
    <cellStyle name="40% - Ênfase6 18 6 2 4" xfId="51131"/>
    <cellStyle name="40% - Ênfase6 18 6 3" xfId="16624"/>
    <cellStyle name="40% - Ênfase6 18 6 4" xfId="28714"/>
    <cellStyle name="40% - Ênfase6 18 6 5" xfId="42854"/>
    <cellStyle name="40% - Ênfase6 18 7" xfId="6505"/>
    <cellStyle name="40% - Ênfase6 18 7 2" xfId="18625"/>
    <cellStyle name="40% - Ênfase6 18 7 2 2" xfId="47054"/>
    <cellStyle name="40% - Ênfase6 18 7 3" xfId="30714"/>
    <cellStyle name="40% - Ênfase6 18 7 4" xfId="38777"/>
    <cellStyle name="40% - Ênfase6 18 8" xfId="12565"/>
    <cellStyle name="40% - Ênfase6 18 8 2" xfId="45007"/>
    <cellStyle name="40% - Ênfase6 18 9" xfId="24684"/>
    <cellStyle name="40% - Ênfase6 19" xfId="353"/>
    <cellStyle name="40% - Ênfase6 19 10" xfId="36777"/>
    <cellStyle name="40% - Ênfase6 19 2" xfId="1436"/>
    <cellStyle name="40% - Ênfase6 19 2 2" xfId="3478"/>
    <cellStyle name="40% - Ênfase6 19 2 2 2" xfId="9537"/>
    <cellStyle name="40% - Ênfase6 19 2 2 2 2" xfId="21657"/>
    <cellStyle name="40% - Ênfase6 19 2 2 2 3" xfId="33746"/>
    <cellStyle name="40% - Ênfase6 19 2 2 2 4" xfId="50104"/>
    <cellStyle name="40% - Ênfase6 19 2 2 3" xfId="15597"/>
    <cellStyle name="40% - Ênfase6 19 2 2 4" xfId="27687"/>
    <cellStyle name="40% - Ênfase6 19 2 2 5" xfId="41827"/>
    <cellStyle name="40% - Ênfase6 19 2 3" xfId="5502"/>
    <cellStyle name="40% - Ênfase6 19 2 3 2" xfId="11561"/>
    <cellStyle name="40% - Ênfase6 19 2 3 2 2" xfId="23681"/>
    <cellStyle name="40% - Ênfase6 19 2 3 2 3" xfId="35770"/>
    <cellStyle name="40% - Ênfase6 19 2 3 2 4" xfId="52128"/>
    <cellStyle name="40% - Ênfase6 19 2 3 3" xfId="17621"/>
    <cellStyle name="40% - Ênfase6 19 2 3 4" xfId="29711"/>
    <cellStyle name="40% - Ênfase6 19 2 3 5" xfId="43851"/>
    <cellStyle name="40% - Ênfase6 19 2 4" xfId="7507"/>
    <cellStyle name="40% - Ênfase6 19 2 4 2" xfId="19627"/>
    <cellStyle name="40% - Ênfase6 19 2 4 2 2" xfId="48070"/>
    <cellStyle name="40% - Ênfase6 19 2 4 3" xfId="31716"/>
    <cellStyle name="40% - Ênfase6 19 2 4 4" xfId="39793"/>
    <cellStyle name="40% - Ênfase6 19 2 5" xfId="13567"/>
    <cellStyle name="40% - Ênfase6 19 2 5 2" xfId="46021"/>
    <cellStyle name="40% - Ênfase6 19 2 6" xfId="25681"/>
    <cellStyle name="40% - Ênfase6 19 2 7" xfId="37771"/>
    <cellStyle name="40% - Ênfase6 19 3" xfId="926"/>
    <cellStyle name="40% - Ênfase6 19 3 2" xfId="2981"/>
    <cellStyle name="40% - Ênfase6 19 3 2 2" xfId="9040"/>
    <cellStyle name="40% - Ênfase6 19 3 2 2 2" xfId="21160"/>
    <cellStyle name="40% - Ênfase6 19 3 2 2 3" xfId="33249"/>
    <cellStyle name="40% - Ênfase6 19 3 2 2 4" xfId="49607"/>
    <cellStyle name="40% - Ênfase6 19 3 2 3" xfId="15100"/>
    <cellStyle name="40% - Ênfase6 19 3 2 4" xfId="27190"/>
    <cellStyle name="40% - Ênfase6 19 3 2 5" xfId="41330"/>
    <cellStyle name="40% - Ênfase6 19 3 3" xfId="5006"/>
    <cellStyle name="40% - Ênfase6 19 3 3 2" xfId="11065"/>
    <cellStyle name="40% - Ênfase6 19 3 3 2 2" xfId="23185"/>
    <cellStyle name="40% - Ênfase6 19 3 3 2 3" xfId="35274"/>
    <cellStyle name="40% - Ênfase6 19 3 3 2 4" xfId="51632"/>
    <cellStyle name="40% - Ênfase6 19 3 3 3" xfId="17125"/>
    <cellStyle name="40% - Ênfase6 19 3 3 4" xfId="29215"/>
    <cellStyle name="40% - Ênfase6 19 3 3 5" xfId="43355"/>
    <cellStyle name="40% - Ênfase6 19 3 4" xfId="7010"/>
    <cellStyle name="40% - Ênfase6 19 3 4 2" xfId="19130"/>
    <cellStyle name="40% - Ênfase6 19 3 4 2 2" xfId="47564"/>
    <cellStyle name="40% - Ênfase6 19 3 4 3" xfId="31219"/>
    <cellStyle name="40% - Ênfase6 19 3 4 4" xfId="39287"/>
    <cellStyle name="40% - Ênfase6 19 3 5" xfId="13070"/>
    <cellStyle name="40% - Ênfase6 19 3 5 2" xfId="45516"/>
    <cellStyle name="40% - Ênfase6 19 3 6" xfId="25185"/>
    <cellStyle name="40% - Ênfase6 19 3 7" xfId="37275"/>
    <cellStyle name="40% - Ênfase6 19 4" xfId="1978"/>
    <cellStyle name="40% - Ênfase6 19 4 2" xfId="4014"/>
    <cellStyle name="40% - Ênfase6 19 4 2 2" xfId="10073"/>
    <cellStyle name="40% - Ênfase6 19 4 2 2 2" xfId="22193"/>
    <cellStyle name="40% - Ênfase6 19 4 2 2 3" xfId="34282"/>
    <cellStyle name="40% - Ênfase6 19 4 2 2 4" xfId="50640"/>
    <cellStyle name="40% - Ênfase6 19 4 2 3" xfId="16133"/>
    <cellStyle name="40% - Ênfase6 19 4 2 4" xfId="28223"/>
    <cellStyle name="40% - Ênfase6 19 4 2 5" xfId="42363"/>
    <cellStyle name="40% - Ênfase6 19 4 3" xfId="6014"/>
    <cellStyle name="40% - Ênfase6 19 4 3 2" xfId="12073"/>
    <cellStyle name="40% - Ênfase6 19 4 3 2 2" xfId="24193"/>
    <cellStyle name="40% - Ênfase6 19 4 3 2 3" xfId="36282"/>
    <cellStyle name="40% - Ênfase6 19 4 3 2 4" xfId="52640"/>
    <cellStyle name="40% - Ênfase6 19 4 3 3" xfId="18133"/>
    <cellStyle name="40% - Ênfase6 19 4 3 4" xfId="30223"/>
    <cellStyle name="40% - Ênfase6 19 4 3 5" xfId="44363"/>
    <cellStyle name="40% - Ênfase6 19 4 4" xfId="8043"/>
    <cellStyle name="40% - Ênfase6 19 4 4 2" xfId="20163"/>
    <cellStyle name="40% - Ênfase6 19 4 4 2 2" xfId="48607"/>
    <cellStyle name="40% - Ênfase6 19 4 4 3" xfId="32252"/>
    <cellStyle name="40% - Ênfase6 19 4 4 4" xfId="40330"/>
    <cellStyle name="40% - Ênfase6 19 4 5" xfId="14103"/>
    <cellStyle name="40% - Ênfase6 19 4 5 2" xfId="46558"/>
    <cellStyle name="40% - Ênfase6 19 4 6" xfId="26193"/>
    <cellStyle name="40% - Ênfase6 19 4 7" xfId="38283"/>
    <cellStyle name="40% - Ênfase6 19 5" xfId="2478"/>
    <cellStyle name="40% - Ênfase6 19 5 2" xfId="8538"/>
    <cellStyle name="40% - Ênfase6 19 5 2 2" xfId="20658"/>
    <cellStyle name="40% - Ênfase6 19 5 2 3" xfId="32747"/>
    <cellStyle name="40% - Ênfase6 19 5 2 4" xfId="49104"/>
    <cellStyle name="40% - Ênfase6 19 5 3" xfId="14598"/>
    <cellStyle name="40% - Ênfase6 19 5 4" xfId="26688"/>
    <cellStyle name="40% - Ênfase6 19 5 5" xfId="40827"/>
    <cellStyle name="40% - Ênfase6 19 6" xfId="4508"/>
    <cellStyle name="40% - Ênfase6 19 6 2" xfId="10567"/>
    <cellStyle name="40% - Ênfase6 19 6 2 2" xfId="22687"/>
    <cellStyle name="40% - Ênfase6 19 6 2 3" xfId="34776"/>
    <cellStyle name="40% - Ênfase6 19 6 2 4" xfId="51134"/>
    <cellStyle name="40% - Ênfase6 19 6 3" xfId="16627"/>
    <cellStyle name="40% - Ênfase6 19 6 4" xfId="28717"/>
    <cellStyle name="40% - Ênfase6 19 6 5" xfId="42857"/>
    <cellStyle name="40% - Ênfase6 19 7" xfId="6508"/>
    <cellStyle name="40% - Ênfase6 19 7 2" xfId="18628"/>
    <cellStyle name="40% - Ênfase6 19 7 2 2" xfId="47057"/>
    <cellStyle name="40% - Ênfase6 19 7 3" xfId="30717"/>
    <cellStyle name="40% - Ênfase6 19 7 4" xfId="38780"/>
    <cellStyle name="40% - Ênfase6 19 8" xfId="12568"/>
    <cellStyle name="40% - Ênfase6 19 8 2" xfId="45010"/>
    <cellStyle name="40% - Ênfase6 19 9" xfId="24687"/>
    <cellStyle name="40% - Ênfase6 2" xfId="241"/>
    <cellStyle name="40% - Ênfase6 2 10" xfId="24583"/>
    <cellStyle name="40% - Ênfase6 2 11" xfId="36673"/>
    <cellStyle name="40% - Ênfase6 2 2" xfId="243"/>
    <cellStyle name="40% - Ênfase6 2 2 10" xfId="36675"/>
    <cellStyle name="40% - Ênfase6 2 2 2" xfId="1333"/>
    <cellStyle name="40% - Ênfase6 2 2 2 2" xfId="3375"/>
    <cellStyle name="40% - Ênfase6 2 2 2 2 2" xfId="9434"/>
    <cellStyle name="40% - Ênfase6 2 2 2 2 2 2" xfId="21554"/>
    <cellStyle name="40% - Ênfase6 2 2 2 2 2 3" xfId="33643"/>
    <cellStyle name="40% - Ênfase6 2 2 2 2 2 4" xfId="50001"/>
    <cellStyle name="40% - Ênfase6 2 2 2 2 3" xfId="15494"/>
    <cellStyle name="40% - Ênfase6 2 2 2 2 4" xfId="27584"/>
    <cellStyle name="40% - Ênfase6 2 2 2 2 5" xfId="41724"/>
    <cellStyle name="40% - Ênfase6 2 2 2 3" xfId="5400"/>
    <cellStyle name="40% - Ênfase6 2 2 2 3 2" xfId="11459"/>
    <cellStyle name="40% - Ênfase6 2 2 2 3 2 2" xfId="23579"/>
    <cellStyle name="40% - Ênfase6 2 2 2 3 2 3" xfId="35668"/>
    <cellStyle name="40% - Ênfase6 2 2 2 3 2 4" xfId="52026"/>
    <cellStyle name="40% - Ênfase6 2 2 2 3 3" xfId="17519"/>
    <cellStyle name="40% - Ênfase6 2 2 2 3 4" xfId="29609"/>
    <cellStyle name="40% - Ênfase6 2 2 2 3 5" xfId="43749"/>
    <cellStyle name="40% - Ênfase6 2 2 2 4" xfId="7404"/>
    <cellStyle name="40% - Ênfase6 2 2 2 4 2" xfId="19524"/>
    <cellStyle name="40% - Ênfase6 2 2 2 4 2 2" xfId="47967"/>
    <cellStyle name="40% - Ênfase6 2 2 2 4 3" xfId="31613"/>
    <cellStyle name="40% - Ênfase6 2 2 2 4 4" xfId="39690"/>
    <cellStyle name="40% - Ênfase6 2 2 2 5" xfId="13464"/>
    <cellStyle name="40% - Ênfase6 2 2 2 5 2" xfId="45918"/>
    <cellStyle name="40% - Ênfase6 2 2 2 6" xfId="25579"/>
    <cellStyle name="40% - Ênfase6 2 2 2 7" xfId="37669"/>
    <cellStyle name="40% - Ênfase6 2 2 3" xfId="824"/>
    <cellStyle name="40% - Ênfase6 2 2 3 2" xfId="2879"/>
    <cellStyle name="40% - Ênfase6 2 2 3 2 2" xfId="8938"/>
    <cellStyle name="40% - Ênfase6 2 2 3 2 2 2" xfId="21058"/>
    <cellStyle name="40% - Ênfase6 2 2 3 2 2 3" xfId="33147"/>
    <cellStyle name="40% - Ênfase6 2 2 3 2 2 4" xfId="49505"/>
    <cellStyle name="40% - Ênfase6 2 2 3 2 3" xfId="14998"/>
    <cellStyle name="40% - Ênfase6 2 2 3 2 4" xfId="27088"/>
    <cellStyle name="40% - Ênfase6 2 2 3 2 5" xfId="41228"/>
    <cellStyle name="40% - Ênfase6 2 2 3 3" xfId="4904"/>
    <cellStyle name="40% - Ênfase6 2 2 3 3 2" xfId="10963"/>
    <cellStyle name="40% - Ênfase6 2 2 3 3 2 2" xfId="23083"/>
    <cellStyle name="40% - Ênfase6 2 2 3 3 2 3" xfId="35172"/>
    <cellStyle name="40% - Ênfase6 2 2 3 3 2 4" xfId="51530"/>
    <cellStyle name="40% - Ênfase6 2 2 3 3 3" xfId="17023"/>
    <cellStyle name="40% - Ênfase6 2 2 3 3 4" xfId="29113"/>
    <cellStyle name="40% - Ênfase6 2 2 3 3 5" xfId="43253"/>
    <cellStyle name="40% - Ênfase6 2 2 3 4" xfId="6908"/>
    <cellStyle name="40% - Ênfase6 2 2 3 4 2" xfId="19028"/>
    <cellStyle name="40% - Ênfase6 2 2 3 4 2 2" xfId="47462"/>
    <cellStyle name="40% - Ênfase6 2 2 3 4 3" xfId="31117"/>
    <cellStyle name="40% - Ênfase6 2 2 3 4 4" xfId="39185"/>
    <cellStyle name="40% - Ênfase6 2 2 3 5" xfId="12968"/>
    <cellStyle name="40% - Ênfase6 2 2 3 5 2" xfId="45414"/>
    <cellStyle name="40% - Ênfase6 2 2 3 6" xfId="25083"/>
    <cellStyle name="40% - Ênfase6 2 2 3 7" xfId="37173"/>
    <cellStyle name="40% - Ênfase6 2 2 4" xfId="1876"/>
    <cellStyle name="40% - Ênfase6 2 2 4 2" xfId="3912"/>
    <cellStyle name="40% - Ênfase6 2 2 4 2 2" xfId="9971"/>
    <cellStyle name="40% - Ênfase6 2 2 4 2 2 2" xfId="22091"/>
    <cellStyle name="40% - Ênfase6 2 2 4 2 2 3" xfId="34180"/>
    <cellStyle name="40% - Ênfase6 2 2 4 2 2 4" xfId="50538"/>
    <cellStyle name="40% - Ênfase6 2 2 4 2 3" xfId="16031"/>
    <cellStyle name="40% - Ênfase6 2 2 4 2 4" xfId="28121"/>
    <cellStyle name="40% - Ênfase6 2 2 4 2 5" xfId="42261"/>
    <cellStyle name="40% - Ênfase6 2 2 4 3" xfId="5912"/>
    <cellStyle name="40% - Ênfase6 2 2 4 3 2" xfId="11971"/>
    <cellStyle name="40% - Ênfase6 2 2 4 3 2 2" xfId="24091"/>
    <cellStyle name="40% - Ênfase6 2 2 4 3 2 3" xfId="36180"/>
    <cellStyle name="40% - Ênfase6 2 2 4 3 2 4" xfId="52538"/>
    <cellStyle name="40% - Ênfase6 2 2 4 3 3" xfId="18031"/>
    <cellStyle name="40% - Ênfase6 2 2 4 3 4" xfId="30121"/>
    <cellStyle name="40% - Ênfase6 2 2 4 3 5" xfId="44261"/>
    <cellStyle name="40% - Ênfase6 2 2 4 4" xfId="7941"/>
    <cellStyle name="40% - Ênfase6 2 2 4 4 2" xfId="20061"/>
    <cellStyle name="40% - Ênfase6 2 2 4 4 2 2" xfId="48505"/>
    <cellStyle name="40% - Ênfase6 2 2 4 4 3" xfId="32150"/>
    <cellStyle name="40% - Ênfase6 2 2 4 4 4" xfId="40228"/>
    <cellStyle name="40% - Ênfase6 2 2 4 5" xfId="14001"/>
    <cellStyle name="40% - Ênfase6 2 2 4 5 2" xfId="46456"/>
    <cellStyle name="40% - Ênfase6 2 2 4 6" xfId="26091"/>
    <cellStyle name="40% - Ênfase6 2 2 4 7" xfId="38181"/>
    <cellStyle name="40% - Ênfase6 2 2 5" xfId="2375"/>
    <cellStyle name="40% - Ênfase6 2 2 5 2" xfId="8435"/>
    <cellStyle name="40% - Ênfase6 2 2 5 2 2" xfId="20555"/>
    <cellStyle name="40% - Ênfase6 2 2 5 2 3" xfId="32644"/>
    <cellStyle name="40% - Ênfase6 2 2 5 2 4" xfId="49001"/>
    <cellStyle name="40% - Ênfase6 2 2 5 3" xfId="14495"/>
    <cellStyle name="40% - Ênfase6 2 2 5 4" xfId="26585"/>
    <cellStyle name="40% - Ênfase6 2 2 5 5" xfId="40724"/>
    <cellStyle name="40% - Ênfase6 2 2 6" xfId="4406"/>
    <cellStyle name="40% - Ênfase6 2 2 6 2" xfId="10465"/>
    <cellStyle name="40% - Ênfase6 2 2 6 2 2" xfId="22585"/>
    <cellStyle name="40% - Ênfase6 2 2 6 2 3" xfId="34674"/>
    <cellStyle name="40% - Ênfase6 2 2 6 2 4" xfId="51032"/>
    <cellStyle name="40% - Ênfase6 2 2 6 3" xfId="16525"/>
    <cellStyle name="40% - Ênfase6 2 2 6 4" xfId="28615"/>
    <cellStyle name="40% - Ênfase6 2 2 6 5" xfId="42755"/>
    <cellStyle name="40% - Ênfase6 2 2 7" xfId="6405"/>
    <cellStyle name="40% - Ênfase6 2 2 7 2" xfId="18525"/>
    <cellStyle name="40% - Ênfase6 2 2 7 2 2" xfId="46953"/>
    <cellStyle name="40% - Ênfase6 2 2 7 3" xfId="30614"/>
    <cellStyle name="40% - Ênfase6 2 2 7 4" xfId="38676"/>
    <cellStyle name="40% - Ênfase6 2 2 8" xfId="12465"/>
    <cellStyle name="40% - Ênfase6 2 2 8 2" xfId="44907"/>
    <cellStyle name="40% - Ênfase6 2 2 9" xfId="24585"/>
    <cellStyle name="40% - Ênfase6 2 3" xfId="1331"/>
    <cellStyle name="40% - Ênfase6 2 3 2" xfId="3373"/>
    <cellStyle name="40% - Ênfase6 2 3 2 2" xfId="9432"/>
    <cellStyle name="40% - Ênfase6 2 3 2 2 2" xfId="21552"/>
    <cellStyle name="40% - Ênfase6 2 3 2 2 3" xfId="33641"/>
    <cellStyle name="40% - Ênfase6 2 3 2 2 4" xfId="49999"/>
    <cellStyle name="40% - Ênfase6 2 3 2 3" xfId="15492"/>
    <cellStyle name="40% - Ênfase6 2 3 2 4" xfId="27582"/>
    <cellStyle name="40% - Ênfase6 2 3 2 5" xfId="41722"/>
    <cellStyle name="40% - Ênfase6 2 3 3" xfId="5398"/>
    <cellStyle name="40% - Ênfase6 2 3 3 2" xfId="11457"/>
    <cellStyle name="40% - Ênfase6 2 3 3 2 2" xfId="23577"/>
    <cellStyle name="40% - Ênfase6 2 3 3 2 3" xfId="35666"/>
    <cellStyle name="40% - Ênfase6 2 3 3 2 4" xfId="52024"/>
    <cellStyle name="40% - Ênfase6 2 3 3 3" xfId="17517"/>
    <cellStyle name="40% - Ênfase6 2 3 3 4" xfId="29607"/>
    <cellStyle name="40% - Ênfase6 2 3 3 5" xfId="43747"/>
    <cellStyle name="40% - Ênfase6 2 3 4" xfId="7402"/>
    <cellStyle name="40% - Ênfase6 2 3 4 2" xfId="19522"/>
    <cellStyle name="40% - Ênfase6 2 3 4 2 2" xfId="47965"/>
    <cellStyle name="40% - Ênfase6 2 3 4 3" xfId="31611"/>
    <cellStyle name="40% - Ênfase6 2 3 4 4" xfId="39688"/>
    <cellStyle name="40% - Ênfase6 2 3 5" xfId="13462"/>
    <cellStyle name="40% - Ênfase6 2 3 5 2" xfId="45916"/>
    <cellStyle name="40% - Ênfase6 2 3 6" xfId="25577"/>
    <cellStyle name="40% - Ênfase6 2 3 7" xfId="37667"/>
    <cellStyle name="40% - Ênfase6 2 4" xfId="822"/>
    <cellStyle name="40% - Ênfase6 2 4 2" xfId="2877"/>
    <cellStyle name="40% - Ênfase6 2 4 2 2" xfId="8936"/>
    <cellStyle name="40% - Ênfase6 2 4 2 2 2" xfId="21056"/>
    <cellStyle name="40% - Ênfase6 2 4 2 2 3" xfId="33145"/>
    <cellStyle name="40% - Ênfase6 2 4 2 2 4" xfId="49503"/>
    <cellStyle name="40% - Ênfase6 2 4 2 3" xfId="14996"/>
    <cellStyle name="40% - Ênfase6 2 4 2 4" xfId="27086"/>
    <cellStyle name="40% - Ênfase6 2 4 2 5" xfId="41226"/>
    <cellStyle name="40% - Ênfase6 2 4 3" xfId="4902"/>
    <cellStyle name="40% - Ênfase6 2 4 3 2" xfId="10961"/>
    <cellStyle name="40% - Ênfase6 2 4 3 2 2" xfId="23081"/>
    <cellStyle name="40% - Ênfase6 2 4 3 2 3" xfId="35170"/>
    <cellStyle name="40% - Ênfase6 2 4 3 2 4" xfId="51528"/>
    <cellStyle name="40% - Ênfase6 2 4 3 3" xfId="17021"/>
    <cellStyle name="40% - Ênfase6 2 4 3 4" xfId="29111"/>
    <cellStyle name="40% - Ênfase6 2 4 3 5" xfId="43251"/>
    <cellStyle name="40% - Ênfase6 2 4 4" xfId="6906"/>
    <cellStyle name="40% - Ênfase6 2 4 4 2" xfId="19026"/>
    <cellStyle name="40% - Ênfase6 2 4 4 2 2" xfId="47460"/>
    <cellStyle name="40% - Ênfase6 2 4 4 3" xfId="31115"/>
    <cellStyle name="40% - Ênfase6 2 4 4 4" xfId="39183"/>
    <cellStyle name="40% - Ênfase6 2 4 5" xfId="12966"/>
    <cellStyle name="40% - Ênfase6 2 4 5 2" xfId="45412"/>
    <cellStyle name="40% - Ênfase6 2 4 6" xfId="25081"/>
    <cellStyle name="40% - Ênfase6 2 4 7" xfId="37171"/>
    <cellStyle name="40% - Ênfase6 2 5" xfId="1874"/>
    <cellStyle name="40% - Ênfase6 2 5 2" xfId="3910"/>
    <cellStyle name="40% - Ênfase6 2 5 2 2" xfId="9969"/>
    <cellStyle name="40% - Ênfase6 2 5 2 2 2" xfId="22089"/>
    <cellStyle name="40% - Ênfase6 2 5 2 2 3" xfId="34178"/>
    <cellStyle name="40% - Ênfase6 2 5 2 2 4" xfId="50536"/>
    <cellStyle name="40% - Ênfase6 2 5 2 3" xfId="16029"/>
    <cellStyle name="40% - Ênfase6 2 5 2 4" xfId="28119"/>
    <cellStyle name="40% - Ênfase6 2 5 2 5" xfId="42259"/>
    <cellStyle name="40% - Ênfase6 2 5 3" xfId="5910"/>
    <cellStyle name="40% - Ênfase6 2 5 3 2" xfId="11969"/>
    <cellStyle name="40% - Ênfase6 2 5 3 2 2" xfId="24089"/>
    <cellStyle name="40% - Ênfase6 2 5 3 2 3" xfId="36178"/>
    <cellStyle name="40% - Ênfase6 2 5 3 2 4" xfId="52536"/>
    <cellStyle name="40% - Ênfase6 2 5 3 3" xfId="18029"/>
    <cellStyle name="40% - Ênfase6 2 5 3 4" xfId="30119"/>
    <cellStyle name="40% - Ênfase6 2 5 3 5" xfId="44259"/>
    <cellStyle name="40% - Ênfase6 2 5 4" xfId="7939"/>
    <cellStyle name="40% - Ênfase6 2 5 4 2" xfId="20059"/>
    <cellStyle name="40% - Ênfase6 2 5 4 2 2" xfId="48503"/>
    <cellStyle name="40% - Ênfase6 2 5 4 3" xfId="32148"/>
    <cellStyle name="40% - Ênfase6 2 5 4 4" xfId="40226"/>
    <cellStyle name="40% - Ênfase6 2 5 5" xfId="13999"/>
    <cellStyle name="40% - Ênfase6 2 5 5 2" xfId="46454"/>
    <cellStyle name="40% - Ênfase6 2 5 6" xfId="26089"/>
    <cellStyle name="40% - Ênfase6 2 5 7" xfId="38179"/>
    <cellStyle name="40% - Ênfase6 2 6" xfId="2373"/>
    <cellStyle name="40% - Ênfase6 2 6 2" xfId="8433"/>
    <cellStyle name="40% - Ênfase6 2 6 2 2" xfId="20553"/>
    <cellStyle name="40% - Ênfase6 2 6 2 3" xfId="32642"/>
    <cellStyle name="40% - Ênfase6 2 6 2 4" xfId="48999"/>
    <cellStyle name="40% - Ênfase6 2 6 3" xfId="14493"/>
    <cellStyle name="40% - Ênfase6 2 6 4" xfId="26583"/>
    <cellStyle name="40% - Ênfase6 2 6 5" xfId="40722"/>
    <cellStyle name="40% - Ênfase6 2 7" xfId="4404"/>
    <cellStyle name="40% - Ênfase6 2 7 2" xfId="10463"/>
    <cellStyle name="40% - Ênfase6 2 7 2 2" xfId="22583"/>
    <cellStyle name="40% - Ênfase6 2 7 2 3" xfId="34672"/>
    <cellStyle name="40% - Ênfase6 2 7 2 4" xfId="51030"/>
    <cellStyle name="40% - Ênfase6 2 7 3" xfId="16523"/>
    <cellStyle name="40% - Ênfase6 2 7 4" xfId="28613"/>
    <cellStyle name="40% - Ênfase6 2 7 5" xfId="42753"/>
    <cellStyle name="40% - Ênfase6 2 8" xfId="6403"/>
    <cellStyle name="40% - Ênfase6 2 8 2" xfId="18523"/>
    <cellStyle name="40% - Ênfase6 2 8 2 2" xfId="46951"/>
    <cellStyle name="40% - Ênfase6 2 8 3" xfId="30612"/>
    <cellStyle name="40% - Ênfase6 2 8 4" xfId="38674"/>
    <cellStyle name="40% - Ênfase6 2 9" xfId="12463"/>
    <cellStyle name="40% - Ênfase6 2 9 2" xfId="44905"/>
    <cellStyle name="40% - Ênfase6 20" xfId="117"/>
    <cellStyle name="40% - Ênfase6 20 10" xfId="36557"/>
    <cellStyle name="40% - Ênfase6 20 2" xfId="1214"/>
    <cellStyle name="40% - Ênfase6 20 2 2" xfId="3257"/>
    <cellStyle name="40% - Ênfase6 20 2 2 2" xfId="9316"/>
    <cellStyle name="40% - Ênfase6 20 2 2 2 2" xfId="21436"/>
    <cellStyle name="40% - Ênfase6 20 2 2 2 3" xfId="33525"/>
    <cellStyle name="40% - Ênfase6 20 2 2 2 4" xfId="49883"/>
    <cellStyle name="40% - Ênfase6 20 2 2 3" xfId="15376"/>
    <cellStyle name="40% - Ênfase6 20 2 2 4" xfId="27466"/>
    <cellStyle name="40% - Ênfase6 20 2 2 5" xfId="41606"/>
    <cellStyle name="40% - Ênfase6 20 2 3" xfId="5282"/>
    <cellStyle name="40% - Ênfase6 20 2 3 2" xfId="11341"/>
    <cellStyle name="40% - Ênfase6 20 2 3 2 2" xfId="23461"/>
    <cellStyle name="40% - Ênfase6 20 2 3 2 3" xfId="35550"/>
    <cellStyle name="40% - Ênfase6 20 2 3 2 4" xfId="51908"/>
    <cellStyle name="40% - Ênfase6 20 2 3 3" xfId="17401"/>
    <cellStyle name="40% - Ênfase6 20 2 3 4" xfId="29491"/>
    <cellStyle name="40% - Ênfase6 20 2 3 5" xfId="43631"/>
    <cellStyle name="40% - Ênfase6 20 2 4" xfId="7286"/>
    <cellStyle name="40% - Ênfase6 20 2 4 2" xfId="19406"/>
    <cellStyle name="40% - Ênfase6 20 2 4 2 2" xfId="47848"/>
    <cellStyle name="40% - Ênfase6 20 2 4 3" xfId="31495"/>
    <cellStyle name="40% - Ênfase6 20 2 4 4" xfId="39571"/>
    <cellStyle name="40% - Ênfase6 20 2 5" xfId="13346"/>
    <cellStyle name="40% - Ênfase6 20 2 5 2" xfId="45799"/>
    <cellStyle name="40% - Ênfase6 20 2 6" xfId="25461"/>
    <cellStyle name="40% - Ênfase6 20 2 7" xfId="37551"/>
    <cellStyle name="40% - Ênfase6 20 3" xfId="704"/>
    <cellStyle name="40% - Ênfase6 20 3 2" xfId="2761"/>
    <cellStyle name="40% - Ênfase6 20 3 2 2" xfId="8820"/>
    <cellStyle name="40% - Ênfase6 20 3 2 2 2" xfId="20940"/>
    <cellStyle name="40% - Ênfase6 20 3 2 2 3" xfId="33029"/>
    <cellStyle name="40% - Ênfase6 20 3 2 2 4" xfId="49387"/>
    <cellStyle name="40% - Ênfase6 20 3 2 3" xfId="14880"/>
    <cellStyle name="40% - Ênfase6 20 3 2 4" xfId="26970"/>
    <cellStyle name="40% - Ênfase6 20 3 2 5" xfId="41110"/>
    <cellStyle name="40% - Ênfase6 20 3 3" xfId="4786"/>
    <cellStyle name="40% - Ênfase6 20 3 3 2" xfId="10845"/>
    <cellStyle name="40% - Ênfase6 20 3 3 2 2" xfId="22965"/>
    <cellStyle name="40% - Ênfase6 20 3 3 2 3" xfId="35054"/>
    <cellStyle name="40% - Ênfase6 20 3 3 2 4" xfId="51412"/>
    <cellStyle name="40% - Ênfase6 20 3 3 3" xfId="16905"/>
    <cellStyle name="40% - Ênfase6 20 3 3 4" xfId="28995"/>
    <cellStyle name="40% - Ênfase6 20 3 3 5" xfId="43135"/>
    <cellStyle name="40% - Ênfase6 20 3 4" xfId="6790"/>
    <cellStyle name="40% - Ênfase6 20 3 4 2" xfId="18910"/>
    <cellStyle name="40% - Ênfase6 20 3 4 2 2" xfId="47342"/>
    <cellStyle name="40% - Ênfase6 20 3 4 3" xfId="30999"/>
    <cellStyle name="40% - Ênfase6 20 3 4 4" xfId="39065"/>
    <cellStyle name="40% - Ênfase6 20 3 5" xfId="12850"/>
    <cellStyle name="40% - Ênfase6 20 3 5 2" xfId="45294"/>
    <cellStyle name="40% - Ênfase6 20 3 6" xfId="24965"/>
    <cellStyle name="40% - Ênfase6 20 3 7" xfId="37055"/>
    <cellStyle name="40% - Ênfase6 20 4" xfId="1757"/>
    <cellStyle name="40% - Ênfase6 20 4 2" xfId="3794"/>
    <cellStyle name="40% - Ênfase6 20 4 2 2" xfId="9853"/>
    <cellStyle name="40% - Ênfase6 20 4 2 2 2" xfId="21973"/>
    <cellStyle name="40% - Ênfase6 20 4 2 2 3" xfId="34062"/>
    <cellStyle name="40% - Ênfase6 20 4 2 2 4" xfId="50420"/>
    <cellStyle name="40% - Ênfase6 20 4 2 3" xfId="15913"/>
    <cellStyle name="40% - Ênfase6 20 4 2 4" xfId="28003"/>
    <cellStyle name="40% - Ênfase6 20 4 2 5" xfId="42143"/>
    <cellStyle name="40% - Ênfase6 20 4 3" xfId="5794"/>
    <cellStyle name="40% - Ênfase6 20 4 3 2" xfId="11853"/>
    <cellStyle name="40% - Ênfase6 20 4 3 2 2" xfId="23973"/>
    <cellStyle name="40% - Ênfase6 20 4 3 2 3" xfId="36062"/>
    <cellStyle name="40% - Ênfase6 20 4 3 2 4" xfId="52420"/>
    <cellStyle name="40% - Ênfase6 20 4 3 3" xfId="17913"/>
    <cellStyle name="40% - Ênfase6 20 4 3 4" xfId="30003"/>
    <cellStyle name="40% - Ênfase6 20 4 3 5" xfId="44143"/>
    <cellStyle name="40% - Ênfase6 20 4 4" xfId="7823"/>
    <cellStyle name="40% - Ênfase6 20 4 4 2" xfId="19943"/>
    <cellStyle name="40% - Ênfase6 20 4 4 2 2" xfId="48386"/>
    <cellStyle name="40% - Ênfase6 20 4 4 3" xfId="32032"/>
    <cellStyle name="40% - Ênfase6 20 4 4 4" xfId="40109"/>
    <cellStyle name="40% - Ênfase6 20 4 5" xfId="13883"/>
    <cellStyle name="40% - Ênfase6 20 4 5 2" xfId="46337"/>
    <cellStyle name="40% - Ênfase6 20 4 6" xfId="25973"/>
    <cellStyle name="40% - Ênfase6 20 4 7" xfId="38063"/>
    <cellStyle name="40% - Ênfase6 20 5" xfId="2257"/>
    <cellStyle name="40% - Ênfase6 20 5 2" xfId="8317"/>
    <cellStyle name="40% - Ênfase6 20 5 2 2" xfId="20437"/>
    <cellStyle name="40% - Ênfase6 20 5 2 3" xfId="32526"/>
    <cellStyle name="40% - Ênfase6 20 5 2 4" xfId="48883"/>
    <cellStyle name="40% - Ênfase6 20 5 3" xfId="14377"/>
    <cellStyle name="40% - Ênfase6 20 5 4" xfId="26467"/>
    <cellStyle name="40% - Ênfase6 20 5 5" xfId="40606"/>
    <cellStyle name="40% - Ênfase6 20 6" xfId="4288"/>
    <cellStyle name="40% - Ênfase6 20 6 2" xfId="10347"/>
    <cellStyle name="40% - Ênfase6 20 6 2 2" xfId="22467"/>
    <cellStyle name="40% - Ênfase6 20 6 2 3" xfId="34556"/>
    <cellStyle name="40% - Ênfase6 20 6 2 4" xfId="50914"/>
    <cellStyle name="40% - Ênfase6 20 6 3" xfId="16407"/>
    <cellStyle name="40% - Ênfase6 20 6 4" xfId="28497"/>
    <cellStyle name="40% - Ênfase6 20 6 5" xfId="42637"/>
    <cellStyle name="40% - Ênfase6 20 7" xfId="6287"/>
    <cellStyle name="40% - Ênfase6 20 7 2" xfId="18407"/>
    <cellStyle name="40% - Ênfase6 20 7 2 2" xfId="46834"/>
    <cellStyle name="40% - Ênfase6 20 7 3" xfId="30496"/>
    <cellStyle name="40% - Ênfase6 20 7 4" xfId="38557"/>
    <cellStyle name="40% - Ênfase6 20 8" xfId="12347"/>
    <cellStyle name="40% - Ênfase6 20 8 2" xfId="44788"/>
    <cellStyle name="40% - Ênfase6 20 9" xfId="24467"/>
    <cellStyle name="40% - Ênfase6 21" xfId="344"/>
    <cellStyle name="40% - Ênfase6 21 10" xfId="36770"/>
    <cellStyle name="40% - Ênfase6 21 2" xfId="1429"/>
    <cellStyle name="40% - Ênfase6 21 2 2" xfId="3471"/>
    <cellStyle name="40% - Ênfase6 21 2 2 2" xfId="9530"/>
    <cellStyle name="40% - Ênfase6 21 2 2 2 2" xfId="21650"/>
    <cellStyle name="40% - Ênfase6 21 2 2 2 3" xfId="33739"/>
    <cellStyle name="40% - Ênfase6 21 2 2 2 4" xfId="50097"/>
    <cellStyle name="40% - Ênfase6 21 2 2 3" xfId="15590"/>
    <cellStyle name="40% - Ênfase6 21 2 2 4" xfId="27680"/>
    <cellStyle name="40% - Ênfase6 21 2 2 5" xfId="41820"/>
    <cellStyle name="40% - Ênfase6 21 2 3" xfId="5495"/>
    <cellStyle name="40% - Ênfase6 21 2 3 2" xfId="11554"/>
    <cellStyle name="40% - Ênfase6 21 2 3 2 2" xfId="23674"/>
    <cellStyle name="40% - Ênfase6 21 2 3 2 3" xfId="35763"/>
    <cellStyle name="40% - Ênfase6 21 2 3 2 4" xfId="52121"/>
    <cellStyle name="40% - Ênfase6 21 2 3 3" xfId="17614"/>
    <cellStyle name="40% - Ênfase6 21 2 3 4" xfId="29704"/>
    <cellStyle name="40% - Ênfase6 21 2 3 5" xfId="43844"/>
    <cellStyle name="40% - Ênfase6 21 2 4" xfId="7500"/>
    <cellStyle name="40% - Ênfase6 21 2 4 2" xfId="19620"/>
    <cellStyle name="40% - Ênfase6 21 2 4 2 2" xfId="48063"/>
    <cellStyle name="40% - Ênfase6 21 2 4 3" xfId="31709"/>
    <cellStyle name="40% - Ênfase6 21 2 4 4" xfId="39786"/>
    <cellStyle name="40% - Ênfase6 21 2 5" xfId="13560"/>
    <cellStyle name="40% - Ênfase6 21 2 5 2" xfId="46014"/>
    <cellStyle name="40% - Ênfase6 21 2 6" xfId="25674"/>
    <cellStyle name="40% - Ênfase6 21 2 7" xfId="37764"/>
    <cellStyle name="40% - Ênfase6 21 3" xfId="919"/>
    <cellStyle name="40% - Ênfase6 21 3 2" xfId="2974"/>
    <cellStyle name="40% - Ênfase6 21 3 2 2" xfId="9033"/>
    <cellStyle name="40% - Ênfase6 21 3 2 2 2" xfId="21153"/>
    <cellStyle name="40% - Ênfase6 21 3 2 2 3" xfId="33242"/>
    <cellStyle name="40% - Ênfase6 21 3 2 2 4" xfId="49600"/>
    <cellStyle name="40% - Ênfase6 21 3 2 3" xfId="15093"/>
    <cellStyle name="40% - Ênfase6 21 3 2 4" xfId="27183"/>
    <cellStyle name="40% - Ênfase6 21 3 2 5" xfId="41323"/>
    <cellStyle name="40% - Ênfase6 21 3 3" xfId="4999"/>
    <cellStyle name="40% - Ênfase6 21 3 3 2" xfId="11058"/>
    <cellStyle name="40% - Ênfase6 21 3 3 2 2" xfId="23178"/>
    <cellStyle name="40% - Ênfase6 21 3 3 2 3" xfId="35267"/>
    <cellStyle name="40% - Ênfase6 21 3 3 2 4" xfId="51625"/>
    <cellStyle name="40% - Ênfase6 21 3 3 3" xfId="17118"/>
    <cellStyle name="40% - Ênfase6 21 3 3 4" xfId="29208"/>
    <cellStyle name="40% - Ênfase6 21 3 3 5" xfId="43348"/>
    <cellStyle name="40% - Ênfase6 21 3 4" xfId="7003"/>
    <cellStyle name="40% - Ênfase6 21 3 4 2" xfId="19123"/>
    <cellStyle name="40% - Ênfase6 21 3 4 2 2" xfId="47557"/>
    <cellStyle name="40% - Ênfase6 21 3 4 3" xfId="31212"/>
    <cellStyle name="40% - Ênfase6 21 3 4 4" xfId="39280"/>
    <cellStyle name="40% - Ênfase6 21 3 5" xfId="13063"/>
    <cellStyle name="40% - Ênfase6 21 3 5 2" xfId="45509"/>
    <cellStyle name="40% - Ênfase6 21 3 6" xfId="25178"/>
    <cellStyle name="40% - Ênfase6 21 3 7" xfId="37268"/>
    <cellStyle name="40% - Ênfase6 21 4" xfId="1971"/>
    <cellStyle name="40% - Ênfase6 21 4 2" xfId="4007"/>
    <cellStyle name="40% - Ênfase6 21 4 2 2" xfId="10066"/>
    <cellStyle name="40% - Ênfase6 21 4 2 2 2" xfId="22186"/>
    <cellStyle name="40% - Ênfase6 21 4 2 2 3" xfId="34275"/>
    <cellStyle name="40% - Ênfase6 21 4 2 2 4" xfId="50633"/>
    <cellStyle name="40% - Ênfase6 21 4 2 3" xfId="16126"/>
    <cellStyle name="40% - Ênfase6 21 4 2 4" xfId="28216"/>
    <cellStyle name="40% - Ênfase6 21 4 2 5" xfId="42356"/>
    <cellStyle name="40% - Ênfase6 21 4 3" xfId="6007"/>
    <cellStyle name="40% - Ênfase6 21 4 3 2" xfId="12066"/>
    <cellStyle name="40% - Ênfase6 21 4 3 2 2" xfId="24186"/>
    <cellStyle name="40% - Ênfase6 21 4 3 2 3" xfId="36275"/>
    <cellStyle name="40% - Ênfase6 21 4 3 2 4" xfId="52633"/>
    <cellStyle name="40% - Ênfase6 21 4 3 3" xfId="18126"/>
    <cellStyle name="40% - Ênfase6 21 4 3 4" xfId="30216"/>
    <cellStyle name="40% - Ênfase6 21 4 3 5" xfId="44356"/>
    <cellStyle name="40% - Ênfase6 21 4 4" xfId="8036"/>
    <cellStyle name="40% - Ênfase6 21 4 4 2" xfId="20156"/>
    <cellStyle name="40% - Ênfase6 21 4 4 2 2" xfId="48600"/>
    <cellStyle name="40% - Ênfase6 21 4 4 3" xfId="32245"/>
    <cellStyle name="40% - Ênfase6 21 4 4 4" xfId="40323"/>
    <cellStyle name="40% - Ênfase6 21 4 5" xfId="14096"/>
    <cellStyle name="40% - Ênfase6 21 4 5 2" xfId="46551"/>
    <cellStyle name="40% - Ênfase6 21 4 6" xfId="26186"/>
    <cellStyle name="40% - Ênfase6 21 4 7" xfId="38276"/>
    <cellStyle name="40% - Ênfase6 21 5" xfId="2471"/>
    <cellStyle name="40% - Ênfase6 21 5 2" xfId="8531"/>
    <cellStyle name="40% - Ênfase6 21 5 2 2" xfId="20651"/>
    <cellStyle name="40% - Ênfase6 21 5 2 3" xfId="32740"/>
    <cellStyle name="40% - Ênfase6 21 5 2 4" xfId="49097"/>
    <cellStyle name="40% - Ênfase6 21 5 3" xfId="14591"/>
    <cellStyle name="40% - Ênfase6 21 5 4" xfId="26681"/>
    <cellStyle name="40% - Ênfase6 21 5 5" xfId="40820"/>
    <cellStyle name="40% - Ênfase6 21 6" xfId="4501"/>
    <cellStyle name="40% - Ênfase6 21 6 2" xfId="10560"/>
    <cellStyle name="40% - Ênfase6 21 6 2 2" xfId="22680"/>
    <cellStyle name="40% - Ênfase6 21 6 2 3" xfId="34769"/>
    <cellStyle name="40% - Ênfase6 21 6 2 4" xfId="51127"/>
    <cellStyle name="40% - Ênfase6 21 6 3" xfId="16620"/>
    <cellStyle name="40% - Ênfase6 21 6 4" xfId="28710"/>
    <cellStyle name="40% - Ênfase6 21 6 5" xfId="42850"/>
    <cellStyle name="40% - Ênfase6 21 7" xfId="6501"/>
    <cellStyle name="40% - Ênfase6 21 7 2" xfId="18621"/>
    <cellStyle name="40% - Ênfase6 21 7 2 2" xfId="47050"/>
    <cellStyle name="40% - Ênfase6 21 7 3" xfId="30710"/>
    <cellStyle name="40% - Ênfase6 21 7 4" xfId="38773"/>
    <cellStyle name="40% - Ênfase6 21 8" xfId="12561"/>
    <cellStyle name="40% - Ênfase6 21 8 2" xfId="45003"/>
    <cellStyle name="40% - Ênfase6 21 9" xfId="24680"/>
    <cellStyle name="40% - Ênfase6 22" xfId="293"/>
    <cellStyle name="40% - Ênfase6 3" xfId="147"/>
    <cellStyle name="40% - Ênfase6 3 10" xfId="24496"/>
    <cellStyle name="40% - Ênfase6 3 11" xfId="36586"/>
    <cellStyle name="40% - Ênfase6 3 2" xfId="245"/>
    <cellStyle name="40% - Ênfase6 3 2 10" xfId="36677"/>
    <cellStyle name="40% - Ênfase6 3 2 2" xfId="1335"/>
    <cellStyle name="40% - Ênfase6 3 2 2 2" xfId="3377"/>
    <cellStyle name="40% - Ênfase6 3 2 2 2 2" xfId="9436"/>
    <cellStyle name="40% - Ênfase6 3 2 2 2 2 2" xfId="21556"/>
    <cellStyle name="40% - Ênfase6 3 2 2 2 2 3" xfId="33645"/>
    <cellStyle name="40% - Ênfase6 3 2 2 2 2 4" xfId="50003"/>
    <cellStyle name="40% - Ênfase6 3 2 2 2 3" xfId="15496"/>
    <cellStyle name="40% - Ênfase6 3 2 2 2 4" xfId="27586"/>
    <cellStyle name="40% - Ênfase6 3 2 2 2 5" xfId="41726"/>
    <cellStyle name="40% - Ênfase6 3 2 2 3" xfId="5402"/>
    <cellStyle name="40% - Ênfase6 3 2 2 3 2" xfId="11461"/>
    <cellStyle name="40% - Ênfase6 3 2 2 3 2 2" xfId="23581"/>
    <cellStyle name="40% - Ênfase6 3 2 2 3 2 3" xfId="35670"/>
    <cellStyle name="40% - Ênfase6 3 2 2 3 2 4" xfId="52028"/>
    <cellStyle name="40% - Ênfase6 3 2 2 3 3" xfId="17521"/>
    <cellStyle name="40% - Ênfase6 3 2 2 3 4" xfId="29611"/>
    <cellStyle name="40% - Ênfase6 3 2 2 3 5" xfId="43751"/>
    <cellStyle name="40% - Ênfase6 3 2 2 4" xfId="7406"/>
    <cellStyle name="40% - Ênfase6 3 2 2 4 2" xfId="19526"/>
    <cellStyle name="40% - Ênfase6 3 2 2 4 2 2" xfId="47969"/>
    <cellStyle name="40% - Ênfase6 3 2 2 4 3" xfId="31615"/>
    <cellStyle name="40% - Ênfase6 3 2 2 4 4" xfId="39692"/>
    <cellStyle name="40% - Ênfase6 3 2 2 5" xfId="13466"/>
    <cellStyle name="40% - Ênfase6 3 2 2 5 2" xfId="45920"/>
    <cellStyle name="40% - Ênfase6 3 2 2 6" xfId="25581"/>
    <cellStyle name="40% - Ênfase6 3 2 2 7" xfId="37671"/>
    <cellStyle name="40% - Ênfase6 3 2 3" xfId="826"/>
    <cellStyle name="40% - Ênfase6 3 2 3 2" xfId="2881"/>
    <cellStyle name="40% - Ênfase6 3 2 3 2 2" xfId="8940"/>
    <cellStyle name="40% - Ênfase6 3 2 3 2 2 2" xfId="21060"/>
    <cellStyle name="40% - Ênfase6 3 2 3 2 2 3" xfId="33149"/>
    <cellStyle name="40% - Ênfase6 3 2 3 2 2 4" xfId="49507"/>
    <cellStyle name="40% - Ênfase6 3 2 3 2 3" xfId="15000"/>
    <cellStyle name="40% - Ênfase6 3 2 3 2 4" xfId="27090"/>
    <cellStyle name="40% - Ênfase6 3 2 3 2 5" xfId="41230"/>
    <cellStyle name="40% - Ênfase6 3 2 3 3" xfId="4906"/>
    <cellStyle name="40% - Ênfase6 3 2 3 3 2" xfId="10965"/>
    <cellStyle name="40% - Ênfase6 3 2 3 3 2 2" xfId="23085"/>
    <cellStyle name="40% - Ênfase6 3 2 3 3 2 3" xfId="35174"/>
    <cellStyle name="40% - Ênfase6 3 2 3 3 2 4" xfId="51532"/>
    <cellStyle name="40% - Ênfase6 3 2 3 3 3" xfId="17025"/>
    <cellStyle name="40% - Ênfase6 3 2 3 3 4" xfId="29115"/>
    <cellStyle name="40% - Ênfase6 3 2 3 3 5" xfId="43255"/>
    <cellStyle name="40% - Ênfase6 3 2 3 4" xfId="6910"/>
    <cellStyle name="40% - Ênfase6 3 2 3 4 2" xfId="19030"/>
    <cellStyle name="40% - Ênfase6 3 2 3 4 2 2" xfId="47464"/>
    <cellStyle name="40% - Ênfase6 3 2 3 4 3" xfId="31119"/>
    <cellStyle name="40% - Ênfase6 3 2 3 4 4" xfId="39187"/>
    <cellStyle name="40% - Ênfase6 3 2 3 5" xfId="12970"/>
    <cellStyle name="40% - Ênfase6 3 2 3 5 2" xfId="45416"/>
    <cellStyle name="40% - Ênfase6 3 2 3 6" xfId="25085"/>
    <cellStyle name="40% - Ênfase6 3 2 3 7" xfId="37175"/>
    <cellStyle name="40% - Ênfase6 3 2 4" xfId="1878"/>
    <cellStyle name="40% - Ênfase6 3 2 4 2" xfId="3914"/>
    <cellStyle name="40% - Ênfase6 3 2 4 2 2" xfId="9973"/>
    <cellStyle name="40% - Ênfase6 3 2 4 2 2 2" xfId="22093"/>
    <cellStyle name="40% - Ênfase6 3 2 4 2 2 3" xfId="34182"/>
    <cellStyle name="40% - Ênfase6 3 2 4 2 2 4" xfId="50540"/>
    <cellStyle name="40% - Ênfase6 3 2 4 2 3" xfId="16033"/>
    <cellStyle name="40% - Ênfase6 3 2 4 2 4" xfId="28123"/>
    <cellStyle name="40% - Ênfase6 3 2 4 2 5" xfId="42263"/>
    <cellStyle name="40% - Ênfase6 3 2 4 3" xfId="5914"/>
    <cellStyle name="40% - Ênfase6 3 2 4 3 2" xfId="11973"/>
    <cellStyle name="40% - Ênfase6 3 2 4 3 2 2" xfId="24093"/>
    <cellStyle name="40% - Ênfase6 3 2 4 3 2 3" xfId="36182"/>
    <cellStyle name="40% - Ênfase6 3 2 4 3 2 4" xfId="52540"/>
    <cellStyle name="40% - Ênfase6 3 2 4 3 3" xfId="18033"/>
    <cellStyle name="40% - Ênfase6 3 2 4 3 4" xfId="30123"/>
    <cellStyle name="40% - Ênfase6 3 2 4 3 5" xfId="44263"/>
    <cellStyle name="40% - Ênfase6 3 2 4 4" xfId="7943"/>
    <cellStyle name="40% - Ênfase6 3 2 4 4 2" xfId="20063"/>
    <cellStyle name="40% - Ênfase6 3 2 4 4 2 2" xfId="48507"/>
    <cellStyle name="40% - Ênfase6 3 2 4 4 3" xfId="32152"/>
    <cellStyle name="40% - Ênfase6 3 2 4 4 4" xfId="40230"/>
    <cellStyle name="40% - Ênfase6 3 2 4 5" xfId="14003"/>
    <cellStyle name="40% - Ênfase6 3 2 4 5 2" xfId="46458"/>
    <cellStyle name="40% - Ênfase6 3 2 4 6" xfId="26093"/>
    <cellStyle name="40% - Ênfase6 3 2 4 7" xfId="38183"/>
    <cellStyle name="40% - Ênfase6 3 2 5" xfId="2377"/>
    <cellStyle name="40% - Ênfase6 3 2 5 2" xfId="8437"/>
    <cellStyle name="40% - Ênfase6 3 2 5 2 2" xfId="20557"/>
    <cellStyle name="40% - Ênfase6 3 2 5 2 3" xfId="32646"/>
    <cellStyle name="40% - Ênfase6 3 2 5 2 4" xfId="49003"/>
    <cellStyle name="40% - Ênfase6 3 2 5 3" xfId="14497"/>
    <cellStyle name="40% - Ênfase6 3 2 5 4" xfId="26587"/>
    <cellStyle name="40% - Ênfase6 3 2 5 5" xfId="40726"/>
    <cellStyle name="40% - Ênfase6 3 2 6" xfId="4408"/>
    <cellStyle name="40% - Ênfase6 3 2 6 2" xfId="10467"/>
    <cellStyle name="40% - Ênfase6 3 2 6 2 2" xfId="22587"/>
    <cellStyle name="40% - Ênfase6 3 2 6 2 3" xfId="34676"/>
    <cellStyle name="40% - Ênfase6 3 2 6 2 4" xfId="51034"/>
    <cellStyle name="40% - Ênfase6 3 2 6 3" xfId="16527"/>
    <cellStyle name="40% - Ênfase6 3 2 6 4" xfId="28617"/>
    <cellStyle name="40% - Ênfase6 3 2 6 5" xfId="42757"/>
    <cellStyle name="40% - Ênfase6 3 2 7" xfId="6407"/>
    <cellStyle name="40% - Ênfase6 3 2 7 2" xfId="18527"/>
    <cellStyle name="40% - Ênfase6 3 2 7 2 2" xfId="46955"/>
    <cellStyle name="40% - Ênfase6 3 2 7 3" xfId="30616"/>
    <cellStyle name="40% - Ênfase6 3 2 7 4" xfId="38678"/>
    <cellStyle name="40% - Ênfase6 3 2 8" xfId="12467"/>
    <cellStyle name="40% - Ênfase6 3 2 8 2" xfId="44909"/>
    <cellStyle name="40% - Ênfase6 3 2 9" xfId="24587"/>
    <cellStyle name="40% - Ênfase6 3 3" xfId="1243"/>
    <cellStyle name="40% - Ênfase6 3 3 2" xfId="3286"/>
    <cellStyle name="40% - Ênfase6 3 3 2 2" xfId="9345"/>
    <cellStyle name="40% - Ênfase6 3 3 2 2 2" xfId="21465"/>
    <cellStyle name="40% - Ênfase6 3 3 2 2 3" xfId="33554"/>
    <cellStyle name="40% - Ênfase6 3 3 2 2 4" xfId="49912"/>
    <cellStyle name="40% - Ênfase6 3 3 2 3" xfId="15405"/>
    <cellStyle name="40% - Ênfase6 3 3 2 4" xfId="27495"/>
    <cellStyle name="40% - Ênfase6 3 3 2 5" xfId="41635"/>
    <cellStyle name="40% - Ênfase6 3 3 3" xfId="5311"/>
    <cellStyle name="40% - Ênfase6 3 3 3 2" xfId="11370"/>
    <cellStyle name="40% - Ênfase6 3 3 3 2 2" xfId="23490"/>
    <cellStyle name="40% - Ênfase6 3 3 3 2 3" xfId="35579"/>
    <cellStyle name="40% - Ênfase6 3 3 3 2 4" xfId="51937"/>
    <cellStyle name="40% - Ênfase6 3 3 3 3" xfId="17430"/>
    <cellStyle name="40% - Ênfase6 3 3 3 4" xfId="29520"/>
    <cellStyle name="40% - Ênfase6 3 3 3 5" xfId="43660"/>
    <cellStyle name="40% - Ênfase6 3 3 4" xfId="7315"/>
    <cellStyle name="40% - Ênfase6 3 3 4 2" xfId="19435"/>
    <cellStyle name="40% - Ênfase6 3 3 4 2 2" xfId="47877"/>
    <cellStyle name="40% - Ênfase6 3 3 4 3" xfId="31524"/>
    <cellStyle name="40% - Ênfase6 3 3 4 4" xfId="39600"/>
    <cellStyle name="40% - Ênfase6 3 3 5" xfId="13375"/>
    <cellStyle name="40% - Ênfase6 3 3 5 2" xfId="45828"/>
    <cellStyle name="40% - Ênfase6 3 3 6" xfId="25490"/>
    <cellStyle name="40% - Ênfase6 3 3 7" xfId="37580"/>
    <cellStyle name="40% - Ênfase6 3 4" xfId="734"/>
    <cellStyle name="40% - Ênfase6 3 4 2" xfId="2790"/>
    <cellStyle name="40% - Ênfase6 3 4 2 2" xfId="8849"/>
    <cellStyle name="40% - Ênfase6 3 4 2 2 2" xfId="20969"/>
    <cellStyle name="40% - Ênfase6 3 4 2 2 3" xfId="33058"/>
    <cellStyle name="40% - Ênfase6 3 4 2 2 4" xfId="49416"/>
    <cellStyle name="40% - Ênfase6 3 4 2 3" xfId="14909"/>
    <cellStyle name="40% - Ênfase6 3 4 2 4" xfId="26999"/>
    <cellStyle name="40% - Ênfase6 3 4 2 5" xfId="41139"/>
    <cellStyle name="40% - Ênfase6 3 4 3" xfId="4815"/>
    <cellStyle name="40% - Ênfase6 3 4 3 2" xfId="10874"/>
    <cellStyle name="40% - Ênfase6 3 4 3 2 2" xfId="22994"/>
    <cellStyle name="40% - Ênfase6 3 4 3 2 3" xfId="35083"/>
    <cellStyle name="40% - Ênfase6 3 4 3 2 4" xfId="51441"/>
    <cellStyle name="40% - Ênfase6 3 4 3 3" xfId="16934"/>
    <cellStyle name="40% - Ênfase6 3 4 3 4" xfId="29024"/>
    <cellStyle name="40% - Ênfase6 3 4 3 5" xfId="43164"/>
    <cellStyle name="40% - Ênfase6 3 4 4" xfId="6819"/>
    <cellStyle name="40% - Ênfase6 3 4 4 2" xfId="18939"/>
    <cellStyle name="40% - Ênfase6 3 4 4 2 2" xfId="47372"/>
    <cellStyle name="40% - Ênfase6 3 4 4 3" xfId="31028"/>
    <cellStyle name="40% - Ênfase6 3 4 4 4" xfId="39095"/>
    <cellStyle name="40% - Ênfase6 3 4 5" xfId="12879"/>
    <cellStyle name="40% - Ênfase6 3 4 5 2" xfId="45324"/>
    <cellStyle name="40% - Ênfase6 3 4 6" xfId="24994"/>
    <cellStyle name="40% - Ênfase6 3 4 7" xfId="37084"/>
    <cellStyle name="40% - Ênfase6 3 5" xfId="1786"/>
    <cellStyle name="40% - Ênfase6 3 5 2" xfId="3823"/>
    <cellStyle name="40% - Ênfase6 3 5 2 2" xfId="9882"/>
    <cellStyle name="40% - Ênfase6 3 5 2 2 2" xfId="22002"/>
    <cellStyle name="40% - Ênfase6 3 5 2 2 3" xfId="34091"/>
    <cellStyle name="40% - Ênfase6 3 5 2 2 4" xfId="50449"/>
    <cellStyle name="40% - Ênfase6 3 5 2 3" xfId="15942"/>
    <cellStyle name="40% - Ênfase6 3 5 2 4" xfId="28032"/>
    <cellStyle name="40% - Ênfase6 3 5 2 5" xfId="42172"/>
    <cellStyle name="40% - Ênfase6 3 5 3" xfId="5823"/>
    <cellStyle name="40% - Ênfase6 3 5 3 2" xfId="11882"/>
    <cellStyle name="40% - Ênfase6 3 5 3 2 2" xfId="24002"/>
    <cellStyle name="40% - Ênfase6 3 5 3 2 3" xfId="36091"/>
    <cellStyle name="40% - Ênfase6 3 5 3 2 4" xfId="52449"/>
    <cellStyle name="40% - Ênfase6 3 5 3 3" xfId="17942"/>
    <cellStyle name="40% - Ênfase6 3 5 3 4" xfId="30032"/>
    <cellStyle name="40% - Ênfase6 3 5 3 5" xfId="44172"/>
    <cellStyle name="40% - Ênfase6 3 5 4" xfId="7852"/>
    <cellStyle name="40% - Ênfase6 3 5 4 2" xfId="19972"/>
    <cellStyle name="40% - Ênfase6 3 5 4 2 2" xfId="48415"/>
    <cellStyle name="40% - Ênfase6 3 5 4 3" xfId="32061"/>
    <cellStyle name="40% - Ênfase6 3 5 4 4" xfId="40138"/>
    <cellStyle name="40% - Ênfase6 3 5 5" xfId="13912"/>
    <cellStyle name="40% - Ênfase6 3 5 5 2" xfId="46366"/>
    <cellStyle name="40% - Ênfase6 3 5 6" xfId="26002"/>
    <cellStyle name="40% - Ênfase6 3 5 7" xfId="38092"/>
    <cellStyle name="40% - Ênfase6 3 6" xfId="2286"/>
    <cellStyle name="40% - Ênfase6 3 6 2" xfId="8346"/>
    <cellStyle name="40% - Ênfase6 3 6 2 2" xfId="20466"/>
    <cellStyle name="40% - Ênfase6 3 6 2 3" xfId="32555"/>
    <cellStyle name="40% - Ênfase6 3 6 2 4" xfId="48912"/>
    <cellStyle name="40% - Ênfase6 3 6 3" xfId="14406"/>
    <cellStyle name="40% - Ênfase6 3 6 4" xfId="26496"/>
    <cellStyle name="40% - Ênfase6 3 6 5" xfId="40635"/>
    <cellStyle name="40% - Ênfase6 3 7" xfId="4317"/>
    <cellStyle name="40% - Ênfase6 3 7 2" xfId="10376"/>
    <cellStyle name="40% - Ênfase6 3 7 2 2" xfId="22496"/>
    <cellStyle name="40% - Ênfase6 3 7 2 3" xfId="34585"/>
    <cellStyle name="40% - Ênfase6 3 7 2 4" xfId="50943"/>
    <cellStyle name="40% - Ênfase6 3 7 3" xfId="16436"/>
    <cellStyle name="40% - Ênfase6 3 7 4" xfId="28526"/>
    <cellStyle name="40% - Ênfase6 3 7 5" xfId="42666"/>
    <cellStyle name="40% - Ênfase6 3 8" xfId="6316"/>
    <cellStyle name="40% - Ênfase6 3 8 2" xfId="18436"/>
    <cellStyle name="40% - Ênfase6 3 8 2 2" xfId="46863"/>
    <cellStyle name="40% - Ênfase6 3 8 3" xfId="30525"/>
    <cellStyle name="40% - Ênfase6 3 8 4" xfId="38586"/>
    <cellStyle name="40% - Ênfase6 3 9" xfId="12376"/>
    <cellStyle name="40% - Ênfase6 3 9 2" xfId="44817"/>
    <cellStyle name="40% - Ênfase6 4" xfId="247"/>
    <cellStyle name="40% - Ênfase6 4 10" xfId="24589"/>
    <cellStyle name="40% - Ênfase6 4 11" xfId="36679"/>
    <cellStyle name="40% - Ênfase6 4 2" xfId="249"/>
    <cellStyle name="40% - Ênfase6 4 2 10" xfId="36681"/>
    <cellStyle name="40% - Ênfase6 4 2 2" xfId="1339"/>
    <cellStyle name="40% - Ênfase6 4 2 2 2" xfId="3381"/>
    <cellStyle name="40% - Ênfase6 4 2 2 2 2" xfId="9440"/>
    <cellStyle name="40% - Ênfase6 4 2 2 2 2 2" xfId="21560"/>
    <cellStyle name="40% - Ênfase6 4 2 2 2 2 3" xfId="33649"/>
    <cellStyle name="40% - Ênfase6 4 2 2 2 2 4" xfId="50007"/>
    <cellStyle name="40% - Ênfase6 4 2 2 2 3" xfId="15500"/>
    <cellStyle name="40% - Ênfase6 4 2 2 2 4" xfId="27590"/>
    <cellStyle name="40% - Ênfase6 4 2 2 2 5" xfId="41730"/>
    <cellStyle name="40% - Ênfase6 4 2 2 3" xfId="5406"/>
    <cellStyle name="40% - Ênfase6 4 2 2 3 2" xfId="11465"/>
    <cellStyle name="40% - Ênfase6 4 2 2 3 2 2" xfId="23585"/>
    <cellStyle name="40% - Ênfase6 4 2 2 3 2 3" xfId="35674"/>
    <cellStyle name="40% - Ênfase6 4 2 2 3 2 4" xfId="52032"/>
    <cellStyle name="40% - Ênfase6 4 2 2 3 3" xfId="17525"/>
    <cellStyle name="40% - Ênfase6 4 2 2 3 4" xfId="29615"/>
    <cellStyle name="40% - Ênfase6 4 2 2 3 5" xfId="43755"/>
    <cellStyle name="40% - Ênfase6 4 2 2 4" xfId="7410"/>
    <cellStyle name="40% - Ênfase6 4 2 2 4 2" xfId="19530"/>
    <cellStyle name="40% - Ênfase6 4 2 2 4 2 2" xfId="47973"/>
    <cellStyle name="40% - Ênfase6 4 2 2 4 3" xfId="31619"/>
    <cellStyle name="40% - Ênfase6 4 2 2 4 4" xfId="39696"/>
    <cellStyle name="40% - Ênfase6 4 2 2 5" xfId="13470"/>
    <cellStyle name="40% - Ênfase6 4 2 2 5 2" xfId="45924"/>
    <cellStyle name="40% - Ênfase6 4 2 2 6" xfId="25585"/>
    <cellStyle name="40% - Ênfase6 4 2 2 7" xfId="37675"/>
    <cellStyle name="40% - Ênfase6 4 2 3" xfId="830"/>
    <cellStyle name="40% - Ênfase6 4 2 3 2" xfId="2885"/>
    <cellStyle name="40% - Ênfase6 4 2 3 2 2" xfId="8944"/>
    <cellStyle name="40% - Ênfase6 4 2 3 2 2 2" xfId="21064"/>
    <cellStyle name="40% - Ênfase6 4 2 3 2 2 3" xfId="33153"/>
    <cellStyle name="40% - Ênfase6 4 2 3 2 2 4" xfId="49511"/>
    <cellStyle name="40% - Ênfase6 4 2 3 2 3" xfId="15004"/>
    <cellStyle name="40% - Ênfase6 4 2 3 2 4" xfId="27094"/>
    <cellStyle name="40% - Ênfase6 4 2 3 2 5" xfId="41234"/>
    <cellStyle name="40% - Ênfase6 4 2 3 3" xfId="4910"/>
    <cellStyle name="40% - Ênfase6 4 2 3 3 2" xfId="10969"/>
    <cellStyle name="40% - Ênfase6 4 2 3 3 2 2" xfId="23089"/>
    <cellStyle name="40% - Ênfase6 4 2 3 3 2 3" xfId="35178"/>
    <cellStyle name="40% - Ênfase6 4 2 3 3 2 4" xfId="51536"/>
    <cellStyle name="40% - Ênfase6 4 2 3 3 3" xfId="17029"/>
    <cellStyle name="40% - Ênfase6 4 2 3 3 4" xfId="29119"/>
    <cellStyle name="40% - Ênfase6 4 2 3 3 5" xfId="43259"/>
    <cellStyle name="40% - Ênfase6 4 2 3 4" xfId="6914"/>
    <cellStyle name="40% - Ênfase6 4 2 3 4 2" xfId="19034"/>
    <cellStyle name="40% - Ênfase6 4 2 3 4 2 2" xfId="47468"/>
    <cellStyle name="40% - Ênfase6 4 2 3 4 3" xfId="31123"/>
    <cellStyle name="40% - Ênfase6 4 2 3 4 4" xfId="39191"/>
    <cellStyle name="40% - Ênfase6 4 2 3 5" xfId="12974"/>
    <cellStyle name="40% - Ênfase6 4 2 3 5 2" xfId="45420"/>
    <cellStyle name="40% - Ênfase6 4 2 3 6" xfId="25089"/>
    <cellStyle name="40% - Ênfase6 4 2 3 7" xfId="37179"/>
    <cellStyle name="40% - Ênfase6 4 2 4" xfId="1882"/>
    <cellStyle name="40% - Ênfase6 4 2 4 2" xfId="3918"/>
    <cellStyle name="40% - Ênfase6 4 2 4 2 2" xfId="9977"/>
    <cellStyle name="40% - Ênfase6 4 2 4 2 2 2" xfId="22097"/>
    <cellStyle name="40% - Ênfase6 4 2 4 2 2 3" xfId="34186"/>
    <cellStyle name="40% - Ênfase6 4 2 4 2 2 4" xfId="50544"/>
    <cellStyle name="40% - Ênfase6 4 2 4 2 3" xfId="16037"/>
    <cellStyle name="40% - Ênfase6 4 2 4 2 4" xfId="28127"/>
    <cellStyle name="40% - Ênfase6 4 2 4 2 5" xfId="42267"/>
    <cellStyle name="40% - Ênfase6 4 2 4 3" xfId="5918"/>
    <cellStyle name="40% - Ênfase6 4 2 4 3 2" xfId="11977"/>
    <cellStyle name="40% - Ênfase6 4 2 4 3 2 2" xfId="24097"/>
    <cellStyle name="40% - Ênfase6 4 2 4 3 2 3" xfId="36186"/>
    <cellStyle name="40% - Ênfase6 4 2 4 3 2 4" xfId="52544"/>
    <cellStyle name="40% - Ênfase6 4 2 4 3 3" xfId="18037"/>
    <cellStyle name="40% - Ênfase6 4 2 4 3 4" xfId="30127"/>
    <cellStyle name="40% - Ênfase6 4 2 4 3 5" xfId="44267"/>
    <cellStyle name="40% - Ênfase6 4 2 4 4" xfId="7947"/>
    <cellStyle name="40% - Ênfase6 4 2 4 4 2" xfId="20067"/>
    <cellStyle name="40% - Ênfase6 4 2 4 4 2 2" xfId="48511"/>
    <cellStyle name="40% - Ênfase6 4 2 4 4 3" xfId="32156"/>
    <cellStyle name="40% - Ênfase6 4 2 4 4 4" xfId="40234"/>
    <cellStyle name="40% - Ênfase6 4 2 4 5" xfId="14007"/>
    <cellStyle name="40% - Ênfase6 4 2 4 5 2" xfId="46462"/>
    <cellStyle name="40% - Ênfase6 4 2 4 6" xfId="26097"/>
    <cellStyle name="40% - Ênfase6 4 2 4 7" xfId="38187"/>
    <cellStyle name="40% - Ênfase6 4 2 5" xfId="2381"/>
    <cellStyle name="40% - Ênfase6 4 2 5 2" xfId="8441"/>
    <cellStyle name="40% - Ênfase6 4 2 5 2 2" xfId="20561"/>
    <cellStyle name="40% - Ênfase6 4 2 5 2 3" xfId="32650"/>
    <cellStyle name="40% - Ênfase6 4 2 5 2 4" xfId="49007"/>
    <cellStyle name="40% - Ênfase6 4 2 5 3" xfId="14501"/>
    <cellStyle name="40% - Ênfase6 4 2 5 4" xfId="26591"/>
    <cellStyle name="40% - Ênfase6 4 2 5 5" xfId="40730"/>
    <cellStyle name="40% - Ênfase6 4 2 6" xfId="4412"/>
    <cellStyle name="40% - Ênfase6 4 2 6 2" xfId="10471"/>
    <cellStyle name="40% - Ênfase6 4 2 6 2 2" xfId="22591"/>
    <cellStyle name="40% - Ênfase6 4 2 6 2 3" xfId="34680"/>
    <cellStyle name="40% - Ênfase6 4 2 6 2 4" xfId="51038"/>
    <cellStyle name="40% - Ênfase6 4 2 6 3" xfId="16531"/>
    <cellStyle name="40% - Ênfase6 4 2 6 4" xfId="28621"/>
    <cellStyle name="40% - Ênfase6 4 2 6 5" xfId="42761"/>
    <cellStyle name="40% - Ênfase6 4 2 7" xfId="6411"/>
    <cellStyle name="40% - Ênfase6 4 2 7 2" xfId="18531"/>
    <cellStyle name="40% - Ênfase6 4 2 7 2 2" xfId="46959"/>
    <cellStyle name="40% - Ênfase6 4 2 7 3" xfId="30620"/>
    <cellStyle name="40% - Ênfase6 4 2 7 4" xfId="38682"/>
    <cellStyle name="40% - Ênfase6 4 2 8" xfId="12471"/>
    <cellStyle name="40% - Ênfase6 4 2 8 2" xfId="44913"/>
    <cellStyle name="40% - Ênfase6 4 2 9" xfId="24591"/>
    <cellStyle name="40% - Ênfase6 4 3" xfId="1337"/>
    <cellStyle name="40% - Ênfase6 4 3 2" xfId="3379"/>
    <cellStyle name="40% - Ênfase6 4 3 2 2" xfId="9438"/>
    <cellStyle name="40% - Ênfase6 4 3 2 2 2" xfId="21558"/>
    <cellStyle name="40% - Ênfase6 4 3 2 2 3" xfId="33647"/>
    <cellStyle name="40% - Ênfase6 4 3 2 2 4" xfId="50005"/>
    <cellStyle name="40% - Ênfase6 4 3 2 3" xfId="15498"/>
    <cellStyle name="40% - Ênfase6 4 3 2 4" xfId="27588"/>
    <cellStyle name="40% - Ênfase6 4 3 2 5" xfId="41728"/>
    <cellStyle name="40% - Ênfase6 4 3 3" xfId="5404"/>
    <cellStyle name="40% - Ênfase6 4 3 3 2" xfId="11463"/>
    <cellStyle name="40% - Ênfase6 4 3 3 2 2" xfId="23583"/>
    <cellStyle name="40% - Ênfase6 4 3 3 2 3" xfId="35672"/>
    <cellStyle name="40% - Ênfase6 4 3 3 2 4" xfId="52030"/>
    <cellStyle name="40% - Ênfase6 4 3 3 3" xfId="17523"/>
    <cellStyle name="40% - Ênfase6 4 3 3 4" xfId="29613"/>
    <cellStyle name="40% - Ênfase6 4 3 3 5" xfId="43753"/>
    <cellStyle name="40% - Ênfase6 4 3 4" xfId="7408"/>
    <cellStyle name="40% - Ênfase6 4 3 4 2" xfId="19528"/>
    <cellStyle name="40% - Ênfase6 4 3 4 2 2" xfId="47971"/>
    <cellStyle name="40% - Ênfase6 4 3 4 3" xfId="31617"/>
    <cellStyle name="40% - Ênfase6 4 3 4 4" xfId="39694"/>
    <cellStyle name="40% - Ênfase6 4 3 5" xfId="13468"/>
    <cellStyle name="40% - Ênfase6 4 3 5 2" xfId="45922"/>
    <cellStyle name="40% - Ênfase6 4 3 6" xfId="25583"/>
    <cellStyle name="40% - Ênfase6 4 3 7" xfId="37673"/>
    <cellStyle name="40% - Ênfase6 4 4" xfId="828"/>
    <cellStyle name="40% - Ênfase6 4 4 2" xfId="2883"/>
    <cellStyle name="40% - Ênfase6 4 4 2 2" xfId="8942"/>
    <cellStyle name="40% - Ênfase6 4 4 2 2 2" xfId="21062"/>
    <cellStyle name="40% - Ênfase6 4 4 2 2 3" xfId="33151"/>
    <cellStyle name="40% - Ênfase6 4 4 2 2 4" xfId="49509"/>
    <cellStyle name="40% - Ênfase6 4 4 2 3" xfId="15002"/>
    <cellStyle name="40% - Ênfase6 4 4 2 4" xfId="27092"/>
    <cellStyle name="40% - Ênfase6 4 4 2 5" xfId="41232"/>
    <cellStyle name="40% - Ênfase6 4 4 3" xfId="4908"/>
    <cellStyle name="40% - Ênfase6 4 4 3 2" xfId="10967"/>
    <cellStyle name="40% - Ênfase6 4 4 3 2 2" xfId="23087"/>
    <cellStyle name="40% - Ênfase6 4 4 3 2 3" xfId="35176"/>
    <cellStyle name="40% - Ênfase6 4 4 3 2 4" xfId="51534"/>
    <cellStyle name="40% - Ênfase6 4 4 3 3" xfId="17027"/>
    <cellStyle name="40% - Ênfase6 4 4 3 4" xfId="29117"/>
    <cellStyle name="40% - Ênfase6 4 4 3 5" xfId="43257"/>
    <cellStyle name="40% - Ênfase6 4 4 4" xfId="6912"/>
    <cellStyle name="40% - Ênfase6 4 4 4 2" xfId="19032"/>
    <cellStyle name="40% - Ênfase6 4 4 4 2 2" xfId="47466"/>
    <cellStyle name="40% - Ênfase6 4 4 4 3" xfId="31121"/>
    <cellStyle name="40% - Ênfase6 4 4 4 4" xfId="39189"/>
    <cellStyle name="40% - Ênfase6 4 4 5" xfId="12972"/>
    <cellStyle name="40% - Ênfase6 4 4 5 2" xfId="45418"/>
    <cellStyle name="40% - Ênfase6 4 4 6" xfId="25087"/>
    <cellStyle name="40% - Ênfase6 4 4 7" xfId="37177"/>
    <cellStyle name="40% - Ênfase6 4 5" xfId="1880"/>
    <cellStyle name="40% - Ênfase6 4 5 2" xfId="3916"/>
    <cellStyle name="40% - Ênfase6 4 5 2 2" xfId="9975"/>
    <cellStyle name="40% - Ênfase6 4 5 2 2 2" xfId="22095"/>
    <cellStyle name="40% - Ênfase6 4 5 2 2 3" xfId="34184"/>
    <cellStyle name="40% - Ênfase6 4 5 2 2 4" xfId="50542"/>
    <cellStyle name="40% - Ênfase6 4 5 2 3" xfId="16035"/>
    <cellStyle name="40% - Ênfase6 4 5 2 4" xfId="28125"/>
    <cellStyle name="40% - Ênfase6 4 5 2 5" xfId="42265"/>
    <cellStyle name="40% - Ênfase6 4 5 3" xfId="5916"/>
    <cellStyle name="40% - Ênfase6 4 5 3 2" xfId="11975"/>
    <cellStyle name="40% - Ênfase6 4 5 3 2 2" xfId="24095"/>
    <cellStyle name="40% - Ênfase6 4 5 3 2 3" xfId="36184"/>
    <cellStyle name="40% - Ênfase6 4 5 3 2 4" xfId="52542"/>
    <cellStyle name="40% - Ênfase6 4 5 3 3" xfId="18035"/>
    <cellStyle name="40% - Ênfase6 4 5 3 4" xfId="30125"/>
    <cellStyle name="40% - Ênfase6 4 5 3 5" xfId="44265"/>
    <cellStyle name="40% - Ênfase6 4 5 4" xfId="7945"/>
    <cellStyle name="40% - Ênfase6 4 5 4 2" xfId="20065"/>
    <cellStyle name="40% - Ênfase6 4 5 4 2 2" xfId="48509"/>
    <cellStyle name="40% - Ênfase6 4 5 4 3" xfId="32154"/>
    <cellStyle name="40% - Ênfase6 4 5 4 4" xfId="40232"/>
    <cellStyle name="40% - Ênfase6 4 5 5" xfId="14005"/>
    <cellStyle name="40% - Ênfase6 4 5 5 2" xfId="46460"/>
    <cellStyle name="40% - Ênfase6 4 5 6" xfId="26095"/>
    <cellStyle name="40% - Ênfase6 4 5 7" xfId="38185"/>
    <cellStyle name="40% - Ênfase6 4 6" xfId="2379"/>
    <cellStyle name="40% - Ênfase6 4 6 2" xfId="8439"/>
    <cellStyle name="40% - Ênfase6 4 6 2 2" xfId="20559"/>
    <cellStyle name="40% - Ênfase6 4 6 2 3" xfId="32648"/>
    <cellStyle name="40% - Ênfase6 4 6 2 4" xfId="49005"/>
    <cellStyle name="40% - Ênfase6 4 6 3" xfId="14499"/>
    <cellStyle name="40% - Ênfase6 4 6 4" xfId="26589"/>
    <cellStyle name="40% - Ênfase6 4 6 5" xfId="40728"/>
    <cellStyle name="40% - Ênfase6 4 7" xfId="4410"/>
    <cellStyle name="40% - Ênfase6 4 7 2" xfId="10469"/>
    <cellStyle name="40% - Ênfase6 4 7 2 2" xfId="22589"/>
    <cellStyle name="40% - Ênfase6 4 7 2 3" xfId="34678"/>
    <cellStyle name="40% - Ênfase6 4 7 2 4" xfId="51036"/>
    <cellStyle name="40% - Ênfase6 4 7 3" xfId="16529"/>
    <cellStyle name="40% - Ênfase6 4 7 4" xfId="28619"/>
    <cellStyle name="40% - Ênfase6 4 7 5" xfId="42759"/>
    <cellStyle name="40% - Ênfase6 4 8" xfId="6409"/>
    <cellStyle name="40% - Ênfase6 4 8 2" xfId="18529"/>
    <cellStyle name="40% - Ênfase6 4 8 2 2" xfId="46957"/>
    <cellStyle name="40% - Ênfase6 4 8 3" xfId="30618"/>
    <cellStyle name="40% - Ênfase6 4 8 4" xfId="38680"/>
    <cellStyle name="40% - Ênfase6 4 9" xfId="12469"/>
    <cellStyle name="40% - Ênfase6 4 9 2" xfId="44911"/>
    <cellStyle name="40% - Ênfase6 5" xfId="251"/>
    <cellStyle name="40% - Ênfase6 5 10" xfId="24593"/>
    <cellStyle name="40% - Ênfase6 5 11" xfId="36683"/>
    <cellStyle name="40% - Ênfase6 5 2" xfId="253"/>
    <cellStyle name="40% - Ênfase6 5 2 10" xfId="36685"/>
    <cellStyle name="40% - Ênfase6 5 2 2" xfId="1343"/>
    <cellStyle name="40% - Ênfase6 5 2 2 2" xfId="3385"/>
    <cellStyle name="40% - Ênfase6 5 2 2 2 2" xfId="9444"/>
    <cellStyle name="40% - Ênfase6 5 2 2 2 2 2" xfId="21564"/>
    <cellStyle name="40% - Ênfase6 5 2 2 2 2 3" xfId="33653"/>
    <cellStyle name="40% - Ênfase6 5 2 2 2 2 4" xfId="50011"/>
    <cellStyle name="40% - Ênfase6 5 2 2 2 3" xfId="15504"/>
    <cellStyle name="40% - Ênfase6 5 2 2 2 4" xfId="27594"/>
    <cellStyle name="40% - Ênfase6 5 2 2 2 5" xfId="41734"/>
    <cellStyle name="40% - Ênfase6 5 2 2 3" xfId="5410"/>
    <cellStyle name="40% - Ênfase6 5 2 2 3 2" xfId="11469"/>
    <cellStyle name="40% - Ênfase6 5 2 2 3 2 2" xfId="23589"/>
    <cellStyle name="40% - Ênfase6 5 2 2 3 2 3" xfId="35678"/>
    <cellStyle name="40% - Ênfase6 5 2 2 3 2 4" xfId="52036"/>
    <cellStyle name="40% - Ênfase6 5 2 2 3 3" xfId="17529"/>
    <cellStyle name="40% - Ênfase6 5 2 2 3 4" xfId="29619"/>
    <cellStyle name="40% - Ênfase6 5 2 2 3 5" xfId="43759"/>
    <cellStyle name="40% - Ênfase6 5 2 2 4" xfId="7414"/>
    <cellStyle name="40% - Ênfase6 5 2 2 4 2" xfId="19534"/>
    <cellStyle name="40% - Ênfase6 5 2 2 4 2 2" xfId="47977"/>
    <cellStyle name="40% - Ênfase6 5 2 2 4 3" xfId="31623"/>
    <cellStyle name="40% - Ênfase6 5 2 2 4 4" xfId="39700"/>
    <cellStyle name="40% - Ênfase6 5 2 2 5" xfId="13474"/>
    <cellStyle name="40% - Ênfase6 5 2 2 5 2" xfId="45928"/>
    <cellStyle name="40% - Ênfase6 5 2 2 6" xfId="25589"/>
    <cellStyle name="40% - Ênfase6 5 2 2 7" xfId="37679"/>
    <cellStyle name="40% - Ênfase6 5 2 3" xfId="834"/>
    <cellStyle name="40% - Ênfase6 5 2 3 2" xfId="2889"/>
    <cellStyle name="40% - Ênfase6 5 2 3 2 2" xfId="8948"/>
    <cellStyle name="40% - Ênfase6 5 2 3 2 2 2" xfId="21068"/>
    <cellStyle name="40% - Ênfase6 5 2 3 2 2 3" xfId="33157"/>
    <cellStyle name="40% - Ênfase6 5 2 3 2 2 4" xfId="49515"/>
    <cellStyle name="40% - Ênfase6 5 2 3 2 3" xfId="15008"/>
    <cellStyle name="40% - Ênfase6 5 2 3 2 4" xfId="27098"/>
    <cellStyle name="40% - Ênfase6 5 2 3 2 5" xfId="41238"/>
    <cellStyle name="40% - Ênfase6 5 2 3 3" xfId="4914"/>
    <cellStyle name="40% - Ênfase6 5 2 3 3 2" xfId="10973"/>
    <cellStyle name="40% - Ênfase6 5 2 3 3 2 2" xfId="23093"/>
    <cellStyle name="40% - Ênfase6 5 2 3 3 2 3" xfId="35182"/>
    <cellStyle name="40% - Ênfase6 5 2 3 3 2 4" xfId="51540"/>
    <cellStyle name="40% - Ênfase6 5 2 3 3 3" xfId="17033"/>
    <cellStyle name="40% - Ênfase6 5 2 3 3 4" xfId="29123"/>
    <cellStyle name="40% - Ênfase6 5 2 3 3 5" xfId="43263"/>
    <cellStyle name="40% - Ênfase6 5 2 3 4" xfId="6918"/>
    <cellStyle name="40% - Ênfase6 5 2 3 4 2" xfId="19038"/>
    <cellStyle name="40% - Ênfase6 5 2 3 4 2 2" xfId="47472"/>
    <cellStyle name="40% - Ênfase6 5 2 3 4 3" xfId="31127"/>
    <cellStyle name="40% - Ênfase6 5 2 3 4 4" xfId="39195"/>
    <cellStyle name="40% - Ênfase6 5 2 3 5" xfId="12978"/>
    <cellStyle name="40% - Ênfase6 5 2 3 5 2" xfId="45424"/>
    <cellStyle name="40% - Ênfase6 5 2 3 6" xfId="25093"/>
    <cellStyle name="40% - Ênfase6 5 2 3 7" xfId="37183"/>
    <cellStyle name="40% - Ênfase6 5 2 4" xfId="1886"/>
    <cellStyle name="40% - Ênfase6 5 2 4 2" xfId="3922"/>
    <cellStyle name="40% - Ênfase6 5 2 4 2 2" xfId="9981"/>
    <cellStyle name="40% - Ênfase6 5 2 4 2 2 2" xfId="22101"/>
    <cellStyle name="40% - Ênfase6 5 2 4 2 2 3" xfId="34190"/>
    <cellStyle name="40% - Ênfase6 5 2 4 2 2 4" xfId="50548"/>
    <cellStyle name="40% - Ênfase6 5 2 4 2 3" xfId="16041"/>
    <cellStyle name="40% - Ênfase6 5 2 4 2 4" xfId="28131"/>
    <cellStyle name="40% - Ênfase6 5 2 4 2 5" xfId="42271"/>
    <cellStyle name="40% - Ênfase6 5 2 4 3" xfId="5922"/>
    <cellStyle name="40% - Ênfase6 5 2 4 3 2" xfId="11981"/>
    <cellStyle name="40% - Ênfase6 5 2 4 3 2 2" xfId="24101"/>
    <cellStyle name="40% - Ênfase6 5 2 4 3 2 3" xfId="36190"/>
    <cellStyle name="40% - Ênfase6 5 2 4 3 2 4" xfId="52548"/>
    <cellStyle name="40% - Ênfase6 5 2 4 3 3" xfId="18041"/>
    <cellStyle name="40% - Ênfase6 5 2 4 3 4" xfId="30131"/>
    <cellStyle name="40% - Ênfase6 5 2 4 3 5" xfId="44271"/>
    <cellStyle name="40% - Ênfase6 5 2 4 4" xfId="7951"/>
    <cellStyle name="40% - Ênfase6 5 2 4 4 2" xfId="20071"/>
    <cellStyle name="40% - Ênfase6 5 2 4 4 2 2" xfId="48515"/>
    <cellStyle name="40% - Ênfase6 5 2 4 4 3" xfId="32160"/>
    <cellStyle name="40% - Ênfase6 5 2 4 4 4" xfId="40238"/>
    <cellStyle name="40% - Ênfase6 5 2 4 5" xfId="14011"/>
    <cellStyle name="40% - Ênfase6 5 2 4 5 2" xfId="46466"/>
    <cellStyle name="40% - Ênfase6 5 2 4 6" xfId="26101"/>
    <cellStyle name="40% - Ênfase6 5 2 4 7" xfId="38191"/>
    <cellStyle name="40% - Ênfase6 5 2 5" xfId="2385"/>
    <cellStyle name="40% - Ênfase6 5 2 5 2" xfId="8445"/>
    <cellStyle name="40% - Ênfase6 5 2 5 2 2" xfId="20565"/>
    <cellStyle name="40% - Ênfase6 5 2 5 2 3" xfId="32654"/>
    <cellStyle name="40% - Ênfase6 5 2 5 2 4" xfId="49011"/>
    <cellStyle name="40% - Ênfase6 5 2 5 3" xfId="14505"/>
    <cellStyle name="40% - Ênfase6 5 2 5 4" xfId="26595"/>
    <cellStyle name="40% - Ênfase6 5 2 5 5" xfId="40734"/>
    <cellStyle name="40% - Ênfase6 5 2 6" xfId="4416"/>
    <cellStyle name="40% - Ênfase6 5 2 6 2" xfId="10475"/>
    <cellStyle name="40% - Ênfase6 5 2 6 2 2" xfId="22595"/>
    <cellStyle name="40% - Ênfase6 5 2 6 2 3" xfId="34684"/>
    <cellStyle name="40% - Ênfase6 5 2 6 2 4" xfId="51042"/>
    <cellStyle name="40% - Ênfase6 5 2 6 3" xfId="16535"/>
    <cellStyle name="40% - Ênfase6 5 2 6 4" xfId="28625"/>
    <cellStyle name="40% - Ênfase6 5 2 6 5" xfId="42765"/>
    <cellStyle name="40% - Ênfase6 5 2 7" xfId="6415"/>
    <cellStyle name="40% - Ênfase6 5 2 7 2" xfId="18535"/>
    <cellStyle name="40% - Ênfase6 5 2 7 2 2" xfId="46963"/>
    <cellStyle name="40% - Ênfase6 5 2 7 3" xfId="30624"/>
    <cellStyle name="40% - Ênfase6 5 2 7 4" xfId="38686"/>
    <cellStyle name="40% - Ênfase6 5 2 8" xfId="12475"/>
    <cellStyle name="40% - Ênfase6 5 2 8 2" xfId="44917"/>
    <cellStyle name="40% - Ênfase6 5 2 9" xfId="24595"/>
    <cellStyle name="40% - Ênfase6 5 3" xfId="1341"/>
    <cellStyle name="40% - Ênfase6 5 3 2" xfId="3383"/>
    <cellStyle name="40% - Ênfase6 5 3 2 2" xfId="9442"/>
    <cellStyle name="40% - Ênfase6 5 3 2 2 2" xfId="21562"/>
    <cellStyle name="40% - Ênfase6 5 3 2 2 3" xfId="33651"/>
    <cellStyle name="40% - Ênfase6 5 3 2 2 4" xfId="50009"/>
    <cellStyle name="40% - Ênfase6 5 3 2 3" xfId="15502"/>
    <cellStyle name="40% - Ênfase6 5 3 2 4" xfId="27592"/>
    <cellStyle name="40% - Ênfase6 5 3 2 5" xfId="41732"/>
    <cellStyle name="40% - Ênfase6 5 3 3" xfId="5408"/>
    <cellStyle name="40% - Ênfase6 5 3 3 2" xfId="11467"/>
    <cellStyle name="40% - Ênfase6 5 3 3 2 2" xfId="23587"/>
    <cellStyle name="40% - Ênfase6 5 3 3 2 3" xfId="35676"/>
    <cellStyle name="40% - Ênfase6 5 3 3 2 4" xfId="52034"/>
    <cellStyle name="40% - Ênfase6 5 3 3 3" xfId="17527"/>
    <cellStyle name="40% - Ênfase6 5 3 3 4" xfId="29617"/>
    <cellStyle name="40% - Ênfase6 5 3 3 5" xfId="43757"/>
    <cellStyle name="40% - Ênfase6 5 3 4" xfId="7412"/>
    <cellStyle name="40% - Ênfase6 5 3 4 2" xfId="19532"/>
    <cellStyle name="40% - Ênfase6 5 3 4 2 2" xfId="47975"/>
    <cellStyle name="40% - Ênfase6 5 3 4 3" xfId="31621"/>
    <cellStyle name="40% - Ênfase6 5 3 4 4" xfId="39698"/>
    <cellStyle name="40% - Ênfase6 5 3 5" xfId="13472"/>
    <cellStyle name="40% - Ênfase6 5 3 5 2" xfId="45926"/>
    <cellStyle name="40% - Ênfase6 5 3 6" xfId="25587"/>
    <cellStyle name="40% - Ênfase6 5 3 7" xfId="37677"/>
    <cellStyle name="40% - Ênfase6 5 4" xfId="832"/>
    <cellStyle name="40% - Ênfase6 5 4 2" xfId="2887"/>
    <cellStyle name="40% - Ênfase6 5 4 2 2" xfId="8946"/>
    <cellStyle name="40% - Ênfase6 5 4 2 2 2" xfId="21066"/>
    <cellStyle name="40% - Ênfase6 5 4 2 2 3" xfId="33155"/>
    <cellStyle name="40% - Ênfase6 5 4 2 2 4" xfId="49513"/>
    <cellStyle name="40% - Ênfase6 5 4 2 3" xfId="15006"/>
    <cellStyle name="40% - Ênfase6 5 4 2 4" xfId="27096"/>
    <cellStyle name="40% - Ênfase6 5 4 2 5" xfId="41236"/>
    <cellStyle name="40% - Ênfase6 5 4 3" xfId="4912"/>
    <cellStyle name="40% - Ênfase6 5 4 3 2" xfId="10971"/>
    <cellStyle name="40% - Ênfase6 5 4 3 2 2" xfId="23091"/>
    <cellStyle name="40% - Ênfase6 5 4 3 2 3" xfId="35180"/>
    <cellStyle name="40% - Ênfase6 5 4 3 2 4" xfId="51538"/>
    <cellStyle name="40% - Ênfase6 5 4 3 3" xfId="17031"/>
    <cellStyle name="40% - Ênfase6 5 4 3 4" xfId="29121"/>
    <cellStyle name="40% - Ênfase6 5 4 3 5" xfId="43261"/>
    <cellStyle name="40% - Ênfase6 5 4 4" xfId="6916"/>
    <cellStyle name="40% - Ênfase6 5 4 4 2" xfId="19036"/>
    <cellStyle name="40% - Ênfase6 5 4 4 2 2" xfId="47470"/>
    <cellStyle name="40% - Ênfase6 5 4 4 3" xfId="31125"/>
    <cellStyle name="40% - Ênfase6 5 4 4 4" xfId="39193"/>
    <cellStyle name="40% - Ênfase6 5 4 5" xfId="12976"/>
    <cellStyle name="40% - Ênfase6 5 4 5 2" xfId="45422"/>
    <cellStyle name="40% - Ênfase6 5 4 6" xfId="25091"/>
    <cellStyle name="40% - Ênfase6 5 4 7" xfId="37181"/>
    <cellStyle name="40% - Ênfase6 5 5" xfId="1884"/>
    <cellStyle name="40% - Ênfase6 5 5 2" xfId="3920"/>
    <cellStyle name="40% - Ênfase6 5 5 2 2" xfId="9979"/>
    <cellStyle name="40% - Ênfase6 5 5 2 2 2" xfId="22099"/>
    <cellStyle name="40% - Ênfase6 5 5 2 2 3" xfId="34188"/>
    <cellStyle name="40% - Ênfase6 5 5 2 2 4" xfId="50546"/>
    <cellStyle name="40% - Ênfase6 5 5 2 3" xfId="16039"/>
    <cellStyle name="40% - Ênfase6 5 5 2 4" xfId="28129"/>
    <cellStyle name="40% - Ênfase6 5 5 2 5" xfId="42269"/>
    <cellStyle name="40% - Ênfase6 5 5 3" xfId="5920"/>
    <cellStyle name="40% - Ênfase6 5 5 3 2" xfId="11979"/>
    <cellStyle name="40% - Ênfase6 5 5 3 2 2" xfId="24099"/>
    <cellStyle name="40% - Ênfase6 5 5 3 2 3" xfId="36188"/>
    <cellStyle name="40% - Ênfase6 5 5 3 2 4" xfId="52546"/>
    <cellStyle name="40% - Ênfase6 5 5 3 3" xfId="18039"/>
    <cellStyle name="40% - Ênfase6 5 5 3 4" xfId="30129"/>
    <cellStyle name="40% - Ênfase6 5 5 3 5" xfId="44269"/>
    <cellStyle name="40% - Ênfase6 5 5 4" xfId="7949"/>
    <cellStyle name="40% - Ênfase6 5 5 4 2" xfId="20069"/>
    <cellStyle name="40% - Ênfase6 5 5 4 2 2" xfId="48513"/>
    <cellStyle name="40% - Ênfase6 5 5 4 3" xfId="32158"/>
    <cellStyle name="40% - Ênfase6 5 5 4 4" xfId="40236"/>
    <cellStyle name="40% - Ênfase6 5 5 5" xfId="14009"/>
    <cellStyle name="40% - Ênfase6 5 5 5 2" xfId="46464"/>
    <cellStyle name="40% - Ênfase6 5 5 6" xfId="26099"/>
    <cellStyle name="40% - Ênfase6 5 5 7" xfId="38189"/>
    <cellStyle name="40% - Ênfase6 5 6" xfId="2383"/>
    <cellStyle name="40% - Ênfase6 5 6 2" xfId="8443"/>
    <cellStyle name="40% - Ênfase6 5 6 2 2" xfId="20563"/>
    <cellStyle name="40% - Ênfase6 5 6 2 3" xfId="32652"/>
    <cellStyle name="40% - Ênfase6 5 6 2 4" xfId="49009"/>
    <cellStyle name="40% - Ênfase6 5 6 3" xfId="14503"/>
    <cellStyle name="40% - Ênfase6 5 6 4" xfId="26593"/>
    <cellStyle name="40% - Ênfase6 5 6 5" xfId="40732"/>
    <cellStyle name="40% - Ênfase6 5 7" xfId="4414"/>
    <cellStyle name="40% - Ênfase6 5 7 2" xfId="10473"/>
    <cellStyle name="40% - Ênfase6 5 7 2 2" xfId="22593"/>
    <cellStyle name="40% - Ênfase6 5 7 2 3" xfId="34682"/>
    <cellStyle name="40% - Ênfase6 5 7 2 4" xfId="51040"/>
    <cellStyle name="40% - Ênfase6 5 7 3" xfId="16533"/>
    <cellStyle name="40% - Ênfase6 5 7 4" xfId="28623"/>
    <cellStyle name="40% - Ênfase6 5 7 5" xfId="42763"/>
    <cellStyle name="40% - Ênfase6 5 8" xfId="6413"/>
    <cellStyle name="40% - Ênfase6 5 8 2" xfId="18533"/>
    <cellStyle name="40% - Ênfase6 5 8 2 2" xfId="46961"/>
    <cellStyle name="40% - Ênfase6 5 8 3" xfId="30622"/>
    <cellStyle name="40% - Ênfase6 5 8 4" xfId="38684"/>
    <cellStyle name="40% - Ênfase6 5 9" xfId="12473"/>
    <cellStyle name="40% - Ênfase6 5 9 2" xfId="44915"/>
    <cellStyle name="40% - Ênfase6 6" xfId="453"/>
    <cellStyle name="40% - Ênfase6 6 10" xfId="24772"/>
    <cellStyle name="40% - Ênfase6 6 11" xfId="36862"/>
    <cellStyle name="40% - Ênfase6 6 2" xfId="454"/>
    <cellStyle name="40% - Ênfase6 6 2 10" xfId="36863"/>
    <cellStyle name="40% - Ênfase6 6 2 2" xfId="1523"/>
    <cellStyle name="40% - Ênfase6 6 2 2 2" xfId="3565"/>
    <cellStyle name="40% - Ênfase6 6 2 2 2 2" xfId="9624"/>
    <cellStyle name="40% - Ênfase6 6 2 2 2 2 2" xfId="21744"/>
    <cellStyle name="40% - Ênfase6 6 2 2 2 2 3" xfId="33833"/>
    <cellStyle name="40% - Ênfase6 6 2 2 2 2 4" xfId="50191"/>
    <cellStyle name="40% - Ênfase6 6 2 2 2 3" xfId="15684"/>
    <cellStyle name="40% - Ênfase6 6 2 2 2 4" xfId="27774"/>
    <cellStyle name="40% - Ênfase6 6 2 2 2 5" xfId="41914"/>
    <cellStyle name="40% - Ênfase6 6 2 2 3" xfId="5588"/>
    <cellStyle name="40% - Ênfase6 6 2 2 3 2" xfId="11647"/>
    <cellStyle name="40% - Ênfase6 6 2 2 3 2 2" xfId="23767"/>
    <cellStyle name="40% - Ênfase6 6 2 2 3 2 3" xfId="35856"/>
    <cellStyle name="40% - Ênfase6 6 2 2 3 2 4" xfId="52214"/>
    <cellStyle name="40% - Ênfase6 6 2 2 3 3" xfId="17707"/>
    <cellStyle name="40% - Ênfase6 6 2 2 3 4" xfId="29797"/>
    <cellStyle name="40% - Ênfase6 6 2 2 3 5" xfId="43937"/>
    <cellStyle name="40% - Ênfase6 6 2 2 4" xfId="7594"/>
    <cellStyle name="40% - Ênfase6 6 2 2 4 2" xfId="19714"/>
    <cellStyle name="40% - Ênfase6 6 2 2 4 2 2" xfId="48157"/>
    <cellStyle name="40% - Ênfase6 6 2 2 4 3" xfId="31803"/>
    <cellStyle name="40% - Ênfase6 6 2 2 4 4" xfId="39880"/>
    <cellStyle name="40% - Ênfase6 6 2 2 5" xfId="13654"/>
    <cellStyle name="40% - Ênfase6 6 2 2 5 2" xfId="46108"/>
    <cellStyle name="40% - Ênfase6 6 2 2 6" xfId="25767"/>
    <cellStyle name="40% - Ênfase6 6 2 2 7" xfId="37857"/>
    <cellStyle name="40% - Ênfase6 6 2 3" xfId="1012"/>
    <cellStyle name="40% - Ênfase6 6 2 3 2" xfId="3067"/>
    <cellStyle name="40% - Ênfase6 6 2 3 2 2" xfId="9126"/>
    <cellStyle name="40% - Ênfase6 6 2 3 2 2 2" xfId="21246"/>
    <cellStyle name="40% - Ênfase6 6 2 3 2 2 3" xfId="33335"/>
    <cellStyle name="40% - Ênfase6 6 2 3 2 2 4" xfId="49693"/>
    <cellStyle name="40% - Ênfase6 6 2 3 2 3" xfId="15186"/>
    <cellStyle name="40% - Ênfase6 6 2 3 2 4" xfId="27276"/>
    <cellStyle name="40% - Ênfase6 6 2 3 2 5" xfId="41416"/>
    <cellStyle name="40% - Ênfase6 6 2 3 3" xfId="5092"/>
    <cellStyle name="40% - Ênfase6 6 2 3 3 2" xfId="11151"/>
    <cellStyle name="40% - Ênfase6 6 2 3 3 2 2" xfId="23271"/>
    <cellStyle name="40% - Ênfase6 6 2 3 3 2 3" xfId="35360"/>
    <cellStyle name="40% - Ênfase6 6 2 3 3 2 4" xfId="51718"/>
    <cellStyle name="40% - Ênfase6 6 2 3 3 3" xfId="17211"/>
    <cellStyle name="40% - Ênfase6 6 2 3 3 4" xfId="29301"/>
    <cellStyle name="40% - Ênfase6 6 2 3 3 5" xfId="43441"/>
    <cellStyle name="40% - Ênfase6 6 2 3 4" xfId="7096"/>
    <cellStyle name="40% - Ênfase6 6 2 3 4 2" xfId="19216"/>
    <cellStyle name="40% - Ênfase6 6 2 3 4 2 2" xfId="47650"/>
    <cellStyle name="40% - Ênfase6 6 2 3 4 3" xfId="31305"/>
    <cellStyle name="40% - Ênfase6 6 2 3 4 4" xfId="39373"/>
    <cellStyle name="40% - Ênfase6 6 2 3 5" xfId="13156"/>
    <cellStyle name="40% - Ênfase6 6 2 3 5 2" xfId="45602"/>
    <cellStyle name="40% - Ênfase6 6 2 3 6" xfId="25271"/>
    <cellStyle name="40% - Ênfase6 6 2 3 7" xfId="37361"/>
    <cellStyle name="40% - Ênfase6 6 2 4" xfId="2064"/>
    <cellStyle name="40% - Ênfase6 6 2 4 2" xfId="4100"/>
    <cellStyle name="40% - Ênfase6 6 2 4 2 2" xfId="10159"/>
    <cellStyle name="40% - Ênfase6 6 2 4 2 2 2" xfId="22279"/>
    <cellStyle name="40% - Ênfase6 6 2 4 2 2 3" xfId="34368"/>
    <cellStyle name="40% - Ênfase6 6 2 4 2 2 4" xfId="50726"/>
    <cellStyle name="40% - Ênfase6 6 2 4 2 3" xfId="16219"/>
    <cellStyle name="40% - Ênfase6 6 2 4 2 4" xfId="28309"/>
    <cellStyle name="40% - Ênfase6 6 2 4 2 5" xfId="42449"/>
    <cellStyle name="40% - Ênfase6 6 2 4 3" xfId="6100"/>
    <cellStyle name="40% - Ênfase6 6 2 4 3 2" xfId="12159"/>
    <cellStyle name="40% - Ênfase6 6 2 4 3 2 2" xfId="24279"/>
    <cellStyle name="40% - Ênfase6 6 2 4 3 2 3" xfId="36368"/>
    <cellStyle name="40% - Ênfase6 6 2 4 3 2 4" xfId="52726"/>
    <cellStyle name="40% - Ênfase6 6 2 4 3 3" xfId="18219"/>
    <cellStyle name="40% - Ênfase6 6 2 4 3 4" xfId="30309"/>
    <cellStyle name="40% - Ênfase6 6 2 4 3 5" xfId="44449"/>
    <cellStyle name="40% - Ênfase6 6 2 4 4" xfId="8129"/>
    <cellStyle name="40% - Ênfase6 6 2 4 4 2" xfId="20249"/>
    <cellStyle name="40% - Ênfase6 6 2 4 4 2 2" xfId="48693"/>
    <cellStyle name="40% - Ênfase6 6 2 4 4 3" xfId="32338"/>
    <cellStyle name="40% - Ênfase6 6 2 4 4 4" xfId="40416"/>
    <cellStyle name="40% - Ênfase6 6 2 4 5" xfId="14189"/>
    <cellStyle name="40% - Ênfase6 6 2 4 5 2" xfId="46644"/>
    <cellStyle name="40% - Ênfase6 6 2 4 6" xfId="26279"/>
    <cellStyle name="40% - Ênfase6 6 2 4 7" xfId="38369"/>
    <cellStyle name="40% - Ênfase6 6 2 5" xfId="2565"/>
    <cellStyle name="40% - Ênfase6 6 2 5 2" xfId="8625"/>
    <cellStyle name="40% - Ênfase6 6 2 5 2 2" xfId="20745"/>
    <cellStyle name="40% - Ênfase6 6 2 5 2 3" xfId="32834"/>
    <cellStyle name="40% - Ênfase6 6 2 5 2 4" xfId="49191"/>
    <cellStyle name="40% - Ênfase6 6 2 5 3" xfId="14685"/>
    <cellStyle name="40% - Ênfase6 6 2 5 4" xfId="26775"/>
    <cellStyle name="40% - Ênfase6 6 2 5 5" xfId="40914"/>
    <cellStyle name="40% - Ênfase6 6 2 6" xfId="4594"/>
    <cellStyle name="40% - Ênfase6 6 2 6 2" xfId="10653"/>
    <cellStyle name="40% - Ênfase6 6 2 6 2 2" xfId="22773"/>
    <cellStyle name="40% - Ênfase6 6 2 6 2 3" xfId="34862"/>
    <cellStyle name="40% - Ênfase6 6 2 6 2 4" xfId="51220"/>
    <cellStyle name="40% - Ênfase6 6 2 6 3" xfId="16713"/>
    <cellStyle name="40% - Ênfase6 6 2 6 4" xfId="28803"/>
    <cellStyle name="40% - Ênfase6 6 2 6 5" xfId="42943"/>
    <cellStyle name="40% - Ênfase6 6 2 7" xfId="6595"/>
    <cellStyle name="40% - Ênfase6 6 2 7 2" xfId="18715"/>
    <cellStyle name="40% - Ênfase6 6 2 7 2 2" xfId="47144"/>
    <cellStyle name="40% - Ênfase6 6 2 7 3" xfId="30804"/>
    <cellStyle name="40% - Ênfase6 6 2 7 4" xfId="38867"/>
    <cellStyle name="40% - Ênfase6 6 2 8" xfId="12655"/>
    <cellStyle name="40% - Ênfase6 6 2 8 2" xfId="45097"/>
    <cellStyle name="40% - Ênfase6 6 2 9" xfId="24773"/>
    <cellStyle name="40% - Ênfase6 6 3" xfId="1522"/>
    <cellStyle name="40% - Ênfase6 6 3 2" xfId="3564"/>
    <cellStyle name="40% - Ênfase6 6 3 2 2" xfId="9623"/>
    <cellStyle name="40% - Ênfase6 6 3 2 2 2" xfId="21743"/>
    <cellStyle name="40% - Ênfase6 6 3 2 2 3" xfId="33832"/>
    <cellStyle name="40% - Ênfase6 6 3 2 2 4" xfId="50190"/>
    <cellStyle name="40% - Ênfase6 6 3 2 3" xfId="15683"/>
    <cellStyle name="40% - Ênfase6 6 3 2 4" xfId="27773"/>
    <cellStyle name="40% - Ênfase6 6 3 2 5" xfId="41913"/>
    <cellStyle name="40% - Ênfase6 6 3 3" xfId="5587"/>
    <cellStyle name="40% - Ênfase6 6 3 3 2" xfId="11646"/>
    <cellStyle name="40% - Ênfase6 6 3 3 2 2" xfId="23766"/>
    <cellStyle name="40% - Ênfase6 6 3 3 2 3" xfId="35855"/>
    <cellStyle name="40% - Ênfase6 6 3 3 2 4" xfId="52213"/>
    <cellStyle name="40% - Ênfase6 6 3 3 3" xfId="17706"/>
    <cellStyle name="40% - Ênfase6 6 3 3 4" xfId="29796"/>
    <cellStyle name="40% - Ênfase6 6 3 3 5" xfId="43936"/>
    <cellStyle name="40% - Ênfase6 6 3 4" xfId="7593"/>
    <cellStyle name="40% - Ênfase6 6 3 4 2" xfId="19713"/>
    <cellStyle name="40% - Ênfase6 6 3 4 2 2" xfId="48156"/>
    <cellStyle name="40% - Ênfase6 6 3 4 3" xfId="31802"/>
    <cellStyle name="40% - Ênfase6 6 3 4 4" xfId="39879"/>
    <cellStyle name="40% - Ênfase6 6 3 5" xfId="13653"/>
    <cellStyle name="40% - Ênfase6 6 3 5 2" xfId="46107"/>
    <cellStyle name="40% - Ênfase6 6 3 6" xfId="25766"/>
    <cellStyle name="40% - Ênfase6 6 3 7" xfId="37856"/>
    <cellStyle name="40% - Ênfase6 6 4" xfId="1011"/>
    <cellStyle name="40% - Ênfase6 6 4 2" xfId="3066"/>
    <cellStyle name="40% - Ênfase6 6 4 2 2" xfId="9125"/>
    <cellStyle name="40% - Ênfase6 6 4 2 2 2" xfId="21245"/>
    <cellStyle name="40% - Ênfase6 6 4 2 2 3" xfId="33334"/>
    <cellStyle name="40% - Ênfase6 6 4 2 2 4" xfId="49692"/>
    <cellStyle name="40% - Ênfase6 6 4 2 3" xfId="15185"/>
    <cellStyle name="40% - Ênfase6 6 4 2 4" xfId="27275"/>
    <cellStyle name="40% - Ênfase6 6 4 2 5" xfId="41415"/>
    <cellStyle name="40% - Ênfase6 6 4 3" xfId="5091"/>
    <cellStyle name="40% - Ênfase6 6 4 3 2" xfId="11150"/>
    <cellStyle name="40% - Ênfase6 6 4 3 2 2" xfId="23270"/>
    <cellStyle name="40% - Ênfase6 6 4 3 2 3" xfId="35359"/>
    <cellStyle name="40% - Ênfase6 6 4 3 2 4" xfId="51717"/>
    <cellStyle name="40% - Ênfase6 6 4 3 3" xfId="17210"/>
    <cellStyle name="40% - Ênfase6 6 4 3 4" xfId="29300"/>
    <cellStyle name="40% - Ênfase6 6 4 3 5" xfId="43440"/>
    <cellStyle name="40% - Ênfase6 6 4 4" xfId="7095"/>
    <cellStyle name="40% - Ênfase6 6 4 4 2" xfId="19215"/>
    <cellStyle name="40% - Ênfase6 6 4 4 2 2" xfId="47649"/>
    <cellStyle name="40% - Ênfase6 6 4 4 3" xfId="31304"/>
    <cellStyle name="40% - Ênfase6 6 4 4 4" xfId="39372"/>
    <cellStyle name="40% - Ênfase6 6 4 5" xfId="13155"/>
    <cellStyle name="40% - Ênfase6 6 4 5 2" xfId="45601"/>
    <cellStyle name="40% - Ênfase6 6 4 6" xfId="25270"/>
    <cellStyle name="40% - Ênfase6 6 4 7" xfId="37360"/>
    <cellStyle name="40% - Ênfase6 6 5" xfId="2063"/>
    <cellStyle name="40% - Ênfase6 6 5 2" xfId="4099"/>
    <cellStyle name="40% - Ênfase6 6 5 2 2" xfId="10158"/>
    <cellStyle name="40% - Ênfase6 6 5 2 2 2" xfId="22278"/>
    <cellStyle name="40% - Ênfase6 6 5 2 2 3" xfId="34367"/>
    <cellStyle name="40% - Ênfase6 6 5 2 2 4" xfId="50725"/>
    <cellStyle name="40% - Ênfase6 6 5 2 3" xfId="16218"/>
    <cellStyle name="40% - Ênfase6 6 5 2 4" xfId="28308"/>
    <cellStyle name="40% - Ênfase6 6 5 2 5" xfId="42448"/>
    <cellStyle name="40% - Ênfase6 6 5 3" xfId="6099"/>
    <cellStyle name="40% - Ênfase6 6 5 3 2" xfId="12158"/>
    <cellStyle name="40% - Ênfase6 6 5 3 2 2" xfId="24278"/>
    <cellStyle name="40% - Ênfase6 6 5 3 2 3" xfId="36367"/>
    <cellStyle name="40% - Ênfase6 6 5 3 2 4" xfId="52725"/>
    <cellStyle name="40% - Ênfase6 6 5 3 3" xfId="18218"/>
    <cellStyle name="40% - Ênfase6 6 5 3 4" xfId="30308"/>
    <cellStyle name="40% - Ênfase6 6 5 3 5" xfId="44448"/>
    <cellStyle name="40% - Ênfase6 6 5 4" xfId="8128"/>
    <cellStyle name="40% - Ênfase6 6 5 4 2" xfId="20248"/>
    <cellStyle name="40% - Ênfase6 6 5 4 2 2" xfId="48692"/>
    <cellStyle name="40% - Ênfase6 6 5 4 3" xfId="32337"/>
    <cellStyle name="40% - Ênfase6 6 5 4 4" xfId="40415"/>
    <cellStyle name="40% - Ênfase6 6 5 5" xfId="14188"/>
    <cellStyle name="40% - Ênfase6 6 5 5 2" xfId="46643"/>
    <cellStyle name="40% - Ênfase6 6 5 6" xfId="26278"/>
    <cellStyle name="40% - Ênfase6 6 5 7" xfId="38368"/>
    <cellStyle name="40% - Ênfase6 6 6" xfId="2564"/>
    <cellStyle name="40% - Ênfase6 6 6 2" xfId="8624"/>
    <cellStyle name="40% - Ênfase6 6 6 2 2" xfId="20744"/>
    <cellStyle name="40% - Ênfase6 6 6 2 3" xfId="32833"/>
    <cellStyle name="40% - Ênfase6 6 6 2 4" xfId="49190"/>
    <cellStyle name="40% - Ênfase6 6 6 3" xfId="14684"/>
    <cellStyle name="40% - Ênfase6 6 6 4" xfId="26774"/>
    <cellStyle name="40% - Ênfase6 6 6 5" xfId="40913"/>
    <cellStyle name="40% - Ênfase6 6 7" xfId="4593"/>
    <cellStyle name="40% - Ênfase6 6 7 2" xfId="10652"/>
    <cellStyle name="40% - Ênfase6 6 7 2 2" xfId="22772"/>
    <cellStyle name="40% - Ênfase6 6 7 2 3" xfId="34861"/>
    <cellStyle name="40% - Ênfase6 6 7 2 4" xfId="51219"/>
    <cellStyle name="40% - Ênfase6 6 7 3" xfId="16712"/>
    <cellStyle name="40% - Ênfase6 6 7 4" xfId="28802"/>
    <cellStyle name="40% - Ênfase6 6 7 5" xfId="42942"/>
    <cellStyle name="40% - Ênfase6 6 8" xfId="6594"/>
    <cellStyle name="40% - Ênfase6 6 8 2" xfId="18714"/>
    <cellStyle name="40% - Ênfase6 6 8 2 2" xfId="47143"/>
    <cellStyle name="40% - Ênfase6 6 8 3" xfId="30803"/>
    <cellStyle name="40% - Ênfase6 6 8 4" xfId="38866"/>
    <cellStyle name="40% - Ênfase6 6 9" xfId="12654"/>
    <cellStyle name="40% - Ênfase6 6 9 2" xfId="45096"/>
    <cellStyle name="40% - Ênfase6 7" xfId="455"/>
    <cellStyle name="40% - Ênfase6 7 10" xfId="24774"/>
    <cellStyle name="40% - Ênfase6 7 11" xfId="36864"/>
    <cellStyle name="40% - Ênfase6 7 2" xfId="456"/>
    <cellStyle name="40% - Ênfase6 7 2 10" xfId="36865"/>
    <cellStyle name="40% - Ênfase6 7 2 2" xfId="1525"/>
    <cellStyle name="40% - Ênfase6 7 2 2 2" xfId="3567"/>
    <cellStyle name="40% - Ênfase6 7 2 2 2 2" xfId="9626"/>
    <cellStyle name="40% - Ênfase6 7 2 2 2 2 2" xfId="21746"/>
    <cellStyle name="40% - Ênfase6 7 2 2 2 2 3" xfId="33835"/>
    <cellStyle name="40% - Ênfase6 7 2 2 2 2 4" xfId="50193"/>
    <cellStyle name="40% - Ênfase6 7 2 2 2 3" xfId="15686"/>
    <cellStyle name="40% - Ênfase6 7 2 2 2 4" xfId="27776"/>
    <cellStyle name="40% - Ênfase6 7 2 2 2 5" xfId="41916"/>
    <cellStyle name="40% - Ênfase6 7 2 2 3" xfId="5590"/>
    <cellStyle name="40% - Ênfase6 7 2 2 3 2" xfId="11649"/>
    <cellStyle name="40% - Ênfase6 7 2 2 3 2 2" xfId="23769"/>
    <cellStyle name="40% - Ênfase6 7 2 2 3 2 3" xfId="35858"/>
    <cellStyle name="40% - Ênfase6 7 2 2 3 2 4" xfId="52216"/>
    <cellStyle name="40% - Ênfase6 7 2 2 3 3" xfId="17709"/>
    <cellStyle name="40% - Ênfase6 7 2 2 3 4" xfId="29799"/>
    <cellStyle name="40% - Ênfase6 7 2 2 3 5" xfId="43939"/>
    <cellStyle name="40% - Ênfase6 7 2 2 4" xfId="7596"/>
    <cellStyle name="40% - Ênfase6 7 2 2 4 2" xfId="19716"/>
    <cellStyle name="40% - Ênfase6 7 2 2 4 2 2" xfId="48159"/>
    <cellStyle name="40% - Ênfase6 7 2 2 4 3" xfId="31805"/>
    <cellStyle name="40% - Ênfase6 7 2 2 4 4" xfId="39882"/>
    <cellStyle name="40% - Ênfase6 7 2 2 5" xfId="13656"/>
    <cellStyle name="40% - Ênfase6 7 2 2 5 2" xfId="46110"/>
    <cellStyle name="40% - Ênfase6 7 2 2 6" xfId="25769"/>
    <cellStyle name="40% - Ênfase6 7 2 2 7" xfId="37859"/>
    <cellStyle name="40% - Ênfase6 7 2 3" xfId="1014"/>
    <cellStyle name="40% - Ênfase6 7 2 3 2" xfId="3069"/>
    <cellStyle name="40% - Ênfase6 7 2 3 2 2" xfId="9128"/>
    <cellStyle name="40% - Ênfase6 7 2 3 2 2 2" xfId="21248"/>
    <cellStyle name="40% - Ênfase6 7 2 3 2 2 3" xfId="33337"/>
    <cellStyle name="40% - Ênfase6 7 2 3 2 2 4" xfId="49695"/>
    <cellStyle name="40% - Ênfase6 7 2 3 2 3" xfId="15188"/>
    <cellStyle name="40% - Ênfase6 7 2 3 2 4" xfId="27278"/>
    <cellStyle name="40% - Ênfase6 7 2 3 2 5" xfId="41418"/>
    <cellStyle name="40% - Ênfase6 7 2 3 3" xfId="5094"/>
    <cellStyle name="40% - Ênfase6 7 2 3 3 2" xfId="11153"/>
    <cellStyle name="40% - Ênfase6 7 2 3 3 2 2" xfId="23273"/>
    <cellStyle name="40% - Ênfase6 7 2 3 3 2 3" xfId="35362"/>
    <cellStyle name="40% - Ênfase6 7 2 3 3 2 4" xfId="51720"/>
    <cellStyle name="40% - Ênfase6 7 2 3 3 3" xfId="17213"/>
    <cellStyle name="40% - Ênfase6 7 2 3 3 4" xfId="29303"/>
    <cellStyle name="40% - Ênfase6 7 2 3 3 5" xfId="43443"/>
    <cellStyle name="40% - Ênfase6 7 2 3 4" xfId="7098"/>
    <cellStyle name="40% - Ênfase6 7 2 3 4 2" xfId="19218"/>
    <cellStyle name="40% - Ênfase6 7 2 3 4 2 2" xfId="47652"/>
    <cellStyle name="40% - Ênfase6 7 2 3 4 3" xfId="31307"/>
    <cellStyle name="40% - Ênfase6 7 2 3 4 4" xfId="39375"/>
    <cellStyle name="40% - Ênfase6 7 2 3 5" xfId="13158"/>
    <cellStyle name="40% - Ênfase6 7 2 3 5 2" xfId="45604"/>
    <cellStyle name="40% - Ênfase6 7 2 3 6" xfId="25273"/>
    <cellStyle name="40% - Ênfase6 7 2 3 7" xfId="37363"/>
    <cellStyle name="40% - Ênfase6 7 2 4" xfId="2066"/>
    <cellStyle name="40% - Ênfase6 7 2 4 2" xfId="4102"/>
    <cellStyle name="40% - Ênfase6 7 2 4 2 2" xfId="10161"/>
    <cellStyle name="40% - Ênfase6 7 2 4 2 2 2" xfId="22281"/>
    <cellStyle name="40% - Ênfase6 7 2 4 2 2 3" xfId="34370"/>
    <cellStyle name="40% - Ênfase6 7 2 4 2 2 4" xfId="50728"/>
    <cellStyle name="40% - Ênfase6 7 2 4 2 3" xfId="16221"/>
    <cellStyle name="40% - Ênfase6 7 2 4 2 4" xfId="28311"/>
    <cellStyle name="40% - Ênfase6 7 2 4 2 5" xfId="42451"/>
    <cellStyle name="40% - Ênfase6 7 2 4 3" xfId="6102"/>
    <cellStyle name="40% - Ênfase6 7 2 4 3 2" xfId="12161"/>
    <cellStyle name="40% - Ênfase6 7 2 4 3 2 2" xfId="24281"/>
    <cellStyle name="40% - Ênfase6 7 2 4 3 2 3" xfId="36370"/>
    <cellStyle name="40% - Ênfase6 7 2 4 3 2 4" xfId="52728"/>
    <cellStyle name="40% - Ênfase6 7 2 4 3 3" xfId="18221"/>
    <cellStyle name="40% - Ênfase6 7 2 4 3 4" xfId="30311"/>
    <cellStyle name="40% - Ênfase6 7 2 4 3 5" xfId="44451"/>
    <cellStyle name="40% - Ênfase6 7 2 4 4" xfId="8131"/>
    <cellStyle name="40% - Ênfase6 7 2 4 4 2" xfId="20251"/>
    <cellStyle name="40% - Ênfase6 7 2 4 4 2 2" xfId="48695"/>
    <cellStyle name="40% - Ênfase6 7 2 4 4 3" xfId="32340"/>
    <cellStyle name="40% - Ênfase6 7 2 4 4 4" xfId="40418"/>
    <cellStyle name="40% - Ênfase6 7 2 4 5" xfId="14191"/>
    <cellStyle name="40% - Ênfase6 7 2 4 5 2" xfId="46646"/>
    <cellStyle name="40% - Ênfase6 7 2 4 6" xfId="26281"/>
    <cellStyle name="40% - Ênfase6 7 2 4 7" xfId="38371"/>
    <cellStyle name="40% - Ênfase6 7 2 5" xfId="2567"/>
    <cellStyle name="40% - Ênfase6 7 2 5 2" xfId="8627"/>
    <cellStyle name="40% - Ênfase6 7 2 5 2 2" xfId="20747"/>
    <cellStyle name="40% - Ênfase6 7 2 5 2 3" xfId="32836"/>
    <cellStyle name="40% - Ênfase6 7 2 5 2 4" xfId="49193"/>
    <cellStyle name="40% - Ênfase6 7 2 5 3" xfId="14687"/>
    <cellStyle name="40% - Ênfase6 7 2 5 4" xfId="26777"/>
    <cellStyle name="40% - Ênfase6 7 2 5 5" xfId="40916"/>
    <cellStyle name="40% - Ênfase6 7 2 6" xfId="4596"/>
    <cellStyle name="40% - Ênfase6 7 2 6 2" xfId="10655"/>
    <cellStyle name="40% - Ênfase6 7 2 6 2 2" xfId="22775"/>
    <cellStyle name="40% - Ênfase6 7 2 6 2 3" xfId="34864"/>
    <cellStyle name="40% - Ênfase6 7 2 6 2 4" xfId="51222"/>
    <cellStyle name="40% - Ênfase6 7 2 6 3" xfId="16715"/>
    <cellStyle name="40% - Ênfase6 7 2 6 4" xfId="28805"/>
    <cellStyle name="40% - Ênfase6 7 2 6 5" xfId="42945"/>
    <cellStyle name="40% - Ênfase6 7 2 7" xfId="6597"/>
    <cellStyle name="40% - Ênfase6 7 2 7 2" xfId="18717"/>
    <cellStyle name="40% - Ênfase6 7 2 7 2 2" xfId="47146"/>
    <cellStyle name="40% - Ênfase6 7 2 7 3" xfId="30806"/>
    <cellStyle name="40% - Ênfase6 7 2 7 4" xfId="38869"/>
    <cellStyle name="40% - Ênfase6 7 2 8" xfId="12657"/>
    <cellStyle name="40% - Ênfase6 7 2 8 2" xfId="45099"/>
    <cellStyle name="40% - Ênfase6 7 2 9" xfId="24775"/>
    <cellStyle name="40% - Ênfase6 7 3" xfId="1524"/>
    <cellStyle name="40% - Ênfase6 7 3 2" xfId="3566"/>
    <cellStyle name="40% - Ênfase6 7 3 2 2" xfId="9625"/>
    <cellStyle name="40% - Ênfase6 7 3 2 2 2" xfId="21745"/>
    <cellStyle name="40% - Ênfase6 7 3 2 2 3" xfId="33834"/>
    <cellStyle name="40% - Ênfase6 7 3 2 2 4" xfId="50192"/>
    <cellStyle name="40% - Ênfase6 7 3 2 3" xfId="15685"/>
    <cellStyle name="40% - Ênfase6 7 3 2 4" xfId="27775"/>
    <cellStyle name="40% - Ênfase6 7 3 2 5" xfId="41915"/>
    <cellStyle name="40% - Ênfase6 7 3 3" xfId="5589"/>
    <cellStyle name="40% - Ênfase6 7 3 3 2" xfId="11648"/>
    <cellStyle name="40% - Ênfase6 7 3 3 2 2" xfId="23768"/>
    <cellStyle name="40% - Ênfase6 7 3 3 2 3" xfId="35857"/>
    <cellStyle name="40% - Ênfase6 7 3 3 2 4" xfId="52215"/>
    <cellStyle name="40% - Ênfase6 7 3 3 3" xfId="17708"/>
    <cellStyle name="40% - Ênfase6 7 3 3 4" xfId="29798"/>
    <cellStyle name="40% - Ênfase6 7 3 3 5" xfId="43938"/>
    <cellStyle name="40% - Ênfase6 7 3 4" xfId="7595"/>
    <cellStyle name="40% - Ênfase6 7 3 4 2" xfId="19715"/>
    <cellStyle name="40% - Ênfase6 7 3 4 2 2" xfId="48158"/>
    <cellStyle name="40% - Ênfase6 7 3 4 3" xfId="31804"/>
    <cellStyle name="40% - Ênfase6 7 3 4 4" xfId="39881"/>
    <cellStyle name="40% - Ênfase6 7 3 5" xfId="13655"/>
    <cellStyle name="40% - Ênfase6 7 3 5 2" xfId="46109"/>
    <cellStyle name="40% - Ênfase6 7 3 6" xfId="25768"/>
    <cellStyle name="40% - Ênfase6 7 3 7" xfId="37858"/>
    <cellStyle name="40% - Ênfase6 7 4" xfId="1013"/>
    <cellStyle name="40% - Ênfase6 7 4 2" xfId="3068"/>
    <cellStyle name="40% - Ênfase6 7 4 2 2" xfId="9127"/>
    <cellStyle name="40% - Ênfase6 7 4 2 2 2" xfId="21247"/>
    <cellStyle name="40% - Ênfase6 7 4 2 2 3" xfId="33336"/>
    <cellStyle name="40% - Ênfase6 7 4 2 2 4" xfId="49694"/>
    <cellStyle name="40% - Ênfase6 7 4 2 3" xfId="15187"/>
    <cellStyle name="40% - Ênfase6 7 4 2 4" xfId="27277"/>
    <cellStyle name="40% - Ênfase6 7 4 2 5" xfId="41417"/>
    <cellStyle name="40% - Ênfase6 7 4 3" xfId="5093"/>
    <cellStyle name="40% - Ênfase6 7 4 3 2" xfId="11152"/>
    <cellStyle name="40% - Ênfase6 7 4 3 2 2" xfId="23272"/>
    <cellStyle name="40% - Ênfase6 7 4 3 2 3" xfId="35361"/>
    <cellStyle name="40% - Ênfase6 7 4 3 2 4" xfId="51719"/>
    <cellStyle name="40% - Ênfase6 7 4 3 3" xfId="17212"/>
    <cellStyle name="40% - Ênfase6 7 4 3 4" xfId="29302"/>
    <cellStyle name="40% - Ênfase6 7 4 3 5" xfId="43442"/>
    <cellStyle name="40% - Ênfase6 7 4 4" xfId="7097"/>
    <cellStyle name="40% - Ênfase6 7 4 4 2" xfId="19217"/>
    <cellStyle name="40% - Ênfase6 7 4 4 2 2" xfId="47651"/>
    <cellStyle name="40% - Ênfase6 7 4 4 3" xfId="31306"/>
    <cellStyle name="40% - Ênfase6 7 4 4 4" xfId="39374"/>
    <cellStyle name="40% - Ênfase6 7 4 5" xfId="13157"/>
    <cellStyle name="40% - Ênfase6 7 4 5 2" xfId="45603"/>
    <cellStyle name="40% - Ênfase6 7 4 6" xfId="25272"/>
    <cellStyle name="40% - Ênfase6 7 4 7" xfId="37362"/>
    <cellStyle name="40% - Ênfase6 7 5" xfId="2065"/>
    <cellStyle name="40% - Ênfase6 7 5 2" xfId="4101"/>
    <cellStyle name="40% - Ênfase6 7 5 2 2" xfId="10160"/>
    <cellStyle name="40% - Ênfase6 7 5 2 2 2" xfId="22280"/>
    <cellStyle name="40% - Ênfase6 7 5 2 2 3" xfId="34369"/>
    <cellStyle name="40% - Ênfase6 7 5 2 2 4" xfId="50727"/>
    <cellStyle name="40% - Ênfase6 7 5 2 3" xfId="16220"/>
    <cellStyle name="40% - Ênfase6 7 5 2 4" xfId="28310"/>
    <cellStyle name="40% - Ênfase6 7 5 2 5" xfId="42450"/>
    <cellStyle name="40% - Ênfase6 7 5 3" xfId="6101"/>
    <cellStyle name="40% - Ênfase6 7 5 3 2" xfId="12160"/>
    <cellStyle name="40% - Ênfase6 7 5 3 2 2" xfId="24280"/>
    <cellStyle name="40% - Ênfase6 7 5 3 2 3" xfId="36369"/>
    <cellStyle name="40% - Ênfase6 7 5 3 2 4" xfId="52727"/>
    <cellStyle name="40% - Ênfase6 7 5 3 3" xfId="18220"/>
    <cellStyle name="40% - Ênfase6 7 5 3 4" xfId="30310"/>
    <cellStyle name="40% - Ênfase6 7 5 3 5" xfId="44450"/>
    <cellStyle name="40% - Ênfase6 7 5 4" xfId="8130"/>
    <cellStyle name="40% - Ênfase6 7 5 4 2" xfId="20250"/>
    <cellStyle name="40% - Ênfase6 7 5 4 2 2" xfId="48694"/>
    <cellStyle name="40% - Ênfase6 7 5 4 3" xfId="32339"/>
    <cellStyle name="40% - Ênfase6 7 5 4 4" xfId="40417"/>
    <cellStyle name="40% - Ênfase6 7 5 5" xfId="14190"/>
    <cellStyle name="40% - Ênfase6 7 5 5 2" xfId="46645"/>
    <cellStyle name="40% - Ênfase6 7 5 6" xfId="26280"/>
    <cellStyle name="40% - Ênfase6 7 5 7" xfId="38370"/>
    <cellStyle name="40% - Ênfase6 7 6" xfId="2566"/>
    <cellStyle name="40% - Ênfase6 7 6 2" xfId="8626"/>
    <cellStyle name="40% - Ênfase6 7 6 2 2" xfId="20746"/>
    <cellStyle name="40% - Ênfase6 7 6 2 3" xfId="32835"/>
    <cellStyle name="40% - Ênfase6 7 6 2 4" xfId="49192"/>
    <cellStyle name="40% - Ênfase6 7 6 3" xfId="14686"/>
    <cellStyle name="40% - Ênfase6 7 6 4" xfId="26776"/>
    <cellStyle name="40% - Ênfase6 7 6 5" xfId="40915"/>
    <cellStyle name="40% - Ênfase6 7 7" xfId="4595"/>
    <cellStyle name="40% - Ênfase6 7 7 2" xfId="10654"/>
    <cellStyle name="40% - Ênfase6 7 7 2 2" xfId="22774"/>
    <cellStyle name="40% - Ênfase6 7 7 2 3" xfId="34863"/>
    <cellStyle name="40% - Ênfase6 7 7 2 4" xfId="51221"/>
    <cellStyle name="40% - Ênfase6 7 7 3" xfId="16714"/>
    <cellStyle name="40% - Ênfase6 7 7 4" xfId="28804"/>
    <cellStyle name="40% - Ênfase6 7 7 5" xfId="42944"/>
    <cellStyle name="40% - Ênfase6 7 8" xfId="6596"/>
    <cellStyle name="40% - Ênfase6 7 8 2" xfId="18716"/>
    <cellStyle name="40% - Ênfase6 7 8 2 2" xfId="47145"/>
    <cellStyle name="40% - Ênfase6 7 8 3" xfId="30805"/>
    <cellStyle name="40% - Ênfase6 7 8 4" xfId="38868"/>
    <cellStyle name="40% - Ênfase6 7 9" xfId="12656"/>
    <cellStyle name="40% - Ênfase6 7 9 2" xfId="45098"/>
    <cellStyle name="40% - Ênfase6 8" xfId="457"/>
    <cellStyle name="40% - Ênfase6 8 10" xfId="24776"/>
    <cellStyle name="40% - Ênfase6 8 11" xfId="36866"/>
    <cellStyle name="40% - Ênfase6 8 2" xfId="458"/>
    <cellStyle name="40% - Ênfase6 8 2 10" xfId="36867"/>
    <cellStyle name="40% - Ênfase6 8 2 2" xfId="1527"/>
    <cellStyle name="40% - Ênfase6 8 2 2 2" xfId="3569"/>
    <cellStyle name="40% - Ênfase6 8 2 2 2 2" xfId="9628"/>
    <cellStyle name="40% - Ênfase6 8 2 2 2 2 2" xfId="21748"/>
    <cellStyle name="40% - Ênfase6 8 2 2 2 2 3" xfId="33837"/>
    <cellStyle name="40% - Ênfase6 8 2 2 2 2 4" xfId="50195"/>
    <cellStyle name="40% - Ênfase6 8 2 2 2 3" xfId="15688"/>
    <cellStyle name="40% - Ênfase6 8 2 2 2 4" xfId="27778"/>
    <cellStyle name="40% - Ênfase6 8 2 2 2 5" xfId="41918"/>
    <cellStyle name="40% - Ênfase6 8 2 2 3" xfId="5592"/>
    <cellStyle name="40% - Ênfase6 8 2 2 3 2" xfId="11651"/>
    <cellStyle name="40% - Ênfase6 8 2 2 3 2 2" xfId="23771"/>
    <cellStyle name="40% - Ênfase6 8 2 2 3 2 3" xfId="35860"/>
    <cellStyle name="40% - Ênfase6 8 2 2 3 2 4" xfId="52218"/>
    <cellStyle name="40% - Ênfase6 8 2 2 3 3" xfId="17711"/>
    <cellStyle name="40% - Ênfase6 8 2 2 3 4" xfId="29801"/>
    <cellStyle name="40% - Ênfase6 8 2 2 3 5" xfId="43941"/>
    <cellStyle name="40% - Ênfase6 8 2 2 4" xfId="7598"/>
    <cellStyle name="40% - Ênfase6 8 2 2 4 2" xfId="19718"/>
    <cellStyle name="40% - Ênfase6 8 2 2 4 2 2" xfId="48161"/>
    <cellStyle name="40% - Ênfase6 8 2 2 4 3" xfId="31807"/>
    <cellStyle name="40% - Ênfase6 8 2 2 4 4" xfId="39884"/>
    <cellStyle name="40% - Ênfase6 8 2 2 5" xfId="13658"/>
    <cellStyle name="40% - Ênfase6 8 2 2 5 2" xfId="46112"/>
    <cellStyle name="40% - Ênfase6 8 2 2 6" xfId="25771"/>
    <cellStyle name="40% - Ênfase6 8 2 2 7" xfId="37861"/>
    <cellStyle name="40% - Ênfase6 8 2 3" xfId="1016"/>
    <cellStyle name="40% - Ênfase6 8 2 3 2" xfId="3071"/>
    <cellStyle name="40% - Ênfase6 8 2 3 2 2" xfId="9130"/>
    <cellStyle name="40% - Ênfase6 8 2 3 2 2 2" xfId="21250"/>
    <cellStyle name="40% - Ênfase6 8 2 3 2 2 3" xfId="33339"/>
    <cellStyle name="40% - Ênfase6 8 2 3 2 2 4" xfId="49697"/>
    <cellStyle name="40% - Ênfase6 8 2 3 2 3" xfId="15190"/>
    <cellStyle name="40% - Ênfase6 8 2 3 2 4" xfId="27280"/>
    <cellStyle name="40% - Ênfase6 8 2 3 2 5" xfId="41420"/>
    <cellStyle name="40% - Ênfase6 8 2 3 3" xfId="5096"/>
    <cellStyle name="40% - Ênfase6 8 2 3 3 2" xfId="11155"/>
    <cellStyle name="40% - Ênfase6 8 2 3 3 2 2" xfId="23275"/>
    <cellStyle name="40% - Ênfase6 8 2 3 3 2 3" xfId="35364"/>
    <cellStyle name="40% - Ênfase6 8 2 3 3 2 4" xfId="51722"/>
    <cellStyle name="40% - Ênfase6 8 2 3 3 3" xfId="17215"/>
    <cellStyle name="40% - Ênfase6 8 2 3 3 4" xfId="29305"/>
    <cellStyle name="40% - Ênfase6 8 2 3 3 5" xfId="43445"/>
    <cellStyle name="40% - Ênfase6 8 2 3 4" xfId="7100"/>
    <cellStyle name="40% - Ênfase6 8 2 3 4 2" xfId="19220"/>
    <cellStyle name="40% - Ênfase6 8 2 3 4 2 2" xfId="47654"/>
    <cellStyle name="40% - Ênfase6 8 2 3 4 3" xfId="31309"/>
    <cellStyle name="40% - Ênfase6 8 2 3 4 4" xfId="39377"/>
    <cellStyle name="40% - Ênfase6 8 2 3 5" xfId="13160"/>
    <cellStyle name="40% - Ênfase6 8 2 3 5 2" xfId="45606"/>
    <cellStyle name="40% - Ênfase6 8 2 3 6" xfId="25275"/>
    <cellStyle name="40% - Ênfase6 8 2 3 7" xfId="37365"/>
    <cellStyle name="40% - Ênfase6 8 2 4" xfId="2068"/>
    <cellStyle name="40% - Ênfase6 8 2 4 2" xfId="4104"/>
    <cellStyle name="40% - Ênfase6 8 2 4 2 2" xfId="10163"/>
    <cellStyle name="40% - Ênfase6 8 2 4 2 2 2" xfId="22283"/>
    <cellStyle name="40% - Ênfase6 8 2 4 2 2 3" xfId="34372"/>
    <cellStyle name="40% - Ênfase6 8 2 4 2 2 4" xfId="50730"/>
    <cellStyle name="40% - Ênfase6 8 2 4 2 3" xfId="16223"/>
    <cellStyle name="40% - Ênfase6 8 2 4 2 4" xfId="28313"/>
    <cellStyle name="40% - Ênfase6 8 2 4 2 5" xfId="42453"/>
    <cellStyle name="40% - Ênfase6 8 2 4 3" xfId="6104"/>
    <cellStyle name="40% - Ênfase6 8 2 4 3 2" xfId="12163"/>
    <cellStyle name="40% - Ênfase6 8 2 4 3 2 2" xfId="24283"/>
    <cellStyle name="40% - Ênfase6 8 2 4 3 2 3" xfId="36372"/>
    <cellStyle name="40% - Ênfase6 8 2 4 3 2 4" xfId="52730"/>
    <cellStyle name="40% - Ênfase6 8 2 4 3 3" xfId="18223"/>
    <cellStyle name="40% - Ênfase6 8 2 4 3 4" xfId="30313"/>
    <cellStyle name="40% - Ênfase6 8 2 4 3 5" xfId="44453"/>
    <cellStyle name="40% - Ênfase6 8 2 4 4" xfId="8133"/>
    <cellStyle name="40% - Ênfase6 8 2 4 4 2" xfId="20253"/>
    <cellStyle name="40% - Ênfase6 8 2 4 4 2 2" xfId="48697"/>
    <cellStyle name="40% - Ênfase6 8 2 4 4 3" xfId="32342"/>
    <cellStyle name="40% - Ênfase6 8 2 4 4 4" xfId="40420"/>
    <cellStyle name="40% - Ênfase6 8 2 4 5" xfId="14193"/>
    <cellStyle name="40% - Ênfase6 8 2 4 5 2" xfId="46648"/>
    <cellStyle name="40% - Ênfase6 8 2 4 6" xfId="26283"/>
    <cellStyle name="40% - Ênfase6 8 2 4 7" xfId="38373"/>
    <cellStyle name="40% - Ênfase6 8 2 5" xfId="2569"/>
    <cellStyle name="40% - Ênfase6 8 2 5 2" xfId="8629"/>
    <cellStyle name="40% - Ênfase6 8 2 5 2 2" xfId="20749"/>
    <cellStyle name="40% - Ênfase6 8 2 5 2 3" xfId="32838"/>
    <cellStyle name="40% - Ênfase6 8 2 5 2 4" xfId="49195"/>
    <cellStyle name="40% - Ênfase6 8 2 5 3" xfId="14689"/>
    <cellStyle name="40% - Ênfase6 8 2 5 4" xfId="26779"/>
    <cellStyle name="40% - Ênfase6 8 2 5 5" xfId="40918"/>
    <cellStyle name="40% - Ênfase6 8 2 6" xfId="4598"/>
    <cellStyle name="40% - Ênfase6 8 2 6 2" xfId="10657"/>
    <cellStyle name="40% - Ênfase6 8 2 6 2 2" xfId="22777"/>
    <cellStyle name="40% - Ênfase6 8 2 6 2 3" xfId="34866"/>
    <cellStyle name="40% - Ênfase6 8 2 6 2 4" xfId="51224"/>
    <cellStyle name="40% - Ênfase6 8 2 6 3" xfId="16717"/>
    <cellStyle name="40% - Ênfase6 8 2 6 4" xfId="28807"/>
    <cellStyle name="40% - Ênfase6 8 2 6 5" xfId="42947"/>
    <cellStyle name="40% - Ênfase6 8 2 7" xfId="6599"/>
    <cellStyle name="40% - Ênfase6 8 2 7 2" xfId="18719"/>
    <cellStyle name="40% - Ênfase6 8 2 7 2 2" xfId="47148"/>
    <cellStyle name="40% - Ênfase6 8 2 7 3" xfId="30808"/>
    <cellStyle name="40% - Ênfase6 8 2 7 4" xfId="38871"/>
    <cellStyle name="40% - Ênfase6 8 2 8" xfId="12659"/>
    <cellStyle name="40% - Ênfase6 8 2 8 2" xfId="45101"/>
    <cellStyle name="40% - Ênfase6 8 2 9" xfId="24777"/>
    <cellStyle name="40% - Ênfase6 8 3" xfId="1526"/>
    <cellStyle name="40% - Ênfase6 8 3 2" xfId="3568"/>
    <cellStyle name="40% - Ênfase6 8 3 2 2" xfId="9627"/>
    <cellStyle name="40% - Ênfase6 8 3 2 2 2" xfId="21747"/>
    <cellStyle name="40% - Ênfase6 8 3 2 2 3" xfId="33836"/>
    <cellStyle name="40% - Ênfase6 8 3 2 2 4" xfId="50194"/>
    <cellStyle name="40% - Ênfase6 8 3 2 3" xfId="15687"/>
    <cellStyle name="40% - Ênfase6 8 3 2 4" xfId="27777"/>
    <cellStyle name="40% - Ênfase6 8 3 2 5" xfId="41917"/>
    <cellStyle name="40% - Ênfase6 8 3 3" xfId="5591"/>
    <cellStyle name="40% - Ênfase6 8 3 3 2" xfId="11650"/>
    <cellStyle name="40% - Ênfase6 8 3 3 2 2" xfId="23770"/>
    <cellStyle name="40% - Ênfase6 8 3 3 2 3" xfId="35859"/>
    <cellStyle name="40% - Ênfase6 8 3 3 2 4" xfId="52217"/>
    <cellStyle name="40% - Ênfase6 8 3 3 3" xfId="17710"/>
    <cellStyle name="40% - Ênfase6 8 3 3 4" xfId="29800"/>
    <cellStyle name="40% - Ênfase6 8 3 3 5" xfId="43940"/>
    <cellStyle name="40% - Ênfase6 8 3 4" xfId="7597"/>
    <cellStyle name="40% - Ênfase6 8 3 4 2" xfId="19717"/>
    <cellStyle name="40% - Ênfase6 8 3 4 2 2" xfId="48160"/>
    <cellStyle name="40% - Ênfase6 8 3 4 3" xfId="31806"/>
    <cellStyle name="40% - Ênfase6 8 3 4 4" xfId="39883"/>
    <cellStyle name="40% - Ênfase6 8 3 5" xfId="13657"/>
    <cellStyle name="40% - Ênfase6 8 3 5 2" xfId="46111"/>
    <cellStyle name="40% - Ênfase6 8 3 6" xfId="25770"/>
    <cellStyle name="40% - Ênfase6 8 3 7" xfId="37860"/>
    <cellStyle name="40% - Ênfase6 8 4" xfId="1015"/>
    <cellStyle name="40% - Ênfase6 8 4 2" xfId="3070"/>
    <cellStyle name="40% - Ênfase6 8 4 2 2" xfId="9129"/>
    <cellStyle name="40% - Ênfase6 8 4 2 2 2" xfId="21249"/>
    <cellStyle name="40% - Ênfase6 8 4 2 2 3" xfId="33338"/>
    <cellStyle name="40% - Ênfase6 8 4 2 2 4" xfId="49696"/>
    <cellStyle name="40% - Ênfase6 8 4 2 3" xfId="15189"/>
    <cellStyle name="40% - Ênfase6 8 4 2 4" xfId="27279"/>
    <cellStyle name="40% - Ênfase6 8 4 2 5" xfId="41419"/>
    <cellStyle name="40% - Ênfase6 8 4 3" xfId="5095"/>
    <cellStyle name="40% - Ênfase6 8 4 3 2" xfId="11154"/>
    <cellStyle name="40% - Ênfase6 8 4 3 2 2" xfId="23274"/>
    <cellStyle name="40% - Ênfase6 8 4 3 2 3" xfId="35363"/>
    <cellStyle name="40% - Ênfase6 8 4 3 2 4" xfId="51721"/>
    <cellStyle name="40% - Ênfase6 8 4 3 3" xfId="17214"/>
    <cellStyle name="40% - Ênfase6 8 4 3 4" xfId="29304"/>
    <cellStyle name="40% - Ênfase6 8 4 3 5" xfId="43444"/>
    <cellStyle name="40% - Ênfase6 8 4 4" xfId="7099"/>
    <cellStyle name="40% - Ênfase6 8 4 4 2" xfId="19219"/>
    <cellStyle name="40% - Ênfase6 8 4 4 2 2" xfId="47653"/>
    <cellStyle name="40% - Ênfase6 8 4 4 3" xfId="31308"/>
    <cellStyle name="40% - Ênfase6 8 4 4 4" xfId="39376"/>
    <cellStyle name="40% - Ênfase6 8 4 5" xfId="13159"/>
    <cellStyle name="40% - Ênfase6 8 4 5 2" xfId="45605"/>
    <cellStyle name="40% - Ênfase6 8 4 6" xfId="25274"/>
    <cellStyle name="40% - Ênfase6 8 4 7" xfId="37364"/>
    <cellStyle name="40% - Ênfase6 8 5" xfId="2067"/>
    <cellStyle name="40% - Ênfase6 8 5 2" xfId="4103"/>
    <cellStyle name="40% - Ênfase6 8 5 2 2" xfId="10162"/>
    <cellStyle name="40% - Ênfase6 8 5 2 2 2" xfId="22282"/>
    <cellStyle name="40% - Ênfase6 8 5 2 2 3" xfId="34371"/>
    <cellStyle name="40% - Ênfase6 8 5 2 2 4" xfId="50729"/>
    <cellStyle name="40% - Ênfase6 8 5 2 3" xfId="16222"/>
    <cellStyle name="40% - Ênfase6 8 5 2 4" xfId="28312"/>
    <cellStyle name="40% - Ênfase6 8 5 2 5" xfId="42452"/>
    <cellStyle name="40% - Ênfase6 8 5 3" xfId="6103"/>
    <cellStyle name="40% - Ênfase6 8 5 3 2" xfId="12162"/>
    <cellStyle name="40% - Ênfase6 8 5 3 2 2" xfId="24282"/>
    <cellStyle name="40% - Ênfase6 8 5 3 2 3" xfId="36371"/>
    <cellStyle name="40% - Ênfase6 8 5 3 2 4" xfId="52729"/>
    <cellStyle name="40% - Ênfase6 8 5 3 3" xfId="18222"/>
    <cellStyle name="40% - Ênfase6 8 5 3 4" xfId="30312"/>
    <cellStyle name="40% - Ênfase6 8 5 3 5" xfId="44452"/>
    <cellStyle name="40% - Ênfase6 8 5 4" xfId="8132"/>
    <cellStyle name="40% - Ênfase6 8 5 4 2" xfId="20252"/>
    <cellStyle name="40% - Ênfase6 8 5 4 2 2" xfId="48696"/>
    <cellStyle name="40% - Ênfase6 8 5 4 3" xfId="32341"/>
    <cellStyle name="40% - Ênfase6 8 5 4 4" xfId="40419"/>
    <cellStyle name="40% - Ênfase6 8 5 5" xfId="14192"/>
    <cellStyle name="40% - Ênfase6 8 5 5 2" xfId="46647"/>
    <cellStyle name="40% - Ênfase6 8 5 6" xfId="26282"/>
    <cellStyle name="40% - Ênfase6 8 5 7" xfId="38372"/>
    <cellStyle name="40% - Ênfase6 8 6" xfId="2568"/>
    <cellStyle name="40% - Ênfase6 8 6 2" xfId="8628"/>
    <cellStyle name="40% - Ênfase6 8 6 2 2" xfId="20748"/>
    <cellStyle name="40% - Ênfase6 8 6 2 3" xfId="32837"/>
    <cellStyle name="40% - Ênfase6 8 6 2 4" xfId="49194"/>
    <cellStyle name="40% - Ênfase6 8 6 3" xfId="14688"/>
    <cellStyle name="40% - Ênfase6 8 6 4" xfId="26778"/>
    <cellStyle name="40% - Ênfase6 8 6 5" xfId="40917"/>
    <cellStyle name="40% - Ênfase6 8 7" xfId="4597"/>
    <cellStyle name="40% - Ênfase6 8 7 2" xfId="10656"/>
    <cellStyle name="40% - Ênfase6 8 7 2 2" xfId="22776"/>
    <cellStyle name="40% - Ênfase6 8 7 2 3" xfId="34865"/>
    <cellStyle name="40% - Ênfase6 8 7 2 4" xfId="51223"/>
    <cellStyle name="40% - Ênfase6 8 7 3" xfId="16716"/>
    <cellStyle name="40% - Ênfase6 8 7 4" xfId="28806"/>
    <cellStyle name="40% - Ênfase6 8 7 5" xfId="42946"/>
    <cellStyle name="40% - Ênfase6 8 8" xfId="6598"/>
    <cellStyle name="40% - Ênfase6 8 8 2" xfId="18718"/>
    <cellStyle name="40% - Ênfase6 8 8 2 2" xfId="47147"/>
    <cellStyle name="40% - Ênfase6 8 8 3" xfId="30807"/>
    <cellStyle name="40% - Ênfase6 8 8 4" xfId="38870"/>
    <cellStyle name="40% - Ênfase6 8 9" xfId="12658"/>
    <cellStyle name="40% - Ênfase6 8 9 2" xfId="45100"/>
    <cellStyle name="40% - Ênfase6 9" xfId="459"/>
    <cellStyle name="40% - Ênfase6 9 10" xfId="24778"/>
    <cellStyle name="40% - Ênfase6 9 11" xfId="36868"/>
    <cellStyle name="40% - Ênfase6 9 2" xfId="460"/>
    <cellStyle name="40% - Ênfase6 9 2 10" xfId="36869"/>
    <cellStyle name="40% - Ênfase6 9 2 2" xfId="1529"/>
    <cellStyle name="40% - Ênfase6 9 2 2 2" xfId="3571"/>
    <cellStyle name="40% - Ênfase6 9 2 2 2 2" xfId="9630"/>
    <cellStyle name="40% - Ênfase6 9 2 2 2 2 2" xfId="21750"/>
    <cellStyle name="40% - Ênfase6 9 2 2 2 2 3" xfId="33839"/>
    <cellStyle name="40% - Ênfase6 9 2 2 2 2 4" xfId="50197"/>
    <cellStyle name="40% - Ênfase6 9 2 2 2 3" xfId="15690"/>
    <cellStyle name="40% - Ênfase6 9 2 2 2 4" xfId="27780"/>
    <cellStyle name="40% - Ênfase6 9 2 2 2 5" xfId="41920"/>
    <cellStyle name="40% - Ênfase6 9 2 2 3" xfId="5594"/>
    <cellStyle name="40% - Ênfase6 9 2 2 3 2" xfId="11653"/>
    <cellStyle name="40% - Ênfase6 9 2 2 3 2 2" xfId="23773"/>
    <cellStyle name="40% - Ênfase6 9 2 2 3 2 3" xfId="35862"/>
    <cellStyle name="40% - Ênfase6 9 2 2 3 2 4" xfId="52220"/>
    <cellStyle name="40% - Ênfase6 9 2 2 3 3" xfId="17713"/>
    <cellStyle name="40% - Ênfase6 9 2 2 3 4" xfId="29803"/>
    <cellStyle name="40% - Ênfase6 9 2 2 3 5" xfId="43943"/>
    <cellStyle name="40% - Ênfase6 9 2 2 4" xfId="7600"/>
    <cellStyle name="40% - Ênfase6 9 2 2 4 2" xfId="19720"/>
    <cellStyle name="40% - Ênfase6 9 2 2 4 2 2" xfId="48163"/>
    <cellStyle name="40% - Ênfase6 9 2 2 4 3" xfId="31809"/>
    <cellStyle name="40% - Ênfase6 9 2 2 4 4" xfId="39886"/>
    <cellStyle name="40% - Ênfase6 9 2 2 5" xfId="13660"/>
    <cellStyle name="40% - Ênfase6 9 2 2 5 2" xfId="46114"/>
    <cellStyle name="40% - Ênfase6 9 2 2 6" xfId="25773"/>
    <cellStyle name="40% - Ênfase6 9 2 2 7" xfId="37863"/>
    <cellStyle name="40% - Ênfase6 9 2 3" xfId="1018"/>
    <cellStyle name="40% - Ênfase6 9 2 3 2" xfId="3073"/>
    <cellStyle name="40% - Ênfase6 9 2 3 2 2" xfId="9132"/>
    <cellStyle name="40% - Ênfase6 9 2 3 2 2 2" xfId="21252"/>
    <cellStyle name="40% - Ênfase6 9 2 3 2 2 3" xfId="33341"/>
    <cellStyle name="40% - Ênfase6 9 2 3 2 2 4" xfId="49699"/>
    <cellStyle name="40% - Ênfase6 9 2 3 2 3" xfId="15192"/>
    <cellStyle name="40% - Ênfase6 9 2 3 2 4" xfId="27282"/>
    <cellStyle name="40% - Ênfase6 9 2 3 2 5" xfId="41422"/>
    <cellStyle name="40% - Ênfase6 9 2 3 3" xfId="5098"/>
    <cellStyle name="40% - Ênfase6 9 2 3 3 2" xfId="11157"/>
    <cellStyle name="40% - Ênfase6 9 2 3 3 2 2" xfId="23277"/>
    <cellStyle name="40% - Ênfase6 9 2 3 3 2 3" xfId="35366"/>
    <cellStyle name="40% - Ênfase6 9 2 3 3 2 4" xfId="51724"/>
    <cellStyle name="40% - Ênfase6 9 2 3 3 3" xfId="17217"/>
    <cellStyle name="40% - Ênfase6 9 2 3 3 4" xfId="29307"/>
    <cellStyle name="40% - Ênfase6 9 2 3 3 5" xfId="43447"/>
    <cellStyle name="40% - Ênfase6 9 2 3 4" xfId="7102"/>
    <cellStyle name="40% - Ênfase6 9 2 3 4 2" xfId="19222"/>
    <cellStyle name="40% - Ênfase6 9 2 3 4 2 2" xfId="47656"/>
    <cellStyle name="40% - Ênfase6 9 2 3 4 3" xfId="31311"/>
    <cellStyle name="40% - Ênfase6 9 2 3 4 4" xfId="39379"/>
    <cellStyle name="40% - Ênfase6 9 2 3 5" xfId="13162"/>
    <cellStyle name="40% - Ênfase6 9 2 3 5 2" xfId="45608"/>
    <cellStyle name="40% - Ênfase6 9 2 3 6" xfId="25277"/>
    <cellStyle name="40% - Ênfase6 9 2 3 7" xfId="37367"/>
    <cellStyle name="40% - Ênfase6 9 2 4" xfId="2070"/>
    <cellStyle name="40% - Ênfase6 9 2 4 2" xfId="4106"/>
    <cellStyle name="40% - Ênfase6 9 2 4 2 2" xfId="10165"/>
    <cellStyle name="40% - Ênfase6 9 2 4 2 2 2" xfId="22285"/>
    <cellStyle name="40% - Ênfase6 9 2 4 2 2 3" xfId="34374"/>
    <cellStyle name="40% - Ênfase6 9 2 4 2 2 4" xfId="50732"/>
    <cellStyle name="40% - Ênfase6 9 2 4 2 3" xfId="16225"/>
    <cellStyle name="40% - Ênfase6 9 2 4 2 4" xfId="28315"/>
    <cellStyle name="40% - Ênfase6 9 2 4 2 5" xfId="42455"/>
    <cellStyle name="40% - Ênfase6 9 2 4 3" xfId="6106"/>
    <cellStyle name="40% - Ênfase6 9 2 4 3 2" xfId="12165"/>
    <cellStyle name="40% - Ênfase6 9 2 4 3 2 2" xfId="24285"/>
    <cellStyle name="40% - Ênfase6 9 2 4 3 2 3" xfId="36374"/>
    <cellStyle name="40% - Ênfase6 9 2 4 3 2 4" xfId="52732"/>
    <cellStyle name="40% - Ênfase6 9 2 4 3 3" xfId="18225"/>
    <cellStyle name="40% - Ênfase6 9 2 4 3 4" xfId="30315"/>
    <cellStyle name="40% - Ênfase6 9 2 4 3 5" xfId="44455"/>
    <cellStyle name="40% - Ênfase6 9 2 4 4" xfId="8135"/>
    <cellStyle name="40% - Ênfase6 9 2 4 4 2" xfId="20255"/>
    <cellStyle name="40% - Ênfase6 9 2 4 4 2 2" xfId="48699"/>
    <cellStyle name="40% - Ênfase6 9 2 4 4 3" xfId="32344"/>
    <cellStyle name="40% - Ênfase6 9 2 4 4 4" xfId="40422"/>
    <cellStyle name="40% - Ênfase6 9 2 4 5" xfId="14195"/>
    <cellStyle name="40% - Ênfase6 9 2 4 5 2" xfId="46650"/>
    <cellStyle name="40% - Ênfase6 9 2 4 6" xfId="26285"/>
    <cellStyle name="40% - Ênfase6 9 2 4 7" xfId="38375"/>
    <cellStyle name="40% - Ênfase6 9 2 5" xfId="2571"/>
    <cellStyle name="40% - Ênfase6 9 2 5 2" xfId="8631"/>
    <cellStyle name="40% - Ênfase6 9 2 5 2 2" xfId="20751"/>
    <cellStyle name="40% - Ênfase6 9 2 5 2 3" xfId="32840"/>
    <cellStyle name="40% - Ênfase6 9 2 5 2 4" xfId="49197"/>
    <cellStyle name="40% - Ênfase6 9 2 5 3" xfId="14691"/>
    <cellStyle name="40% - Ênfase6 9 2 5 4" xfId="26781"/>
    <cellStyle name="40% - Ênfase6 9 2 5 5" xfId="40920"/>
    <cellStyle name="40% - Ênfase6 9 2 6" xfId="4600"/>
    <cellStyle name="40% - Ênfase6 9 2 6 2" xfId="10659"/>
    <cellStyle name="40% - Ênfase6 9 2 6 2 2" xfId="22779"/>
    <cellStyle name="40% - Ênfase6 9 2 6 2 3" xfId="34868"/>
    <cellStyle name="40% - Ênfase6 9 2 6 2 4" xfId="51226"/>
    <cellStyle name="40% - Ênfase6 9 2 6 3" xfId="16719"/>
    <cellStyle name="40% - Ênfase6 9 2 6 4" xfId="28809"/>
    <cellStyle name="40% - Ênfase6 9 2 6 5" xfId="42949"/>
    <cellStyle name="40% - Ênfase6 9 2 7" xfId="6601"/>
    <cellStyle name="40% - Ênfase6 9 2 7 2" xfId="18721"/>
    <cellStyle name="40% - Ênfase6 9 2 7 2 2" xfId="47150"/>
    <cellStyle name="40% - Ênfase6 9 2 7 3" xfId="30810"/>
    <cellStyle name="40% - Ênfase6 9 2 7 4" xfId="38873"/>
    <cellStyle name="40% - Ênfase6 9 2 8" xfId="12661"/>
    <cellStyle name="40% - Ênfase6 9 2 8 2" xfId="45103"/>
    <cellStyle name="40% - Ênfase6 9 2 9" xfId="24779"/>
    <cellStyle name="40% - Ênfase6 9 3" xfId="1528"/>
    <cellStyle name="40% - Ênfase6 9 3 2" xfId="3570"/>
    <cellStyle name="40% - Ênfase6 9 3 2 2" xfId="9629"/>
    <cellStyle name="40% - Ênfase6 9 3 2 2 2" xfId="21749"/>
    <cellStyle name="40% - Ênfase6 9 3 2 2 3" xfId="33838"/>
    <cellStyle name="40% - Ênfase6 9 3 2 2 4" xfId="50196"/>
    <cellStyle name="40% - Ênfase6 9 3 2 3" xfId="15689"/>
    <cellStyle name="40% - Ênfase6 9 3 2 4" xfId="27779"/>
    <cellStyle name="40% - Ênfase6 9 3 2 5" xfId="41919"/>
    <cellStyle name="40% - Ênfase6 9 3 3" xfId="5593"/>
    <cellStyle name="40% - Ênfase6 9 3 3 2" xfId="11652"/>
    <cellStyle name="40% - Ênfase6 9 3 3 2 2" xfId="23772"/>
    <cellStyle name="40% - Ênfase6 9 3 3 2 3" xfId="35861"/>
    <cellStyle name="40% - Ênfase6 9 3 3 2 4" xfId="52219"/>
    <cellStyle name="40% - Ênfase6 9 3 3 3" xfId="17712"/>
    <cellStyle name="40% - Ênfase6 9 3 3 4" xfId="29802"/>
    <cellStyle name="40% - Ênfase6 9 3 3 5" xfId="43942"/>
    <cellStyle name="40% - Ênfase6 9 3 4" xfId="7599"/>
    <cellStyle name="40% - Ênfase6 9 3 4 2" xfId="19719"/>
    <cellStyle name="40% - Ênfase6 9 3 4 2 2" xfId="48162"/>
    <cellStyle name="40% - Ênfase6 9 3 4 3" xfId="31808"/>
    <cellStyle name="40% - Ênfase6 9 3 4 4" xfId="39885"/>
    <cellStyle name="40% - Ênfase6 9 3 5" xfId="13659"/>
    <cellStyle name="40% - Ênfase6 9 3 5 2" xfId="46113"/>
    <cellStyle name="40% - Ênfase6 9 3 6" xfId="25772"/>
    <cellStyle name="40% - Ênfase6 9 3 7" xfId="37862"/>
    <cellStyle name="40% - Ênfase6 9 4" xfId="1017"/>
    <cellStyle name="40% - Ênfase6 9 4 2" xfId="3072"/>
    <cellStyle name="40% - Ênfase6 9 4 2 2" xfId="9131"/>
    <cellStyle name="40% - Ênfase6 9 4 2 2 2" xfId="21251"/>
    <cellStyle name="40% - Ênfase6 9 4 2 2 3" xfId="33340"/>
    <cellStyle name="40% - Ênfase6 9 4 2 2 4" xfId="49698"/>
    <cellStyle name="40% - Ênfase6 9 4 2 3" xfId="15191"/>
    <cellStyle name="40% - Ênfase6 9 4 2 4" xfId="27281"/>
    <cellStyle name="40% - Ênfase6 9 4 2 5" xfId="41421"/>
    <cellStyle name="40% - Ênfase6 9 4 3" xfId="5097"/>
    <cellStyle name="40% - Ênfase6 9 4 3 2" xfId="11156"/>
    <cellStyle name="40% - Ênfase6 9 4 3 2 2" xfId="23276"/>
    <cellStyle name="40% - Ênfase6 9 4 3 2 3" xfId="35365"/>
    <cellStyle name="40% - Ênfase6 9 4 3 2 4" xfId="51723"/>
    <cellStyle name="40% - Ênfase6 9 4 3 3" xfId="17216"/>
    <cellStyle name="40% - Ênfase6 9 4 3 4" xfId="29306"/>
    <cellStyle name="40% - Ênfase6 9 4 3 5" xfId="43446"/>
    <cellStyle name="40% - Ênfase6 9 4 4" xfId="7101"/>
    <cellStyle name="40% - Ênfase6 9 4 4 2" xfId="19221"/>
    <cellStyle name="40% - Ênfase6 9 4 4 2 2" xfId="47655"/>
    <cellStyle name="40% - Ênfase6 9 4 4 3" xfId="31310"/>
    <cellStyle name="40% - Ênfase6 9 4 4 4" xfId="39378"/>
    <cellStyle name="40% - Ênfase6 9 4 5" xfId="13161"/>
    <cellStyle name="40% - Ênfase6 9 4 5 2" xfId="45607"/>
    <cellStyle name="40% - Ênfase6 9 4 6" xfId="25276"/>
    <cellStyle name="40% - Ênfase6 9 4 7" xfId="37366"/>
    <cellStyle name="40% - Ênfase6 9 5" xfId="2069"/>
    <cellStyle name="40% - Ênfase6 9 5 2" xfId="4105"/>
    <cellStyle name="40% - Ênfase6 9 5 2 2" xfId="10164"/>
    <cellStyle name="40% - Ênfase6 9 5 2 2 2" xfId="22284"/>
    <cellStyle name="40% - Ênfase6 9 5 2 2 3" xfId="34373"/>
    <cellStyle name="40% - Ênfase6 9 5 2 2 4" xfId="50731"/>
    <cellStyle name="40% - Ênfase6 9 5 2 3" xfId="16224"/>
    <cellStyle name="40% - Ênfase6 9 5 2 4" xfId="28314"/>
    <cellStyle name="40% - Ênfase6 9 5 2 5" xfId="42454"/>
    <cellStyle name="40% - Ênfase6 9 5 3" xfId="6105"/>
    <cellStyle name="40% - Ênfase6 9 5 3 2" xfId="12164"/>
    <cellStyle name="40% - Ênfase6 9 5 3 2 2" xfId="24284"/>
    <cellStyle name="40% - Ênfase6 9 5 3 2 3" xfId="36373"/>
    <cellStyle name="40% - Ênfase6 9 5 3 2 4" xfId="52731"/>
    <cellStyle name="40% - Ênfase6 9 5 3 3" xfId="18224"/>
    <cellStyle name="40% - Ênfase6 9 5 3 4" xfId="30314"/>
    <cellStyle name="40% - Ênfase6 9 5 3 5" xfId="44454"/>
    <cellStyle name="40% - Ênfase6 9 5 4" xfId="8134"/>
    <cellStyle name="40% - Ênfase6 9 5 4 2" xfId="20254"/>
    <cellStyle name="40% - Ênfase6 9 5 4 2 2" xfId="48698"/>
    <cellStyle name="40% - Ênfase6 9 5 4 3" xfId="32343"/>
    <cellStyle name="40% - Ênfase6 9 5 4 4" xfId="40421"/>
    <cellStyle name="40% - Ênfase6 9 5 5" xfId="14194"/>
    <cellStyle name="40% - Ênfase6 9 5 5 2" xfId="46649"/>
    <cellStyle name="40% - Ênfase6 9 5 6" xfId="26284"/>
    <cellStyle name="40% - Ênfase6 9 5 7" xfId="38374"/>
    <cellStyle name="40% - Ênfase6 9 6" xfId="2570"/>
    <cellStyle name="40% - Ênfase6 9 6 2" xfId="8630"/>
    <cellStyle name="40% - Ênfase6 9 6 2 2" xfId="20750"/>
    <cellStyle name="40% - Ênfase6 9 6 2 3" xfId="32839"/>
    <cellStyle name="40% - Ênfase6 9 6 2 4" xfId="49196"/>
    <cellStyle name="40% - Ênfase6 9 6 3" xfId="14690"/>
    <cellStyle name="40% - Ênfase6 9 6 4" xfId="26780"/>
    <cellStyle name="40% - Ênfase6 9 6 5" xfId="40919"/>
    <cellStyle name="40% - Ênfase6 9 7" xfId="4599"/>
    <cellStyle name="40% - Ênfase6 9 7 2" xfId="10658"/>
    <cellStyle name="40% - Ênfase6 9 7 2 2" xfId="22778"/>
    <cellStyle name="40% - Ênfase6 9 7 2 3" xfId="34867"/>
    <cellStyle name="40% - Ênfase6 9 7 2 4" xfId="51225"/>
    <cellStyle name="40% - Ênfase6 9 7 3" xfId="16718"/>
    <cellStyle name="40% - Ênfase6 9 7 4" xfId="28808"/>
    <cellStyle name="40% - Ênfase6 9 7 5" xfId="42948"/>
    <cellStyle name="40% - Ênfase6 9 8" xfId="6600"/>
    <cellStyle name="40% - Ênfase6 9 8 2" xfId="18720"/>
    <cellStyle name="40% - Ênfase6 9 8 2 2" xfId="47149"/>
    <cellStyle name="40% - Ênfase6 9 8 3" xfId="30809"/>
    <cellStyle name="40% - Ênfase6 9 8 4" xfId="38872"/>
    <cellStyle name="40% - Ênfase6 9 9" xfId="12660"/>
    <cellStyle name="40% - Ênfase6 9 9 2" xfId="45102"/>
    <cellStyle name="60% - Ênfase1 2" xfId="24"/>
    <cellStyle name="60% - Ênfase1 3" xfId="14"/>
    <cellStyle name="60% - Ênfase2 2" xfId="216"/>
    <cellStyle name="60% - Ênfase2 3" xfId="219"/>
    <cellStyle name="60% - Ênfase3 2" xfId="348"/>
    <cellStyle name="60% - Ênfase3 3" xfId="352"/>
    <cellStyle name="60% - Ênfase4 2" xfId="377"/>
    <cellStyle name="60% - Ênfase4 3" xfId="380"/>
    <cellStyle name="60% - Ênfase5 2" xfId="397"/>
    <cellStyle name="60% - Ênfase5 3" xfId="401"/>
    <cellStyle name="60% - Ênfase6 2" xfId="424"/>
    <cellStyle name="60% - Ênfase6 3" xfId="96"/>
    <cellStyle name="Bom 2" xfId="337"/>
    <cellStyle name="Bom 3" xfId="461"/>
    <cellStyle name="Cálculo 2" xfId="6"/>
    <cellStyle name="Cálculo 3" xfId="329"/>
    <cellStyle name="Cálculo 3 2" xfId="1416"/>
    <cellStyle name="Cálculo 3 2 2" xfId="3458"/>
    <cellStyle name="Cálculo 3 2 2 2" xfId="9517"/>
    <cellStyle name="Cálculo 3 2 2 2 2" xfId="21637"/>
    <cellStyle name="Cálculo 3 2 2 2 2 2" xfId="52890"/>
    <cellStyle name="Cálculo 3 2 2 2 3" xfId="33726"/>
    <cellStyle name="Cálculo 3 2 2 2 3 2" xfId="53100"/>
    <cellStyle name="Cálculo 3 2 2 2 4" xfId="44613"/>
    <cellStyle name="Cálculo 3 2 2 3" xfId="15577"/>
    <cellStyle name="Cálculo 3 2 2 3 2" xfId="52886"/>
    <cellStyle name="Cálculo 3 2 2 3 3" xfId="53097"/>
    <cellStyle name="Cálculo 3 2 2 3 4" xfId="44609"/>
    <cellStyle name="Cálculo 3 2 2 4" xfId="27667"/>
    <cellStyle name="Cálculo 3 2 2 4 2" xfId="52878"/>
    <cellStyle name="Cálculo 3 2 2 4 3" xfId="53090"/>
    <cellStyle name="Cálculo 3 2 2 4 4" xfId="44601"/>
    <cellStyle name="Cálculo 3 2 2 5" xfId="44543"/>
    <cellStyle name="Cálculo 3 2 2 5 2" xfId="52820"/>
    <cellStyle name="Cálculo 3 2 2 5 3" xfId="53035"/>
    <cellStyle name="Cálculo 3 2 2 6" xfId="44561"/>
    <cellStyle name="Cálculo 3 2 2 6 2" xfId="52838"/>
    <cellStyle name="Cálculo 3 2 2 6 3" xfId="53052"/>
    <cellStyle name="Cálculo 3 2 2 7" xfId="50084"/>
    <cellStyle name="Cálculo 3 2 2 8" xfId="53005"/>
    <cellStyle name="Cálculo 3 2 2 9" xfId="41807"/>
    <cellStyle name="Cálculo 3 2 3" xfId="7487"/>
    <cellStyle name="Cálculo 3 2 3 2" xfId="19607"/>
    <cellStyle name="Cálculo 3 2 3 2 2" xfId="48050"/>
    <cellStyle name="Cálculo 3 2 3 3" xfId="31696"/>
    <cellStyle name="Cálculo 3 2 3 3 2" xfId="52975"/>
    <cellStyle name="Cálculo 3 2 3 4" xfId="39773"/>
    <cellStyle name="Cálculo 3 2 4" xfId="13547"/>
    <cellStyle name="Cálculo 3 2 4 2" xfId="46001"/>
    <cellStyle name="Cálculo 3 3" xfId="1630"/>
    <cellStyle name="Cálculo 3 3 2" xfId="3667"/>
    <cellStyle name="Cálculo 3 3 2 2" xfId="9726"/>
    <cellStyle name="Cálculo 3 3 2 2 2" xfId="21846"/>
    <cellStyle name="Cálculo 3 3 2 2 2 2" xfId="52902"/>
    <cellStyle name="Cálculo 3 3 2 2 3" xfId="33935"/>
    <cellStyle name="Cálculo 3 3 2 2 3 2" xfId="53112"/>
    <cellStyle name="Cálculo 3 3 2 2 4" xfId="44625"/>
    <cellStyle name="Cálculo 3 3 2 3" xfId="15786"/>
    <cellStyle name="Cálculo 3 3 2 3 2" xfId="52931"/>
    <cellStyle name="Cálculo 3 3 2 3 3" xfId="53141"/>
    <cellStyle name="Cálculo 3 3 2 3 4" xfId="44654"/>
    <cellStyle name="Cálculo 3 3 2 4" xfId="27876"/>
    <cellStyle name="Cálculo 3 3 2 4 2" xfId="52922"/>
    <cellStyle name="Cálculo 3 3 2 4 3" xfId="53132"/>
    <cellStyle name="Cálculo 3 3 2 4 4" xfId="44645"/>
    <cellStyle name="Cálculo 3 3 2 5" xfId="44582"/>
    <cellStyle name="Cálculo 3 3 2 5 2" xfId="52859"/>
    <cellStyle name="Cálculo 3 3 2 5 3" xfId="53072"/>
    <cellStyle name="Cálculo 3 3 2 6" xfId="44608"/>
    <cellStyle name="Cálculo 3 3 2 6 2" xfId="52885"/>
    <cellStyle name="Cálculo 3 3 2 6 3" xfId="53096"/>
    <cellStyle name="Cálculo 3 3 2 7" xfId="50293"/>
    <cellStyle name="Cálculo 3 3 2 8" xfId="53014"/>
    <cellStyle name="Cálculo 3 3 2 9" xfId="42016"/>
    <cellStyle name="Cálculo 3 3 3" xfId="7696"/>
    <cellStyle name="Cálculo 3 3 3 2" xfId="19816"/>
    <cellStyle name="Cálculo 3 3 3 2 2" xfId="48259"/>
    <cellStyle name="Cálculo 3 3 3 3" xfId="31905"/>
    <cellStyle name="Cálculo 3 3 3 3 2" xfId="52984"/>
    <cellStyle name="Cálculo 3 3 3 4" xfId="39982"/>
    <cellStyle name="Cálculo 3 3 4" xfId="13756"/>
    <cellStyle name="Cálculo 3 3 4 2" xfId="46210"/>
    <cellStyle name="Cálculo 3 4" xfId="1631"/>
    <cellStyle name="Cálculo 3 4 2" xfId="3668"/>
    <cellStyle name="Cálculo 3 4 2 2" xfId="9727"/>
    <cellStyle name="Cálculo 3 4 2 2 2" xfId="21847"/>
    <cellStyle name="Cálculo 3 4 2 2 2 2" xfId="52903"/>
    <cellStyle name="Cálculo 3 4 2 2 3" xfId="33936"/>
    <cellStyle name="Cálculo 3 4 2 2 3 2" xfId="53113"/>
    <cellStyle name="Cálculo 3 4 2 2 4" xfId="44626"/>
    <cellStyle name="Cálculo 3 4 2 3" xfId="15787"/>
    <cellStyle name="Cálculo 3 4 2 3 2" xfId="52865"/>
    <cellStyle name="Cálculo 3 4 2 3 3" xfId="53077"/>
    <cellStyle name="Cálculo 3 4 2 3 4" xfId="44588"/>
    <cellStyle name="Cálculo 3 4 2 4" xfId="27877"/>
    <cellStyle name="Cálculo 3 4 2 4 2" xfId="52830"/>
    <cellStyle name="Cálculo 3 4 2 4 3" xfId="53044"/>
    <cellStyle name="Cálculo 3 4 2 4 4" xfId="44553"/>
    <cellStyle name="Cálculo 3 4 2 5" xfId="44559"/>
    <cellStyle name="Cálculo 3 4 2 5 2" xfId="52836"/>
    <cellStyle name="Cálculo 3 4 2 5 3" xfId="53050"/>
    <cellStyle name="Cálculo 3 4 2 6" xfId="44564"/>
    <cellStyle name="Cálculo 3 4 2 6 2" xfId="52841"/>
    <cellStyle name="Cálculo 3 4 2 6 3" xfId="53055"/>
    <cellStyle name="Cálculo 3 4 2 7" xfId="50294"/>
    <cellStyle name="Cálculo 3 4 2 8" xfId="53015"/>
    <cellStyle name="Cálculo 3 4 2 9" xfId="42017"/>
    <cellStyle name="Cálculo 3 4 3" xfId="7697"/>
    <cellStyle name="Cálculo 3 4 3 2" xfId="19817"/>
    <cellStyle name="Cálculo 3 4 3 2 2" xfId="48260"/>
    <cellStyle name="Cálculo 3 4 3 3" xfId="31906"/>
    <cellStyle name="Cálculo 3 4 3 3 2" xfId="52985"/>
    <cellStyle name="Cálculo 3 4 3 4" xfId="39983"/>
    <cellStyle name="Cálculo 3 4 4" xfId="13757"/>
    <cellStyle name="Cálculo 3 4 4 2" xfId="46211"/>
    <cellStyle name="Cálculo 3 5" xfId="1642"/>
    <cellStyle name="Cálculo 3 5 2" xfId="3679"/>
    <cellStyle name="Cálculo 3 5 2 2" xfId="9738"/>
    <cellStyle name="Cálculo 3 5 2 2 2" xfId="21858"/>
    <cellStyle name="Cálculo 3 5 2 2 2 2" xfId="52912"/>
    <cellStyle name="Cálculo 3 5 2 2 3" xfId="33947"/>
    <cellStyle name="Cálculo 3 5 2 2 3 2" xfId="53122"/>
    <cellStyle name="Cálculo 3 5 2 2 4" xfId="44635"/>
    <cellStyle name="Cálculo 3 5 2 3" xfId="15798"/>
    <cellStyle name="Cálculo 3 5 2 3 2" xfId="52866"/>
    <cellStyle name="Cálculo 3 5 2 3 3" xfId="53078"/>
    <cellStyle name="Cálculo 3 5 2 3 4" xfId="44589"/>
    <cellStyle name="Cálculo 3 5 2 4" xfId="27888"/>
    <cellStyle name="Cálculo 3 5 2 4 2" xfId="52950"/>
    <cellStyle name="Cálculo 3 5 2 4 3" xfId="53160"/>
    <cellStyle name="Cálculo 3 5 2 4 4" xfId="44673"/>
    <cellStyle name="Cálculo 3 5 2 5" xfId="44671"/>
    <cellStyle name="Cálculo 3 5 2 5 2" xfId="52948"/>
    <cellStyle name="Cálculo 3 5 2 5 3" xfId="53158"/>
    <cellStyle name="Cálculo 3 5 2 6" xfId="44574"/>
    <cellStyle name="Cálculo 3 5 2 6 2" xfId="52851"/>
    <cellStyle name="Cálculo 3 5 2 6 3" xfId="53064"/>
    <cellStyle name="Cálculo 3 5 2 7" xfId="50305"/>
    <cellStyle name="Cálculo 3 5 2 8" xfId="53024"/>
    <cellStyle name="Cálculo 3 5 2 9" xfId="42028"/>
    <cellStyle name="Cálculo 3 5 3" xfId="7708"/>
    <cellStyle name="Cálculo 3 5 3 2" xfId="19828"/>
    <cellStyle name="Cálculo 3 5 3 2 2" xfId="48271"/>
    <cellStyle name="Cálculo 3 5 3 3" xfId="31917"/>
    <cellStyle name="Cálculo 3 5 3 3 2" xfId="52994"/>
    <cellStyle name="Cálculo 3 5 3 4" xfId="39994"/>
    <cellStyle name="Cálculo 3 5 4" xfId="13768"/>
    <cellStyle name="Cálculo 3 5 4 2" xfId="46222"/>
    <cellStyle name="Cálculo 3 6" xfId="1643"/>
    <cellStyle name="Cálculo 3 6 2" xfId="3680"/>
    <cellStyle name="Cálculo 3 6 2 2" xfId="9739"/>
    <cellStyle name="Cálculo 3 6 2 2 2" xfId="21859"/>
    <cellStyle name="Cálculo 3 6 2 2 2 2" xfId="52913"/>
    <cellStyle name="Cálculo 3 6 2 2 3" xfId="33948"/>
    <cellStyle name="Cálculo 3 6 2 2 3 2" xfId="53123"/>
    <cellStyle name="Cálculo 3 6 2 2 4" xfId="44636"/>
    <cellStyle name="Cálculo 3 6 2 3" xfId="15799"/>
    <cellStyle name="Cálculo 3 6 2 3 2" xfId="52961"/>
    <cellStyle name="Cálculo 3 6 2 3 3" xfId="53171"/>
    <cellStyle name="Cálculo 3 6 2 3 4" xfId="44684"/>
    <cellStyle name="Cálculo 3 6 2 4" xfId="27889"/>
    <cellStyle name="Cálculo 3 6 2 4 2" xfId="52935"/>
    <cellStyle name="Cálculo 3 6 2 4 3" xfId="53145"/>
    <cellStyle name="Cálculo 3 6 2 4 4" xfId="44658"/>
    <cellStyle name="Cálculo 3 6 2 5" xfId="44562"/>
    <cellStyle name="Cálculo 3 6 2 5 2" xfId="52839"/>
    <cellStyle name="Cálculo 3 6 2 5 3" xfId="53053"/>
    <cellStyle name="Cálculo 3 6 2 6" xfId="44663"/>
    <cellStyle name="Cálculo 3 6 2 6 2" xfId="52940"/>
    <cellStyle name="Cálculo 3 6 2 6 3" xfId="53150"/>
    <cellStyle name="Cálculo 3 6 2 7" xfId="50306"/>
    <cellStyle name="Cálculo 3 6 2 8" xfId="53025"/>
    <cellStyle name="Cálculo 3 6 2 9" xfId="42029"/>
    <cellStyle name="Cálculo 3 6 3" xfId="7709"/>
    <cellStyle name="Cálculo 3 6 3 2" xfId="19829"/>
    <cellStyle name="Cálculo 3 6 3 2 2" xfId="48272"/>
    <cellStyle name="Cálculo 3 6 3 3" xfId="31918"/>
    <cellStyle name="Cálculo 3 6 3 3 2" xfId="52995"/>
    <cellStyle name="Cálculo 3 6 3 4" xfId="39995"/>
    <cellStyle name="Cálculo 3 6 4" xfId="13769"/>
    <cellStyle name="Cálculo 3 6 4 2" xfId="46223"/>
    <cellStyle name="Cálculo 3 7" xfId="2458"/>
    <cellStyle name="Cálculo 3 7 2" xfId="8518"/>
    <cellStyle name="Cálculo 3 7 2 2" xfId="20638"/>
    <cellStyle name="Cálculo 3 7 2 2 2" xfId="52864"/>
    <cellStyle name="Cálculo 3 7 2 3" xfId="32727"/>
    <cellStyle name="Cálculo 3 7 2 3 2" xfId="53076"/>
    <cellStyle name="Cálculo 3 7 2 4" xfId="44587"/>
    <cellStyle name="Cálculo 3 7 3" xfId="14578"/>
    <cellStyle name="Cálculo 3 7 3 2" xfId="52882"/>
    <cellStyle name="Cálculo 3 7 3 3" xfId="53094"/>
    <cellStyle name="Cálculo 3 7 3 4" xfId="44605"/>
    <cellStyle name="Cálculo 3 7 4" xfId="26668"/>
    <cellStyle name="Cálculo 3 7 4 2" xfId="52868"/>
    <cellStyle name="Cálculo 3 7 4 3" xfId="53080"/>
    <cellStyle name="Cálculo 3 7 4 4" xfId="44591"/>
    <cellStyle name="Cálculo 3 7 5" xfId="44566"/>
    <cellStyle name="Cálculo 3 7 5 2" xfId="52843"/>
    <cellStyle name="Cálculo 3 7 5 3" xfId="53057"/>
    <cellStyle name="Cálculo 3 7 6" xfId="44659"/>
    <cellStyle name="Cálculo 3 7 6 2" xfId="52936"/>
    <cellStyle name="Cálculo 3 7 6 3" xfId="53146"/>
    <cellStyle name="Cálculo 3 7 7" xfId="49084"/>
    <cellStyle name="Cálculo 3 7 8" xfId="53000"/>
    <cellStyle name="Cálculo 3 7 9" xfId="40807"/>
    <cellStyle name="Cálculo 3 8" xfId="6488"/>
    <cellStyle name="Cálculo 3 8 2" xfId="18608"/>
    <cellStyle name="Cálculo 3 8 2 2" xfId="47036"/>
    <cellStyle name="Cálculo 3 8 3" xfId="30697"/>
    <cellStyle name="Cálculo 3 8 3 2" xfId="52967"/>
    <cellStyle name="Cálculo 3 8 4" xfId="38759"/>
    <cellStyle name="Cálculo 3 9" xfId="12548"/>
    <cellStyle name="Cálculo 3 9 2" xfId="44990"/>
    <cellStyle name="Célula de Verificação 2" xfId="15"/>
    <cellStyle name="Célula de Verificação 3" xfId="462"/>
    <cellStyle name="Célula Vinculada 2" xfId="464"/>
    <cellStyle name="Célula Vinculada 3" xfId="466"/>
    <cellStyle name="Ênfase1 2" xfId="406"/>
    <cellStyle name="Ênfase1 3" xfId="411"/>
    <cellStyle name="Ênfase2 2" xfId="467"/>
    <cellStyle name="Ênfase2 3" xfId="468"/>
    <cellStyle name="Ênfase3 2" xfId="470"/>
    <cellStyle name="Ênfase3 3" xfId="1"/>
    <cellStyle name="Ênfase4 2" xfId="471"/>
    <cellStyle name="Ênfase4 3" xfId="472"/>
    <cellStyle name="Ênfase5 2" xfId="473"/>
    <cellStyle name="Ênfase5 3" xfId="474"/>
    <cellStyle name="Ênfase6 2" xfId="432"/>
    <cellStyle name="Ênfase6 3" xfId="434"/>
    <cellStyle name="Entrada 2" xfId="475"/>
    <cellStyle name="Entrada 3" xfId="476"/>
    <cellStyle name="Entrada 3 2" xfId="1531"/>
    <cellStyle name="Entrada 3 2 2" xfId="3573"/>
    <cellStyle name="Entrada 3 2 2 2" xfId="9632"/>
    <cellStyle name="Entrada 3 2 2 2 2" xfId="21752"/>
    <cellStyle name="Entrada 3 2 2 2 2 2" xfId="52893"/>
    <cellStyle name="Entrada 3 2 2 2 3" xfId="33841"/>
    <cellStyle name="Entrada 3 2 2 2 3 2" xfId="53103"/>
    <cellStyle name="Entrada 3 2 2 2 4" xfId="44616"/>
    <cellStyle name="Entrada 3 2 2 3" xfId="15692"/>
    <cellStyle name="Entrada 3 2 2 3 2" xfId="52962"/>
    <cellStyle name="Entrada 3 2 2 3 3" xfId="53172"/>
    <cellStyle name="Entrada 3 2 2 3 4" xfId="44685"/>
    <cellStyle name="Entrada 3 2 2 4" xfId="27782"/>
    <cellStyle name="Entrada 3 2 2 4 2" xfId="47660"/>
    <cellStyle name="Entrada 3 2 2 4 3" xfId="52974"/>
    <cellStyle name="Entrada 3 2 2 4 4" xfId="39383"/>
    <cellStyle name="Entrada 3 2 2 5" xfId="44571"/>
    <cellStyle name="Entrada 3 2 2 5 2" xfId="52848"/>
    <cellStyle name="Entrada 3 2 2 5 3" xfId="53061"/>
    <cellStyle name="Entrada 3 2 2 6" xfId="44551"/>
    <cellStyle name="Entrada 3 2 2 6 2" xfId="52828"/>
    <cellStyle name="Entrada 3 2 2 6 3" xfId="53042"/>
    <cellStyle name="Entrada 3 2 2 7" xfId="50199"/>
    <cellStyle name="Entrada 3 2 2 8" xfId="53007"/>
    <cellStyle name="Entrada 3 2 2 9" xfId="41922"/>
    <cellStyle name="Entrada 3 2 3" xfId="7602"/>
    <cellStyle name="Entrada 3 2 3 2" xfId="19722"/>
    <cellStyle name="Entrada 3 2 3 2 2" xfId="48165"/>
    <cellStyle name="Entrada 3 2 3 3" xfId="31811"/>
    <cellStyle name="Entrada 3 2 3 3 2" xfId="52977"/>
    <cellStyle name="Entrada 3 2 3 4" xfId="39888"/>
    <cellStyle name="Entrada 3 2 4" xfId="13662"/>
    <cellStyle name="Entrada 3 2 4 2" xfId="46116"/>
    <cellStyle name="Entrada 3 3" xfId="1635"/>
    <cellStyle name="Entrada 3 3 2" xfId="3672"/>
    <cellStyle name="Entrada 3 3 2 2" xfId="9731"/>
    <cellStyle name="Entrada 3 3 2 2 2" xfId="21851"/>
    <cellStyle name="Entrada 3 3 2 2 2 2" xfId="52906"/>
    <cellStyle name="Entrada 3 3 2 2 3" xfId="33940"/>
    <cellStyle name="Entrada 3 3 2 2 3 2" xfId="53116"/>
    <cellStyle name="Entrada 3 3 2 2 4" xfId="44629"/>
    <cellStyle name="Entrada 3 3 2 3" xfId="15791"/>
    <cellStyle name="Entrada 3 3 2 3 2" xfId="52943"/>
    <cellStyle name="Entrada 3 3 2 3 3" xfId="53153"/>
    <cellStyle name="Entrada 3 3 2 3 4" xfId="44666"/>
    <cellStyle name="Entrada 3 3 2 4" xfId="27881"/>
    <cellStyle name="Entrada 3 3 2 4 2" xfId="52832"/>
    <cellStyle name="Entrada 3 3 2 4 3" xfId="53046"/>
    <cellStyle name="Entrada 3 3 2 4 4" xfId="44555"/>
    <cellStyle name="Entrada 3 3 2 5" xfId="44541"/>
    <cellStyle name="Entrada 3 3 2 5 2" xfId="52818"/>
    <cellStyle name="Entrada 3 3 2 5 3" xfId="53033"/>
    <cellStyle name="Entrada 3 3 2 6" xfId="44664"/>
    <cellStyle name="Entrada 3 3 2 6 2" xfId="52941"/>
    <cellStyle name="Entrada 3 3 2 6 3" xfId="53151"/>
    <cellStyle name="Entrada 3 3 2 7" xfId="50298"/>
    <cellStyle name="Entrada 3 3 2 8" xfId="53018"/>
    <cellStyle name="Entrada 3 3 2 9" xfId="42021"/>
    <cellStyle name="Entrada 3 3 3" xfId="7701"/>
    <cellStyle name="Entrada 3 3 3 2" xfId="19821"/>
    <cellStyle name="Entrada 3 3 3 2 2" xfId="48264"/>
    <cellStyle name="Entrada 3 3 3 3" xfId="31910"/>
    <cellStyle name="Entrada 3 3 3 3 2" xfId="52988"/>
    <cellStyle name="Entrada 3 3 3 4" xfId="39987"/>
    <cellStyle name="Entrada 3 3 4" xfId="13761"/>
    <cellStyle name="Entrada 3 3 4 2" xfId="46215"/>
    <cellStyle name="Entrada 3 4" xfId="1628"/>
    <cellStyle name="Entrada 3 4 2" xfId="3665"/>
    <cellStyle name="Entrada 3 4 2 2" xfId="9724"/>
    <cellStyle name="Entrada 3 4 2 2 2" xfId="21844"/>
    <cellStyle name="Entrada 3 4 2 2 2 2" xfId="52900"/>
    <cellStyle name="Entrada 3 4 2 2 3" xfId="33933"/>
    <cellStyle name="Entrada 3 4 2 2 3 2" xfId="53110"/>
    <cellStyle name="Entrada 3 4 2 2 4" xfId="44623"/>
    <cellStyle name="Entrada 3 4 2 3" xfId="15784"/>
    <cellStyle name="Entrada 3 4 2 3 2" xfId="46773"/>
    <cellStyle name="Entrada 3 4 2 3 3" xfId="52966"/>
    <cellStyle name="Entrada 3 4 2 3 4" xfId="38496"/>
    <cellStyle name="Entrada 3 4 2 4" xfId="27874"/>
    <cellStyle name="Entrada 3 4 2 4 2" xfId="52897"/>
    <cellStyle name="Entrada 3 4 2 4 3" xfId="53107"/>
    <cellStyle name="Entrada 3 4 2 4 4" xfId="44620"/>
    <cellStyle name="Entrada 3 4 2 5" xfId="44575"/>
    <cellStyle name="Entrada 3 4 2 5 2" xfId="52852"/>
    <cellStyle name="Entrada 3 4 2 5 3" xfId="53065"/>
    <cellStyle name="Entrada 3 4 2 6" xfId="38766"/>
    <cellStyle name="Entrada 3 4 2 6 2" xfId="47043"/>
    <cellStyle name="Entrada 3 4 2 6 3" xfId="52968"/>
    <cellStyle name="Entrada 3 4 2 7" xfId="50291"/>
    <cellStyle name="Entrada 3 4 2 8" xfId="53012"/>
    <cellStyle name="Entrada 3 4 2 9" xfId="42014"/>
    <cellStyle name="Entrada 3 4 3" xfId="7694"/>
    <cellStyle name="Entrada 3 4 3 2" xfId="19814"/>
    <cellStyle name="Entrada 3 4 3 2 2" xfId="48257"/>
    <cellStyle name="Entrada 3 4 3 3" xfId="31903"/>
    <cellStyle name="Entrada 3 4 3 3 2" xfId="52982"/>
    <cellStyle name="Entrada 3 4 3 4" xfId="39980"/>
    <cellStyle name="Entrada 3 4 4" xfId="13754"/>
    <cellStyle name="Entrada 3 4 4 2" xfId="46208"/>
    <cellStyle name="Entrada 3 5" xfId="1645"/>
    <cellStyle name="Entrada 3 5 2" xfId="3682"/>
    <cellStyle name="Entrada 3 5 2 2" xfId="9741"/>
    <cellStyle name="Entrada 3 5 2 2 2" xfId="21861"/>
    <cellStyle name="Entrada 3 5 2 2 2 2" xfId="52915"/>
    <cellStyle name="Entrada 3 5 2 2 3" xfId="33950"/>
    <cellStyle name="Entrada 3 5 2 2 3 2" xfId="53125"/>
    <cellStyle name="Entrada 3 5 2 2 4" xfId="44638"/>
    <cellStyle name="Entrada 3 5 2 3" xfId="15801"/>
    <cellStyle name="Entrada 3 5 2 3 2" xfId="52855"/>
    <cellStyle name="Entrada 3 5 2 3 3" xfId="53068"/>
    <cellStyle name="Entrada 3 5 2 3 4" xfId="44578"/>
    <cellStyle name="Entrada 3 5 2 4" xfId="27891"/>
    <cellStyle name="Entrada 3 5 2 4 2" xfId="52964"/>
    <cellStyle name="Entrada 3 5 2 4 3" xfId="53174"/>
    <cellStyle name="Entrada 3 5 2 4 4" xfId="44687"/>
    <cellStyle name="Entrada 3 5 2 5" xfId="44661"/>
    <cellStyle name="Entrada 3 5 2 5 2" xfId="52938"/>
    <cellStyle name="Entrada 3 5 2 5 3" xfId="53148"/>
    <cellStyle name="Entrada 3 5 2 6" xfId="44614"/>
    <cellStyle name="Entrada 3 5 2 6 2" xfId="52891"/>
    <cellStyle name="Entrada 3 5 2 6 3" xfId="53101"/>
    <cellStyle name="Entrada 3 5 2 7" xfId="50308"/>
    <cellStyle name="Entrada 3 5 2 8" xfId="53027"/>
    <cellStyle name="Entrada 3 5 2 9" xfId="42031"/>
    <cellStyle name="Entrada 3 5 3" xfId="7711"/>
    <cellStyle name="Entrada 3 5 3 2" xfId="19831"/>
    <cellStyle name="Entrada 3 5 3 2 2" xfId="48274"/>
    <cellStyle name="Entrada 3 5 3 3" xfId="31920"/>
    <cellStyle name="Entrada 3 5 3 3 2" xfId="52997"/>
    <cellStyle name="Entrada 3 5 3 4" xfId="39997"/>
    <cellStyle name="Entrada 3 5 4" xfId="13771"/>
    <cellStyle name="Entrada 3 5 4 2" xfId="46225"/>
    <cellStyle name="Entrada 3 6" xfId="1640"/>
    <cellStyle name="Entrada 3 6 2" xfId="3677"/>
    <cellStyle name="Entrada 3 6 2 2" xfId="9736"/>
    <cellStyle name="Entrada 3 6 2 2 2" xfId="21856"/>
    <cellStyle name="Entrada 3 6 2 2 2 2" xfId="52910"/>
    <cellStyle name="Entrada 3 6 2 2 3" xfId="33945"/>
    <cellStyle name="Entrada 3 6 2 2 3 2" xfId="53120"/>
    <cellStyle name="Entrada 3 6 2 2 4" xfId="44633"/>
    <cellStyle name="Entrada 3 6 2 3" xfId="15796"/>
    <cellStyle name="Entrada 3 6 2 3 2" xfId="52846"/>
    <cellStyle name="Entrada 3 6 2 3 3" xfId="53060"/>
    <cellStyle name="Entrada 3 6 2 3 4" xfId="44569"/>
    <cellStyle name="Entrada 3 6 2 4" xfId="27886"/>
    <cellStyle name="Entrada 3 6 2 4 2" xfId="52952"/>
    <cellStyle name="Entrada 3 6 2 4 3" xfId="53162"/>
    <cellStyle name="Entrada 3 6 2 4 4" xfId="44675"/>
    <cellStyle name="Entrada 3 6 2 5" xfId="38940"/>
    <cellStyle name="Entrada 3 6 2 5 2" xfId="47217"/>
    <cellStyle name="Entrada 3 6 2 5 3" xfId="52972"/>
    <cellStyle name="Entrada 3 6 2 6" xfId="44642"/>
    <cellStyle name="Entrada 3 6 2 6 2" xfId="52919"/>
    <cellStyle name="Entrada 3 6 2 6 3" xfId="53129"/>
    <cellStyle name="Entrada 3 6 2 7" xfId="50303"/>
    <cellStyle name="Entrada 3 6 2 8" xfId="53022"/>
    <cellStyle name="Entrada 3 6 2 9" xfId="42026"/>
    <cellStyle name="Entrada 3 6 3" xfId="7706"/>
    <cellStyle name="Entrada 3 6 3 2" xfId="19826"/>
    <cellStyle name="Entrada 3 6 3 2 2" xfId="48269"/>
    <cellStyle name="Entrada 3 6 3 3" xfId="31915"/>
    <cellStyle name="Entrada 3 6 3 3 2" xfId="52992"/>
    <cellStyle name="Entrada 3 6 3 4" xfId="39992"/>
    <cellStyle name="Entrada 3 6 4" xfId="13766"/>
    <cellStyle name="Entrada 3 6 4 2" xfId="46220"/>
    <cellStyle name="Entrada 3 7" xfId="2573"/>
    <cellStyle name="Entrada 3 7 2" xfId="8633"/>
    <cellStyle name="Entrada 3 7 2 2" xfId="20753"/>
    <cellStyle name="Entrada 3 7 2 2 2" xfId="52871"/>
    <cellStyle name="Entrada 3 7 2 3" xfId="32842"/>
    <cellStyle name="Entrada 3 7 2 3 2" xfId="53083"/>
    <cellStyle name="Entrada 3 7 2 4" xfId="44594"/>
    <cellStyle name="Entrada 3 7 3" xfId="14693"/>
    <cellStyle name="Entrada 3 7 3 2" xfId="52869"/>
    <cellStyle name="Entrada 3 7 3 3" xfId="53081"/>
    <cellStyle name="Entrada 3 7 3 4" xfId="44592"/>
    <cellStyle name="Entrada 3 7 4" xfId="26783"/>
    <cellStyle name="Entrada 3 7 4 2" xfId="52825"/>
    <cellStyle name="Entrada 3 7 4 3" xfId="53039"/>
    <cellStyle name="Entrada 3 7 4 4" xfId="44548"/>
    <cellStyle name="Entrada 3 7 5" xfId="44677"/>
    <cellStyle name="Entrada 3 7 5 2" xfId="52954"/>
    <cellStyle name="Entrada 3 7 5 3" xfId="53164"/>
    <cellStyle name="Entrada 3 7 6" xfId="44580"/>
    <cellStyle name="Entrada 3 7 6 2" xfId="52857"/>
    <cellStyle name="Entrada 3 7 6 3" xfId="53070"/>
    <cellStyle name="Entrada 3 7 7" xfId="49199"/>
    <cellStyle name="Entrada 3 7 8" xfId="53002"/>
    <cellStyle name="Entrada 3 7 9" xfId="40922"/>
    <cellStyle name="Entrada 3 8" xfId="6603"/>
    <cellStyle name="Entrada 3 8 2" xfId="18723"/>
    <cellStyle name="Entrada 3 8 2 2" xfId="47152"/>
    <cellStyle name="Entrada 3 8 3" xfId="30812"/>
    <cellStyle name="Entrada 3 8 3 2" xfId="52970"/>
    <cellStyle name="Entrada 3 8 4" xfId="38875"/>
    <cellStyle name="Entrada 3 9" xfId="12663"/>
    <cellStyle name="Entrada 3 9 2" xfId="45105"/>
    <cellStyle name="Excel Built-in Normal" xfId="477"/>
    <cellStyle name="Excel_BuiltIn_Texto Explicativo 1" xfId="478"/>
    <cellStyle name="Hiperlink" xfId="13" builtinId="8"/>
    <cellStyle name="Incorreto 2" xfId="479"/>
    <cellStyle name="Incorreto 3" xfId="469"/>
    <cellStyle name="Moeda" xfId="10" builtinId="4"/>
    <cellStyle name="Moeda [0] 2" xfId="482"/>
    <cellStyle name="Moeda [0] 2 2" xfId="1534"/>
    <cellStyle name="Moeda [0] 2 3" xfId="1022"/>
    <cellStyle name="Moeda 10" xfId="1621"/>
    <cellStyle name="Moeda 10 2" xfId="3658"/>
    <cellStyle name="Moeda 10 2 2" xfId="9717"/>
    <cellStyle name="Moeda 10 2 2 2" xfId="21837"/>
    <cellStyle name="Moeda 10 2 2 3" xfId="33926"/>
    <cellStyle name="Moeda 10 2 2 4" xfId="50284"/>
    <cellStyle name="Moeda 10 2 3" xfId="15777"/>
    <cellStyle name="Moeda 10 2 4" xfId="27867"/>
    <cellStyle name="Moeda 10 2 5" xfId="42007"/>
    <cellStyle name="Moeda 10 3" xfId="5678"/>
    <cellStyle name="Moeda 10 3 2" xfId="11737"/>
    <cellStyle name="Moeda 10 3 2 2" xfId="23857"/>
    <cellStyle name="Moeda 10 3 2 3" xfId="35946"/>
    <cellStyle name="Moeda 10 3 2 4" xfId="52304"/>
    <cellStyle name="Moeda 10 3 3" xfId="17797"/>
    <cellStyle name="Moeda 10 3 4" xfId="29887"/>
    <cellStyle name="Moeda 10 3 5" xfId="44027"/>
    <cellStyle name="Moeda 10 4" xfId="7687"/>
    <cellStyle name="Moeda 10 4 2" xfId="19807"/>
    <cellStyle name="Moeda 10 4 2 2" xfId="48250"/>
    <cellStyle name="Moeda 10 4 3" xfId="31896"/>
    <cellStyle name="Moeda 10 4 4" xfId="39973"/>
    <cellStyle name="Moeda 10 5" xfId="13747"/>
    <cellStyle name="Moeda 10 5 2" xfId="46201"/>
    <cellStyle name="Moeda 10 6" xfId="25857"/>
    <cellStyle name="Moeda 10 7" xfId="37947"/>
    <cellStyle name="Moeda 11" xfId="1622"/>
    <cellStyle name="Moeda 11 2" xfId="3659"/>
    <cellStyle name="Moeda 11 2 2" xfId="9718"/>
    <cellStyle name="Moeda 11 2 2 2" xfId="21838"/>
    <cellStyle name="Moeda 11 2 2 3" xfId="33927"/>
    <cellStyle name="Moeda 11 2 2 4" xfId="50285"/>
    <cellStyle name="Moeda 11 2 3" xfId="15778"/>
    <cellStyle name="Moeda 11 2 4" xfId="27868"/>
    <cellStyle name="Moeda 11 2 5" xfId="42008"/>
    <cellStyle name="Moeda 11 3" xfId="5679"/>
    <cellStyle name="Moeda 11 3 2" xfId="11738"/>
    <cellStyle name="Moeda 11 3 2 2" xfId="23858"/>
    <cellStyle name="Moeda 11 3 2 3" xfId="35947"/>
    <cellStyle name="Moeda 11 3 2 4" xfId="52305"/>
    <cellStyle name="Moeda 11 3 3" xfId="17798"/>
    <cellStyle name="Moeda 11 3 4" xfId="29888"/>
    <cellStyle name="Moeda 11 3 5" xfId="44028"/>
    <cellStyle name="Moeda 11 4" xfId="7688"/>
    <cellStyle name="Moeda 11 4 2" xfId="19808"/>
    <cellStyle name="Moeda 11 4 2 2" xfId="48251"/>
    <cellStyle name="Moeda 11 4 3" xfId="31897"/>
    <cellStyle name="Moeda 11 4 4" xfId="39974"/>
    <cellStyle name="Moeda 11 5" xfId="13748"/>
    <cellStyle name="Moeda 11 5 2" xfId="46202"/>
    <cellStyle name="Moeda 11 6" xfId="25858"/>
    <cellStyle name="Moeda 11 7" xfId="37948"/>
    <cellStyle name="Moeda 12" xfId="1623"/>
    <cellStyle name="Moeda 12 2" xfId="3660"/>
    <cellStyle name="Moeda 12 2 2" xfId="9719"/>
    <cellStyle name="Moeda 12 2 2 2" xfId="21839"/>
    <cellStyle name="Moeda 12 2 2 3" xfId="33928"/>
    <cellStyle name="Moeda 12 2 2 4" xfId="50286"/>
    <cellStyle name="Moeda 12 2 3" xfId="15779"/>
    <cellStyle name="Moeda 12 2 4" xfId="27869"/>
    <cellStyle name="Moeda 12 2 5" xfId="42009"/>
    <cellStyle name="Moeda 12 3" xfId="5680"/>
    <cellStyle name="Moeda 12 3 2" xfId="11739"/>
    <cellStyle name="Moeda 12 3 2 2" xfId="23859"/>
    <cellStyle name="Moeda 12 3 2 3" xfId="35948"/>
    <cellStyle name="Moeda 12 3 2 4" xfId="52306"/>
    <cellStyle name="Moeda 12 3 3" xfId="17799"/>
    <cellStyle name="Moeda 12 3 4" xfId="29889"/>
    <cellStyle name="Moeda 12 3 5" xfId="44029"/>
    <cellStyle name="Moeda 12 4" xfId="7689"/>
    <cellStyle name="Moeda 12 4 2" xfId="19809"/>
    <cellStyle name="Moeda 12 4 2 2" xfId="48252"/>
    <cellStyle name="Moeda 12 4 3" xfId="31898"/>
    <cellStyle name="Moeda 12 4 4" xfId="39975"/>
    <cellStyle name="Moeda 12 5" xfId="13749"/>
    <cellStyle name="Moeda 12 5 2" xfId="46203"/>
    <cellStyle name="Moeda 12 6" xfId="25859"/>
    <cellStyle name="Moeda 12 7" xfId="37949"/>
    <cellStyle name="Moeda 13" xfId="1639"/>
    <cellStyle name="Moeda 13 2" xfId="3676"/>
    <cellStyle name="Moeda 13 2 2" xfId="9735"/>
    <cellStyle name="Moeda 13 2 2 2" xfId="21855"/>
    <cellStyle name="Moeda 13 2 2 3" xfId="33944"/>
    <cellStyle name="Moeda 13 2 2 4" xfId="50302"/>
    <cellStyle name="Moeda 13 2 3" xfId="15795"/>
    <cellStyle name="Moeda 13 2 4" xfId="27885"/>
    <cellStyle name="Moeda 13 2 5" xfId="42025"/>
    <cellStyle name="Moeda 13 3" xfId="5684"/>
    <cellStyle name="Moeda 13 3 2" xfId="11743"/>
    <cellStyle name="Moeda 13 3 2 2" xfId="23863"/>
    <cellStyle name="Moeda 13 3 2 3" xfId="35952"/>
    <cellStyle name="Moeda 13 3 2 4" xfId="52310"/>
    <cellStyle name="Moeda 13 3 3" xfId="17803"/>
    <cellStyle name="Moeda 13 3 4" xfId="29893"/>
    <cellStyle name="Moeda 13 3 5" xfId="44033"/>
    <cellStyle name="Moeda 13 4" xfId="7705"/>
    <cellStyle name="Moeda 13 4 2" xfId="19825"/>
    <cellStyle name="Moeda 13 4 2 2" xfId="48268"/>
    <cellStyle name="Moeda 13 4 3" xfId="31914"/>
    <cellStyle name="Moeda 13 4 4" xfId="39991"/>
    <cellStyle name="Moeda 13 5" xfId="13765"/>
    <cellStyle name="Moeda 13 5 2" xfId="46219"/>
    <cellStyle name="Moeda 13 6" xfId="25863"/>
    <cellStyle name="Moeda 13 7" xfId="37953"/>
    <cellStyle name="Moeda 14" xfId="1625"/>
    <cellStyle name="Moeda 14 2" xfId="3662"/>
    <cellStyle name="Moeda 14 2 2" xfId="9721"/>
    <cellStyle name="Moeda 14 2 2 2" xfId="21841"/>
    <cellStyle name="Moeda 14 2 2 3" xfId="33930"/>
    <cellStyle name="Moeda 14 2 2 4" xfId="50288"/>
    <cellStyle name="Moeda 14 2 3" xfId="15781"/>
    <cellStyle name="Moeda 14 2 4" xfId="27871"/>
    <cellStyle name="Moeda 14 2 5" xfId="42011"/>
    <cellStyle name="Moeda 14 3" xfId="5681"/>
    <cellStyle name="Moeda 14 3 2" xfId="11740"/>
    <cellStyle name="Moeda 14 3 2 2" xfId="23860"/>
    <cellStyle name="Moeda 14 3 2 3" xfId="35949"/>
    <cellStyle name="Moeda 14 3 2 4" xfId="52307"/>
    <cellStyle name="Moeda 14 3 3" xfId="17800"/>
    <cellStyle name="Moeda 14 3 4" xfId="29890"/>
    <cellStyle name="Moeda 14 3 5" xfId="44030"/>
    <cellStyle name="Moeda 14 4" xfId="7691"/>
    <cellStyle name="Moeda 14 4 2" xfId="19811"/>
    <cellStyle name="Moeda 14 4 2 2" xfId="48254"/>
    <cellStyle name="Moeda 14 4 3" xfId="31900"/>
    <cellStyle name="Moeda 14 4 4" xfId="39977"/>
    <cellStyle name="Moeda 14 5" xfId="13751"/>
    <cellStyle name="Moeda 14 5 2" xfId="46205"/>
    <cellStyle name="Moeda 14 6" xfId="25860"/>
    <cellStyle name="Moeda 14 7" xfId="37950"/>
    <cellStyle name="Moeda 15" xfId="1626"/>
    <cellStyle name="Moeda 15 2" xfId="3663"/>
    <cellStyle name="Moeda 15 2 2" xfId="9722"/>
    <cellStyle name="Moeda 15 2 2 2" xfId="21842"/>
    <cellStyle name="Moeda 15 2 2 3" xfId="33931"/>
    <cellStyle name="Moeda 15 2 2 4" xfId="50289"/>
    <cellStyle name="Moeda 15 2 3" xfId="15782"/>
    <cellStyle name="Moeda 15 2 4" xfId="27872"/>
    <cellStyle name="Moeda 15 2 5" xfId="42012"/>
    <cellStyle name="Moeda 15 3" xfId="5682"/>
    <cellStyle name="Moeda 15 3 2" xfId="11741"/>
    <cellStyle name="Moeda 15 3 2 2" xfId="23861"/>
    <cellStyle name="Moeda 15 3 2 3" xfId="35950"/>
    <cellStyle name="Moeda 15 3 2 4" xfId="52308"/>
    <cellStyle name="Moeda 15 3 3" xfId="17801"/>
    <cellStyle name="Moeda 15 3 4" xfId="29891"/>
    <cellStyle name="Moeda 15 3 5" xfId="44031"/>
    <cellStyle name="Moeda 15 4" xfId="7692"/>
    <cellStyle name="Moeda 15 4 2" xfId="19812"/>
    <cellStyle name="Moeda 15 4 2 2" xfId="48255"/>
    <cellStyle name="Moeda 15 4 3" xfId="31901"/>
    <cellStyle name="Moeda 15 4 4" xfId="39978"/>
    <cellStyle name="Moeda 15 5" xfId="13752"/>
    <cellStyle name="Moeda 15 5 2" xfId="46206"/>
    <cellStyle name="Moeda 15 6" xfId="25861"/>
    <cellStyle name="Moeda 15 7" xfId="37951"/>
    <cellStyle name="Moeda 16" xfId="1634"/>
    <cellStyle name="Moeda 16 2" xfId="3671"/>
    <cellStyle name="Moeda 16 2 2" xfId="9730"/>
    <cellStyle name="Moeda 16 2 2 2" xfId="21850"/>
    <cellStyle name="Moeda 16 2 2 3" xfId="33939"/>
    <cellStyle name="Moeda 16 2 2 4" xfId="50297"/>
    <cellStyle name="Moeda 16 2 3" xfId="15790"/>
    <cellStyle name="Moeda 16 2 4" xfId="27880"/>
    <cellStyle name="Moeda 16 2 5" xfId="42020"/>
    <cellStyle name="Moeda 16 3" xfId="5683"/>
    <cellStyle name="Moeda 16 3 2" xfId="11742"/>
    <cellStyle name="Moeda 16 3 2 2" xfId="23862"/>
    <cellStyle name="Moeda 16 3 2 3" xfId="35951"/>
    <cellStyle name="Moeda 16 3 2 4" xfId="52309"/>
    <cellStyle name="Moeda 16 3 3" xfId="17802"/>
    <cellStyle name="Moeda 16 3 4" xfId="29892"/>
    <cellStyle name="Moeda 16 3 5" xfId="44032"/>
    <cellStyle name="Moeda 16 4" xfId="7700"/>
    <cellStyle name="Moeda 16 4 2" xfId="19820"/>
    <cellStyle name="Moeda 16 4 2 2" xfId="48263"/>
    <cellStyle name="Moeda 16 4 3" xfId="31909"/>
    <cellStyle name="Moeda 16 4 4" xfId="39986"/>
    <cellStyle name="Moeda 16 5" xfId="13760"/>
    <cellStyle name="Moeda 16 5 2" xfId="46214"/>
    <cellStyle name="Moeda 16 6" xfId="25862"/>
    <cellStyle name="Moeda 16 7" xfId="37952"/>
    <cellStyle name="Moeda 17" xfId="1648"/>
    <cellStyle name="Moeda 17 2" xfId="3685"/>
    <cellStyle name="Moeda 17 2 2" xfId="9744"/>
    <cellStyle name="Moeda 17 2 2 2" xfId="21864"/>
    <cellStyle name="Moeda 17 2 2 3" xfId="33953"/>
    <cellStyle name="Moeda 17 2 2 4" xfId="50311"/>
    <cellStyle name="Moeda 17 2 3" xfId="15804"/>
    <cellStyle name="Moeda 17 2 4" xfId="27894"/>
    <cellStyle name="Moeda 17 2 5" xfId="42034"/>
    <cellStyle name="Moeda 17 3" xfId="5685"/>
    <cellStyle name="Moeda 17 3 2" xfId="11744"/>
    <cellStyle name="Moeda 17 3 2 2" xfId="23864"/>
    <cellStyle name="Moeda 17 3 2 3" xfId="35953"/>
    <cellStyle name="Moeda 17 3 2 4" xfId="52311"/>
    <cellStyle name="Moeda 17 3 3" xfId="17804"/>
    <cellStyle name="Moeda 17 3 4" xfId="29894"/>
    <cellStyle name="Moeda 17 3 5" xfId="44034"/>
    <cellStyle name="Moeda 17 4" xfId="7714"/>
    <cellStyle name="Moeda 17 4 2" xfId="19834"/>
    <cellStyle name="Moeda 17 4 2 2" xfId="48277"/>
    <cellStyle name="Moeda 17 4 3" xfId="31923"/>
    <cellStyle name="Moeda 17 4 4" xfId="40000"/>
    <cellStyle name="Moeda 17 5" xfId="13774"/>
    <cellStyle name="Moeda 17 5 2" xfId="46228"/>
    <cellStyle name="Moeda 17 6" xfId="25864"/>
    <cellStyle name="Moeda 17 7" xfId="37954"/>
    <cellStyle name="Moeda 18" xfId="1650"/>
    <cellStyle name="Moeda 18 2" xfId="3687"/>
    <cellStyle name="Moeda 18 2 2" xfId="9746"/>
    <cellStyle name="Moeda 18 2 2 2" xfId="21866"/>
    <cellStyle name="Moeda 18 2 2 3" xfId="33955"/>
    <cellStyle name="Moeda 18 2 2 4" xfId="50313"/>
    <cellStyle name="Moeda 18 2 3" xfId="15806"/>
    <cellStyle name="Moeda 18 2 4" xfId="27896"/>
    <cellStyle name="Moeda 18 2 5" xfId="42036"/>
    <cellStyle name="Moeda 18 3" xfId="5687"/>
    <cellStyle name="Moeda 18 3 2" xfId="11746"/>
    <cellStyle name="Moeda 18 3 2 2" xfId="23866"/>
    <cellStyle name="Moeda 18 3 2 3" xfId="35955"/>
    <cellStyle name="Moeda 18 3 2 4" xfId="52313"/>
    <cellStyle name="Moeda 18 3 3" xfId="17806"/>
    <cellStyle name="Moeda 18 3 4" xfId="29896"/>
    <cellStyle name="Moeda 18 3 5" xfId="44036"/>
    <cellStyle name="Moeda 18 4" xfId="7716"/>
    <cellStyle name="Moeda 18 4 2" xfId="19836"/>
    <cellStyle name="Moeda 18 4 2 2" xfId="48279"/>
    <cellStyle name="Moeda 18 4 3" xfId="31925"/>
    <cellStyle name="Moeda 18 4 4" xfId="40002"/>
    <cellStyle name="Moeda 18 5" xfId="13776"/>
    <cellStyle name="Moeda 18 5 2" xfId="46230"/>
    <cellStyle name="Moeda 18 6" xfId="25866"/>
    <cellStyle name="Moeda 18 7" xfId="37956"/>
    <cellStyle name="Moeda 19" xfId="1654"/>
    <cellStyle name="Moeda 19 2" xfId="3691"/>
    <cellStyle name="Moeda 19 2 2" xfId="9750"/>
    <cellStyle name="Moeda 19 2 2 2" xfId="21870"/>
    <cellStyle name="Moeda 19 2 2 3" xfId="33959"/>
    <cellStyle name="Moeda 19 2 2 4" xfId="50317"/>
    <cellStyle name="Moeda 19 2 3" xfId="15810"/>
    <cellStyle name="Moeda 19 2 4" xfId="27900"/>
    <cellStyle name="Moeda 19 2 5" xfId="42040"/>
    <cellStyle name="Moeda 19 3" xfId="5691"/>
    <cellStyle name="Moeda 19 3 2" xfId="11750"/>
    <cellStyle name="Moeda 19 3 2 2" xfId="23870"/>
    <cellStyle name="Moeda 19 3 2 3" xfId="35959"/>
    <cellStyle name="Moeda 19 3 2 4" xfId="52317"/>
    <cellStyle name="Moeda 19 3 3" xfId="17810"/>
    <cellStyle name="Moeda 19 3 4" xfId="29900"/>
    <cellStyle name="Moeda 19 3 5" xfId="44040"/>
    <cellStyle name="Moeda 19 4" xfId="7720"/>
    <cellStyle name="Moeda 19 4 2" xfId="19840"/>
    <cellStyle name="Moeda 19 4 2 2" xfId="48283"/>
    <cellStyle name="Moeda 19 4 3" xfId="31929"/>
    <cellStyle name="Moeda 19 4 4" xfId="40006"/>
    <cellStyle name="Moeda 19 5" xfId="13780"/>
    <cellStyle name="Moeda 19 5 2" xfId="46234"/>
    <cellStyle name="Moeda 19 6" xfId="25870"/>
    <cellStyle name="Moeda 19 7" xfId="37960"/>
    <cellStyle name="Moeda 2" xfId="483"/>
    <cellStyle name="Moeda 20" xfId="1655"/>
    <cellStyle name="Moeda 20 2" xfId="3692"/>
    <cellStyle name="Moeda 20 2 2" xfId="9751"/>
    <cellStyle name="Moeda 20 2 2 2" xfId="21871"/>
    <cellStyle name="Moeda 20 2 2 3" xfId="33960"/>
    <cellStyle name="Moeda 20 2 2 4" xfId="50318"/>
    <cellStyle name="Moeda 20 2 3" xfId="15811"/>
    <cellStyle name="Moeda 20 2 4" xfId="27901"/>
    <cellStyle name="Moeda 20 2 5" xfId="42041"/>
    <cellStyle name="Moeda 20 3" xfId="5692"/>
    <cellStyle name="Moeda 20 3 2" xfId="11751"/>
    <cellStyle name="Moeda 20 3 2 2" xfId="23871"/>
    <cellStyle name="Moeda 20 3 2 3" xfId="35960"/>
    <cellStyle name="Moeda 20 3 2 4" xfId="52318"/>
    <cellStyle name="Moeda 20 3 3" xfId="17811"/>
    <cellStyle name="Moeda 20 3 4" xfId="29901"/>
    <cellStyle name="Moeda 20 3 5" xfId="44041"/>
    <cellStyle name="Moeda 20 4" xfId="7721"/>
    <cellStyle name="Moeda 20 4 2" xfId="19841"/>
    <cellStyle name="Moeda 20 4 2 2" xfId="48284"/>
    <cellStyle name="Moeda 20 4 3" xfId="31930"/>
    <cellStyle name="Moeda 20 4 4" xfId="40007"/>
    <cellStyle name="Moeda 20 5" xfId="13781"/>
    <cellStyle name="Moeda 20 5 2" xfId="46235"/>
    <cellStyle name="Moeda 20 6" xfId="25871"/>
    <cellStyle name="Moeda 20 7" xfId="37961"/>
    <cellStyle name="Moeda 21" xfId="1656"/>
    <cellStyle name="Moeda 21 2" xfId="3693"/>
    <cellStyle name="Moeda 21 2 2" xfId="9752"/>
    <cellStyle name="Moeda 21 2 2 2" xfId="21872"/>
    <cellStyle name="Moeda 21 2 2 3" xfId="33961"/>
    <cellStyle name="Moeda 21 2 2 4" xfId="50319"/>
    <cellStyle name="Moeda 21 2 3" xfId="15812"/>
    <cellStyle name="Moeda 21 2 4" xfId="27902"/>
    <cellStyle name="Moeda 21 2 5" xfId="42042"/>
    <cellStyle name="Moeda 21 3" xfId="5693"/>
    <cellStyle name="Moeda 21 3 2" xfId="11752"/>
    <cellStyle name="Moeda 21 3 2 2" xfId="23872"/>
    <cellStyle name="Moeda 21 3 2 3" xfId="35961"/>
    <cellStyle name="Moeda 21 3 2 4" xfId="52319"/>
    <cellStyle name="Moeda 21 3 3" xfId="17812"/>
    <cellStyle name="Moeda 21 3 4" xfId="29902"/>
    <cellStyle name="Moeda 21 3 5" xfId="44042"/>
    <cellStyle name="Moeda 21 4" xfId="7722"/>
    <cellStyle name="Moeda 21 4 2" xfId="19842"/>
    <cellStyle name="Moeda 21 4 2 2" xfId="48285"/>
    <cellStyle name="Moeda 21 4 3" xfId="31931"/>
    <cellStyle name="Moeda 21 4 4" xfId="40008"/>
    <cellStyle name="Moeda 21 5" xfId="13782"/>
    <cellStyle name="Moeda 21 5 2" xfId="46236"/>
    <cellStyle name="Moeda 21 6" xfId="25872"/>
    <cellStyle name="Moeda 21 7" xfId="37962"/>
    <cellStyle name="Moeda 22" xfId="1657"/>
    <cellStyle name="Moeda 22 2" xfId="3694"/>
    <cellStyle name="Moeda 22 2 2" xfId="9753"/>
    <cellStyle name="Moeda 22 2 2 2" xfId="21873"/>
    <cellStyle name="Moeda 22 2 2 3" xfId="33962"/>
    <cellStyle name="Moeda 22 2 2 4" xfId="50320"/>
    <cellStyle name="Moeda 22 2 3" xfId="15813"/>
    <cellStyle name="Moeda 22 2 4" xfId="27903"/>
    <cellStyle name="Moeda 22 2 5" xfId="42043"/>
    <cellStyle name="Moeda 22 3" xfId="5694"/>
    <cellStyle name="Moeda 22 3 2" xfId="11753"/>
    <cellStyle name="Moeda 22 3 2 2" xfId="23873"/>
    <cellStyle name="Moeda 22 3 2 3" xfId="35962"/>
    <cellStyle name="Moeda 22 3 2 4" xfId="52320"/>
    <cellStyle name="Moeda 22 3 3" xfId="17813"/>
    <cellStyle name="Moeda 22 3 4" xfId="29903"/>
    <cellStyle name="Moeda 22 3 5" xfId="44043"/>
    <cellStyle name="Moeda 22 4" xfId="7723"/>
    <cellStyle name="Moeda 22 4 2" xfId="19843"/>
    <cellStyle name="Moeda 22 4 2 2" xfId="48286"/>
    <cellStyle name="Moeda 22 4 3" xfId="31932"/>
    <cellStyle name="Moeda 22 4 4" xfId="40009"/>
    <cellStyle name="Moeda 22 5" xfId="13783"/>
    <cellStyle name="Moeda 22 5 2" xfId="46237"/>
    <cellStyle name="Moeda 22 6" xfId="25873"/>
    <cellStyle name="Moeda 22 7" xfId="37963"/>
    <cellStyle name="Moeda 23" xfId="1653"/>
    <cellStyle name="Moeda 23 2" xfId="3690"/>
    <cellStyle name="Moeda 23 2 2" xfId="9749"/>
    <cellStyle name="Moeda 23 2 2 2" xfId="21869"/>
    <cellStyle name="Moeda 23 2 2 3" xfId="33958"/>
    <cellStyle name="Moeda 23 2 2 4" xfId="50316"/>
    <cellStyle name="Moeda 23 2 3" xfId="15809"/>
    <cellStyle name="Moeda 23 2 4" xfId="27899"/>
    <cellStyle name="Moeda 23 2 5" xfId="42039"/>
    <cellStyle name="Moeda 23 3" xfId="5690"/>
    <cellStyle name="Moeda 23 3 2" xfId="11749"/>
    <cellStyle name="Moeda 23 3 2 2" xfId="23869"/>
    <cellStyle name="Moeda 23 3 2 3" xfId="35958"/>
    <cellStyle name="Moeda 23 3 2 4" xfId="52316"/>
    <cellStyle name="Moeda 23 3 3" xfId="17809"/>
    <cellStyle name="Moeda 23 3 4" xfId="29899"/>
    <cellStyle name="Moeda 23 3 5" xfId="44039"/>
    <cellStyle name="Moeda 23 4" xfId="7719"/>
    <cellStyle name="Moeda 23 4 2" xfId="19839"/>
    <cellStyle name="Moeda 23 4 2 2" xfId="48282"/>
    <cellStyle name="Moeda 23 4 3" xfId="31928"/>
    <cellStyle name="Moeda 23 4 4" xfId="40005"/>
    <cellStyle name="Moeda 23 5" xfId="13779"/>
    <cellStyle name="Moeda 23 5 2" xfId="46233"/>
    <cellStyle name="Moeda 23 6" xfId="25869"/>
    <cellStyle name="Moeda 23 7" xfId="37959"/>
    <cellStyle name="Moeda 24" xfId="611"/>
    <cellStyle name="Moeda 24 2" xfId="2669"/>
    <cellStyle name="Moeda 24 2 2" xfId="8728"/>
    <cellStyle name="Moeda 24 2 2 2" xfId="20848"/>
    <cellStyle name="Moeda 24 2 2 3" xfId="32937"/>
    <cellStyle name="Moeda 24 2 2 4" xfId="49295"/>
    <cellStyle name="Moeda 24 2 3" xfId="14788"/>
    <cellStyle name="Moeda 24 2 4" xfId="26878"/>
    <cellStyle name="Moeda 24 2 5" xfId="41018"/>
    <cellStyle name="Moeda 24 3" xfId="4694"/>
    <cellStyle name="Moeda 24 3 2" xfId="10753"/>
    <cellStyle name="Moeda 24 3 2 2" xfId="22873"/>
    <cellStyle name="Moeda 24 3 2 3" xfId="34962"/>
    <cellStyle name="Moeda 24 3 2 4" xfId="51320"/>
    <cellStyle name="Moeda 24 3 3" xfId="16813"/>
    <cellStyle name="Moeda 24 3 4" xfId="28903"/>
    <cellStyle name="Moeda 24 3 5" xfId="43043"/>
    <cellStyle name="Moeda 24 4" xfId="6698"/>
    <cellStyle name="Moeda 24 4 2" xfId="18818"/>
    <cellStyle name="Moeda 24 4 2 2" xfId="47250"/>
    <cellStyle name="Moeda 24 4 3" xfId="30907"/>
    <cellStyle name="Moeda 24 4 4" xfId="38973"/>
    <cellStyle name="Moeda 24 5" xfId="12758"/>
    <cellStyle name="Moeda 24 5 2" xfId="45202"/>
    <cellStyle name="Moeda 24 6" xfId="24873"/>
    <cellStyle name="Moeda 24 7" xfId="36963"/>
    <cellStyle name="Moeda 25" xfId="1665"/>
    <cellStyle name="Moeda 25 2" xfId="3702"/>
    <cellStyle name="Moeda 25 2 2" xfId="9761"/>
    <cellStyle name="Moeda 25 2 2 2" xfId="21881"/>
    <cellStyle name="Moeda 25 2 2 3" xfId="33970"/>
    <cellStyle name="Moeda 25 2 2 4" xfId="50328"/>
    <cellStyle name="Moeda 25 2 3" xfId="15821"/>
    <cellStyle name="Moeda 25 2 4" xfId="27911"/>
    <cellStyle name="Moeda 25 2 5" xfId="42051"/>
    <cellStyle name="Moeda 25 3" xfId="5702"/>
    <cellStyle name="Moeda 25 3 2" xfId="11761"/>
    <cellStyle name="Moeda 25 3 2 2" xfId="23881"/>
    <cellStyle name="Moeda 25 3 2 3" xfId="35970"/>
    <cellStyle name="Moeda 25 3 2 4" xfId="52328"/>
    <cellStyle name="Moeda 25 3 3" xfId="17821"/>
    <cellStyle name="Moeda 25 3 4" xfId="29911"/>
    <cellStyle name="Moeda 25 3 5" xfId="44051"/>
    <cellStyle name="Moeda 25 4" xfId="7731"/>
    <cellStyle name="Moeda 25 4 2" xfId="19851"/>
    <cellStyle name="Moeda 25 4 2 2" xfId="48294"/>
    <cellStyle name="Moeda 25 4 3" xfId="31940"/>
    <cellStyle name="Moeda 25 4 4" xfId="40017"/>
    <cellStyle name="Moeda 25 5" xfId="13791"/>
    <cellStyle name="Moeda 25 5 2" xfId="46245"/>
    <cellStyle name="Moeda 25 6" xfId="25881"/>
    <cellStyle name="Moeda 25 7" xfId="37971"/>
    <cellStyle name="Moeda 26" xfId="2165"/>
    <cellStyle name="Moeda 26 2" xfId="8225"/>
    <cellStyle name="Moeda 26 2 2" xfId="20345"/>
    <cellStyle name="Moeda 26 2 3" xfId="32434"/>
    <cellStyle name="Moeda 26 2 4" xfId="48791"/>
    <cellStyle name="Moeda 26 3" xfId="14285"/>
    <cellStyle name="Moeda 26 4" xfId="26375"/>
    <cellStyle name="Moeda 26 5" xfId="40514"/>
    <cellStyle name="Moeda 27" xfId="4196"/>
    <cellStyle name="Moeda 27 2" xfId="10255"/>
    <cellStyle name="Moeda 27 2 2" xfId="22375"/>
    <cellStyle name="Moeda 27 2 3" xfId="34464"/>
    <cellStyle name="Moeda 27 2 4" xfId="50822"/>
    <cellStyle name="Moeda 27 3" xfId="16315"/>
    <cellStyle name="Moeda 27 4" xfId="28405"/>
    <cellStyle name="Moeda 27 5" xfId="42545"/>
    <cellStyle name="Moeda 28" xfId="6195"/>
    <cellStyle name="Moeda 28 2" xfId="18315"/>
    <cellStyle name="Moeda 28 2 2" xfId="46741"/>
    <cellStyle name="Moeda 28 3" xfId="30404"/>
    <cellStyle name="Moeda 28 4" xfId="38464"/>
    <cellStyle name="Moeda 29" xfId="12255"/>
    <cellStyle name="Moeda 29 2" xfId="47216"/>
    <cellStyle name="Moeda 29 3" xfId="38939"/>
    <cellStyle name="Moeda 3" xfId="484"/>
    <cellStyle name="Moeda 30" xfId="24375"/>
    <cellStyle name="Moeda 30 2" xfId="52847"/>
    <cellStyle name="Moeda 30 3" xfId="44570"/>
    <cellStyle name="Moeda 31" xfId="44606"/>
    <cellStyle name="Moeda 31 2" xfId="52883"/>
    <cellStyle name="Moeda 32" xfId="44545"/>
    <cellStyle name="Moeda 32 2" xfId="52822"/>
    <cellStyle name="Moeda 33" xfId="44612"/>
    <cellStyle name="Moeda 33 2" xfId="52889"/>
    <cellStyle name="Moeda 34" xfId="44583"/>
    <cellStyle name="Moeda 34 2" xfId="52860"/>
    <cellStyle name="Moeda 35" xfId="44696"/>
    <cellStyle name="Moeda 36" xfId="45169"/>
    <cellStyle name="Moeda 37" xfId="36465"/>
    <cellStyle name="Moeda 4" xfId="18"/>
    <cellStyle name="Moeda 5" xfId="67"/>
    <cellStyle name="Moeda 5 2" xfId="1166"/>
    <cellStyle name="Moeda 5 3" xfId="656"/>
    <cellStyle name="Moeda 6" xfId="1119"/>
    <cellStyle name="Moeda 6 2" xfId="3163"/>
    <cellStyle name="Moeda 6 2 2" xfId="9222"/>
    <cellStyle name="Moeda 6 2 2 2" xfId="21342"/>
    <cellStyle name="Moeda 6 2 2 3" xfId="33431"/>
    <cellStyle name="Moeda 6 2 2 4" xfId="49789"/>
    <cellStyle name="Moeda 6 2 3" xfId="15282"/>
    <cellStyle name="Moeda 6 2 4" xfId="27372"/>
    <cellStyle name="Moeda 6 2 5" xfId="41512"/>
    <cellStyle name="Moeda 6 3" xfId="5188"/>
    <cellStyle name="Moeda 6 3 2" xfId="11247"/>
    <cellStyle name="Moeda 6 3 2 2" xfId="23367"/>
    <cellStyle name="Moeda 6 3 2 3" xfId="35456"/>
    <cellStyle name="Moeda 6 3 2 4" xfId="51814"/>
    <cellStyle name="Moeda 6 3 3" xfId="17307"/>
    <cellStyle name="Moeda 6 3 4" xfId="29397"/>
    <cellStyle name="Moeda 6 3 5" xfId="43537"/>
    <cellStyle name="Moeda 6 4" xfId="7192"/>
    <cellStyle name="Moeda 6 4 2" xfId="19312"/>
    <cellStyle name="Moeda 6 4 2 2" xfId="47754"/>
    <cellStyle name="Moeda 6 4 3" xfId="31401"/>
    <cellStyle name="Moeda 6 4 4" xfId="39477"/>
    <cellStyle name="Moeda 6 5" xfId="13252"/>
    <cellStyle name="Moeda 6 5 2" xfId="45705"/>
    <cellStyle name="Moeda 6 6" xfId="25367"/>
    <cellStyle name="Moeda 6 7" xfId="37457"/>
    <cellStyle name="Moeda 7" xfId="1139"/>
    <cellStyle name="Moeda 7 2" xfId="3183"/>
    <cellStyle name="Moeda 7 2 2" xfId="9242"/>
    <cellStyle name="Moeda 7 2 2 2" xfId="21362"/>
    <cellStyle name="Moeda 7 2 2 3" xfId="33451"/>
    <cellStyle name="Moeda 7 2 2 4" xfId="49809"/>
    <cellStyle name="Moeda 7 2 3" xfId="15302"/>
    <cellStyle name="Moeda 7 2 4" xfId="27392"/>
    <cellStyle name="Moeda 7 2 5" xfId="41532"/>
    <cellStyle name="Moeda 7 3" xfId="5208"/>
    <cellStyle name="Moeda 7 3 2" xfId="11267"/>
    <cellStyle name="Moeda 7 3 2 2" xfId="23387"/>
    <cellStyle name="Moeda 7 3 2 3" xfId="35476"/>
    <cellStyle name="Moeda 7 3 2 4" xfId="51834"/>
    <cellStyle name="Moeda 7 3 3" xfId="17327"/>
    <cellStyle name="Moeda 7 3 4" xfId="29417"/>
    <cellStyle name="Moeda 7 3 5" xfId="43557"/>
    <cellStyle name="Moeda 7 4" xfId="7212"/>
    <cellStyle name="Moeda 7 4 2" xfId="19332"/>
    <cellStyle name="Moeda 7 4 2 2" xfId="47774"/>
    <cellStyle name="Moeda 7 4 3" xfId="31421"/>
    <cellStyle name="Moeda 7 4 4" xfId="39497"/>
    <cellStyle name="Moeda 7 5" xfId="13272"/>
    <cellStyle name="Moeda 7 5 2" xfId="45725"/>
    <cellStyle name="Moeda 7 6" xfId="25387"/>
    <cellStyle name="Moeda 7 7" xfId="37477"/>
    <cellStyle name="Moeda 8" xfId="1619"/>
    <cellStyle name="Moeda 8 2" xfId="3656"/>
    <cellStyle name="Moeda 8 2 2" xfId="9715"/>
    <cellStyle name="Moeda 8 2 2 2" xfId="21835"/>
    <cellStyle name="Moeda 8 2 2 3" xfId="33924"/>
    <cellStyle name="Moeda 8 2 2 4" xfId="50282"/>
    <cellStyle name="Moeda 8 2 3" xfId="15775"/>
    <cellStyle name="Moeda 8 2 4" xfId="27865"/>
    <cellStyle name="Moeda 8 2 5" xfId="42005"/>
    <cellStyle name="Moeda 8 3" xfId="5676"/>
    <cellStyle name="Moeda 8 3 2" xfId="11735"/>
    <cellStyle name="Moeda 8 3 2 2" xfId="23855"/>
    <cellStyle name="Moeda 8 3 2 3" xfId="35944"/>
    <cellStyle name="Moeda 8 3 2 4" xfId="52302"/>
    <cellStyle name="Moeda 8 3 3" xfId="17795"/>
    <cellStyle name="Moeda 8 3 4" xfId="29885"/>
    <cellStyle name="Moeda 8 3 5" xfId="44025"/>
    <cellStyle name="Moeda 8 4" xfId="7685"/>
    <cellStyle name="Moeda 8 4 2" xfId="19805"/>
    <cellStyle name="Moeda 8 4 2 2" xfId="48248"/>
    <cellStyle name="Moeda 8 4 3" xfId="31894"/>
    <cellStyle name="Moeda 8 4 4" xfId="39971"/>
    <cellStyle name="Moeda 8 5" xfId="13745"/>
    <cellStyle name="Moeda 8 5 2" xfId="46199"/>
    <cellStyle name="Moeda 8 6" xfId="25855"/>
    <cellStyle name="Moeda 8 7" xfId="37945"/>
    <cellStyle name="Moeda 9" xfId="1620"/>
    <cellStyle name="Moeda 9 2" xfId="3657"/>
    <cellStyle name="Moeda 9 2 2" xfId="9716"/>
    <cellStyle name="Moeda 9 2 2 2" xfId="21836"/>
    <cellStyle name="Moeda 9 2 2 3" xfId="33925"/>
    <cellStyle name="Moeda 9 2 2 4" xfId="50283"/>
    <cellStyle name="Moeda 9 2 3" xfId="15776"/>
    <cellStyle name="Moeda 9 2 4" xfId="27866"/>
    <cellStyle name="Moeda 9 2 5" xfId="42006"/>
    <cellStyle name="Moeda 9 3" xfId="5677"/>
    <cellStyle name="Moeda 9 3 2" xfId="11736"/>
    <cellStyle name="Moeda 9 3 2 2" xfId="23856"/>
    <cellStyle name="Moeda 9 3 2 3" xfId="35945"/>
    <cellStyle name="Moeda 9 3 2 4" xfId="52303"/>
    <cellStyle name="Moeda 9 3 3" xfId="17796"/>
    <cellStyle name="Moeda 9 3 4" xfId="29886"/>
    <cellStyle name="Moeda 9 3 5" xfId="44026"/>
    <cellStyle name="Moeda 9 4" xfId="7686"/>
    <cellStyle name="Moeda 9 4 2" xfId="19806"/>
    <cellStyle name="Moeda 9 4 2 2" xfId="48249"/>
    <cellStyle name="Moeda 9 4 3" xfId="31895"/>
    <cellStyle name="Moeda 9 4 4" xfId="39972"/>
    <cellStyle name="Moeda 9 5" xfId="13746"/>
    <cellStyle name="Moeda 9 5 2" xfId="46200"/>
    <cellStyle name="Moeda 9 6" xfId="25856"/>
    <cellStyle name="Moeda 9 7" xfId="37946"/>
    <cellStyle name="Neutra 2" xfId="223"/>
    <cellStyle name="Neutra 3" xfId="227"/>
    <cellStyle name="Normal" xfId="0" builtinId="0"/>
    <cellStyle name="Normal 10" xfId="485"/>
    <cellStyle name="Normal 10 10" xfId="12666"/>
    <cellStyle name="Normal 10 10 2" xfId="45108"/>
    <cellStyle name="Normal 10 11" xfId="24783"/>
    <cellStyle name="Normal 10 12" xfId="36873"/>
    <cellStyle name="Normal 10 2" xfId="486"/>
    <cellStyle name="Normal 10 2 2" xfId="1536"/>
    <cellStyle name="Normal 10 2 3" xfId="1024"/>
    <cellStyle name="Normal 10 3" xfId="29"/>
    <cellStyle name="Normal 10 3 10" xfId="36478"/>
    <cellStyle name="Normal 10 3 2" xfId="599"/>
    <cellStyle name="Normal 10 3 2 2" xfId="1132"/>
    <cellStyle name="Normal 10 3 2 2 2" xfId="3176"/>
    <cellStyle name="Normal 10 3 2 2 2 2" xfId="9235"/>
    <cellStyle name="Normal 10 3 2 2 2 2 2" xfId="21355"/>
    <cellStyle name="Normal 10 3 2 2 2 2 3" xfId="33444"/>
    <cellStyle name="Normal 10 3 2 2 2 2 4" xfId="49802"/>
    <cellStyle name="Normal 10 3 2 2 2 3" xfId="15295"/>
    <cellStyle name="Normal 10 3 2 2 2 4" xfId="27385"/>
    <cellStyle name="Normal 10 3 2 2 2 5" xfId="41525"/>
    <cellStyle name="Normal 10 3 2 2 3" xfId="5201"/>
    <cellStyle name="Normal 10 3 2 2 3 2" xfId="11260"/>
    <cellStyle name="Normal 10 3 2 2 3 2 2" xfId="23380"/>
    <cellStyle name="Normal 10 3 2 2 3 2 3" xfId="35469"/>
    <cellStyle name="Normal 10 3 2 2 3 2 4" xfId="51827"/>
    <cellStyle name="Normal 10 3 2 2 3 3" xfId="17320"/>
    <cellStyle name="Normal 10 3 2 2 3 4" xfId="29410"/>
    <cellStyle name="Normal 10 3 2 2 3 5" xfId="43550"/>
    <cellStyle name="Normal 10 3 2 2 4" xfId="7205"/>
    <cellStyle name="Normal 10 3 2 2 4 2" xfId="19325"/>
    <cellStyle name="Normal 10 3 2 2 4 2 2" xfId="47767"/>
    <cellStyle name="Normal 10 3 2 2 4 3" xfId="31414"/>
    <cellStyle name="Normal 10 3 2 2 4 4" xfId="39490"/>
    <cellStyle name="Normal 10 3 2 2 5" xfId="13265"/>
    <cellStyle name="Normal 10 3 2 2 5 2" xfId="45718"/>
    <cellStyle name="Normal 10 3 2 2 6" xfId="25380"/>
    <cellStyle name="Normal 10 3 2 2 7" xfId="37470"/>
    <cellStyle name="Normal 10 3 2 3" xfId="2658"/>
    <cellStyle name="Normal 10 3 2 3 2" xfId="8717"/>
    <cellStyle name="Normal 10 3 2 3 2 2" xfId="20837"/>
    <cellStyle name="Normal 10 3 2 3 2 3" xfId="32926"/>
    <cellStyle name="Normal 10 3 2 3 2 4" xfId="49284"/>
    <cellStyle name="Normal 10 3 2 3 3" xfId="14777"/>
    <cellStyle name="Normal 10 3 2 3 4" xfId="26867"/>
    <cellStyle name="Normal 10 3 2 3 5" xfId="41007"/>
    <cellStyle name="Normal 10 3 2 4" xfId="4683"/>
    <cellStyle name="Normal 10 3 2 4 2" xfId="10742"/>
    <cellStyle name="Normal 10 3 2 4 2 2" xfId="22862"/>
    <cellStyle name="Normal 10 3 2 4 2 3" xfId="34951"/>
    <cellStyle name="Normal 10 3 2 4 2 4" xfId="51309"/>
    <cellStyle name="Normal 10 3 2 4 3" xfId="16802"/>
    <cellStyle name="Normal 10 3 2 4 4" xfId="28892"/>
    <cellStyle name="Normal 10 3 2 4 5" xfId="43032"/>
    <cellStyle name="Normal 10 3 2 5" xfId="6687"/>
    <cellStyle name="Normal 10 3 2 5 2" xfId="18807"/>
    <cellStyle name="Normal 10 3 2 5 2 2" xfId="47239"/>
    <cellStyle name="Normal 10 3 2 5 3" xfId="30896"/>
    <cellStyle name="Normal 10 3 2 5 4" xfId="38962"/>
    <cellStyle name="Normal 10 3 2 6" xfId="12747"/>
    <cellStyle name="Normal 10 3 2 6 2" xfId="45191"/>
    <cellStyle name="Normal 10 3 2 7" xfId="24862"/>
    <cellStyle name="Normal 10 3 2 8" xfId="36952"/>
    <cellStyle name="Normal 10 3 3" xfId="624"/>
    <cellStyle name="Normal 10 3 3 2" xfId="2682"/>
    <cellStyle name="Normal 10 3 3 2 2" xfId="8741"/>
    <cellStyle name="Normal 10 3 3 2 2 2" xfId="20861"/>
    <cellStyle name="Normal 10 3 3 2 2 3" xfId="32950"/>
    <cellStyle name="Normal 10 3 3 2 2 4" xfId="49308"/>
    <cellStyle name="Normal 10 3 3 2 3" xfId="14801"/>
    <cellStyle name="Normal 10 3 3 2 4" xfId="26891"/>
    <cellStyle name="Normal 10 3 3 2 5" xfId="41031"/>
    <cellStyle name="Normal 10 3 3 3" xfId="4707"/>
    <cellStyle name="Normal 10 3 3 3 2" xfId="10766"/>
    <cellStyle name="Normal 10 3 3 3 2 2" xfId="22886"/>
    <cellStyle name="Normal 10 3 3 3 2 3" xfId="34975"/>
    <cellStyle name="Normal 10 3 3 3 2 4" xfId="51333"/>
    <cellStyle name="Normal 10 3 3 3 3" xfId="16826"/>
    <cellStyle name="Normal 10 3 3 3 4" xfId="28916"/>
    <cellStyle name="Normal 10 3 3 3 5" xfId="43056"/>
    <cellStyle name="Normal 10 3 3 4" xfId="6711"/>
    <cellStyle name="Normal 10 3 3 4 2" xfId="18831"/>
    <cellStyle name="Normal 10 3 3 4 2 2" xfId="47263"/>
    <cellStyle name="Normal 10 3 3 4 3" xfId="30920"/>
    <cellStyle name="Normal 10 3 3 4 4" xfId="38986"/>
    <cellStyle name="Normal 10 3 3 5" xfId="12771"/>
    <cellStyle name="Normal 10 3 3 5 2" xfId="45215"/>
    <cellStyle name="Normal 10 3 3 6" xfId="24886"/>
    <cellStyle name="Normal 10 3 3 7" xfId="36976"/>
    <cellStyle name="Normal 10 3 4" xfId="1678"/>
    <cellStyle name="Normal 10 3 4 2" xfId="3715"/>
    <cellStyle name="Normal 10 3 4 2 2" xfId="9774"/>
    <cellStyle name="Normal 10 3 4 2 2 2" xfId="21894"/>
    <cellStyle name="Normal 10 3 4 2 2 3" xfId="33983"/>
    <cellStyle name="Normal 10 3 4 2 2 4" xfId="50341"/>
    <cellStyle name="Normal 10 3 4 2 3" xfId="15834"/>
    <cellStyle name="Normal 10 3 4 2 4" xfId="27924"/>
    <cellStyle name="Normal 10 3 4 2 5" xfId="42064"/>
    <cellStyle name="Normal 10 3 4 3" xfId="5715"/>
    <cellStyle name="Normal 10 3 4 3 2" xfId="11774"/>
    <cellStyle name="Normal 10 3 4 3 2 2" xfId="23894"/>
    <cellStyle name="Normal 10 3 4 3 2 3" xfId="35983"/>
    <cellStyle name="Normal 10 3 4 3 2 4" xfId="52341"/>
    <cellStyle name="Normal 10 3 4 3 3" xfId="17834"/>
    <cellStyle name="Normal 10 3 4 3 4" xfId="29924"/>
    <cellStyle name="Normal 10 3 4 3 5" xfId="44064"/>
    <cellStyle name="Normal 10 3 4 4" xfId="7744"/>
    <cellStyle name="Normal 10 3 4 4 2" xfId="19864"/>
    <cellStyle name="Normal 10 3 4 4 2 2" xfId="48307"/>
    <cellStyle name="Normal 10 3 4 4 3" xfId="31953"/>
    <cellStyle name="Normal 10 3 4 4 4" xfId="40030"/>
    <cellStyle name="Normal 10 3 4 5" xfId="13804"/>
    <cellStyle name="Normal 10 3 4 5 2" xfId="46258"/>
    <cellStyle name="Normal 10 3 4 6" xfId="25894"/>
    <cellStyle name="Normal 10 3 4 7" xfId="37984"/>
    <cellStyle name="Normal 10 3 5" xfId="2178"/>
    <cellStyle name="Normal 10 3 5 2" xfId="8238"/>
    <cellStyle name="Normal 10 3 5 2 2" xfId="20358"/>
    <cellStyle name="Normal 10 3 5 2 3" xfId="32447"/>
    <cellStyle name="Normal 10 3 5 2 4" xfId="48804"/>
    <cellStyle name="Normal 10 3 5 3" xfId="14298"/>
    <cellStyle name="Normal 10 3 5 4" xfId="26388"/>
    <cellStyle name="Normal 10 3 5 5" xfId="40527"/>
    <cellStyle name="Normal 10 3 6" xfId="4209"/>
    <cellStyle name="Normal 10 3 6 2" xfId="10268"/>
    <cellStyle name="Normal 10 3 6 2 2" xfId="22388"/>
    <cellStyle name="Normal 10 3 6 2 3" xfId="34477"/>
    <cellStyle name="Normal 10 3 6 2 4" xfId="50835"/>
    <cellStyle name="Normal 10 3 6 3" xfId="16328"/>
    <cellStyle name="Normal 10 3 6 4" xfId="28418"/>
    <cellStyle name="Normal 10 3 6 5" xfId="42558"/>
    <cellStyle name="Normal 10 3 7" xfId="6208"/>
    <cellStyle name="Normal 10 3 7 2" xfId="18328"/>
    <cellStyle name="Normal 10 3 7 2 2" xfId="46754"/>
    <cellStyle name="Normal 10 3 7 3" xfId="30417"/>
    <cellStyle name="Normal 10 3 7 4" xfId="38477"/>
    <cellStyle name="Normal 10 3 8" xfId="12268"/>
    <cellStyle name="Normal 10 3 8 2" xfId="44709"/>
    <cellStyle name="Normal 10 3 9" xfId="24388"/>
    <cellStyle name="Normal 10 4" xfId="1535"/>
    <cellStyle name="Normal 10 4 2" xfId="3576"/>
    <cellStyle name="Normal 10 4 2 2" xfId="9635"/>
    <cellStyle name="Normal 10 4 2 2 2" xfId="21755"/>
    <cellStyle name="Normal 10 4 2 2 3" xfId="33844"/>
    <cellStyle name="Normal 10 4 2 2 4" xfId="50202"/>
    <cellStyle name="Normal 10 4 2 3" xfId="15695"/>
    <cellStyle name="Normal 10 4 2 4" xfId="27785"/>
    <cellStyle name="Normal 10 4 2 5" xfId="41925"/>
    <cellStyle name="Normal 10 4 3" xfId="5598"/>
    <cellStyle name="Normal 10 4 3 2" xfId="11657"/>
    <cellStyle name="Normal 10 4 3 2 2" xfId="23777"/>
    <cellStyle name="Normal 10 4 3 2 3" xfId="35866"/>
    <cellStyle name="Normal 10 4 3 2 4" xfId="52224"/>
    <cellStyle name="Normal 10 4 3 3" xfId="17717"/>
    <cellStyle name="Normal 10 4 3 4" xfId="29807"/>
    <cellStyle name="Normal 10 4 3 5" xfId="43947"/>
    <cellStyle name="Normal 10 4 4" xfId="7605"/>
    <cellStyle name="Normal 10 4 4 2" xfId="19725"/>
    <cellStyle name="Normal 10 4 4 2 2" xfId="48168"/>
    <cellStyle name="Normal 10 4 4 3" xfId="31814"/>
    <cellStyle name="Normal 10 4 4 4" xfId="39891"/>
    <cellStyle name="Normal 10 4 5" xfId="13665"/>
    <cellStyle name="Normal 10 4 5 2" xfId="46119"/>
    <cellStyle name="Normal 10 4 6" xfId="25777"/>
    <cellStyle name="Normal 10 4 7" xfId="37867"/>
    <cellStyle name="Normal 10 5" xfId="1023"/>
    <cellStyle name="Normal 10 5 2" xfId="3077"/>
    <cellStyle name="Normal 10 5 2 2" xfId="9136"/>
    <cellStyle name="Normal 10 5 2 2 2" xfId="21256"/>
    <cellStyle name="Normal 10 5 2 2 3" xfId="33345"/>
    <cellStyle name="Normal 10 5 2 2 4" xfId="49703"/>
    <cellStyle name="Normal 10 5 2 3" xfId="15196"/>
    <cellStyle name="Normal 10 5 2 4" xfId="27286"/>
    <cellStyle name="Normal 10 5 2 5" xfId="41426"/>
    <cellStyle name="Normal 10 5 3" xfId="5102"/>
    <cellStyle name="Normal 10 5 3 2" xfId="11161"/>
    <cellStyle name="Normal 10 5 3 2 2" xfId="23281"/>
    <cellStyle name="Normal 10 5 3 2 3" xfId="35370"/>
    <cellStyle name="Normal 10 5 3 2 4" xfId="51728"/>
    <cellStyle name="Normal 10 5 3 3" xfId="17221"/>
    <cellStyle name="Normal 10 5 3 4" xfId="29311"/>
    <cellStyle name="Normal 10 5 3 5" xfId="43451"/>
    <cellStyle name="Normal 10 5 4" xfId="7106"/>
    <cellStyle name="Normal 10 5 4 2" xfId="19226"/>
    <cellStyle name="Normal 10 5 4 2 2" xfId="47661"/>
    <cellStyle name="Normal 10 5 4 3" xfId="31315"/>
    <cellStyle name="Normal 10 5 4 4" xfId="39384"/>
    <cellStyle name="Normal 10 5 5" xfId="13166"/>
    <cellStyle name="Normal 10 5 5 2" xfId="45612"/>
    <cellStyle name="Normal 10 5 6" xfId="25281"/>
    <cellStyle name="Normal 10 5 7" xfId="37371"/>
    <cellStyle name="Normal 10 6" xfId="2074"/>
    <cellStyle name="Normal 10 6 2" xfId="4110"/>
    <cellStyle name="Normal 10 6 2 2" xfId="10169"/>
    <cellStyle name="Normal 10 6 2 2 2" xfId="22289"/>
    <cellStyle name="Normal 10 6 2 2 3" xfId="34378"/>
    <cellStyle name="Normal 10 6 2 2 4" xfId="50736"/>
    <cellStyle name="Normal 10 6 2 3" xfId="16229"/>
    <cellStyle name="Normal 10 6 2 4" xfId="28319"/>
    <cellStyle name="Normal 10 6 2 5" xfId="42459"/>
    <cellStyle name="Normal 10 6 3" xfId="6110"/>
    <cellStyle name="Normal 10 6 3 2" xfId="12169"/>
    <cellStyle name="Normal 10 6 3 2 2" xfId="24289"/>
    <cellStyle name="Normal 10 6 3 2 3" xfId="36378"/>
    <cellStyle name="Normal 10 6 3 2 4" xfId="52736"/>
    <cellStyle name="Normal 10 6 3 3" xfId="18229"/>
    <cellStyle name="Normal 10 6 3 4" xfId="30319"/>
    <cellStyle name="Normal 10 6 3 5" xfId="44459"/>
    <cellStyle name="Normal 10 6 4" xfId="8139"/>
    <cellStyle name="Normal 10 6 4 2" xfId="20259"/>
    <cellStyle name="Normal 10 6 4 2 2" xfId="48703"/>
    <cellStyle name="Normal 10 6 4 3" xfId="32348"/>
    <cellStyle name="Normal 10 6 4 4" xfId="40426"/>
    <cellStyle name="Normal 10 6 5" xfId="14199"/>
    <cellStyle name="Normal 10 6 5 2" xfId="46654"/>
    <cellStyle name="Normal 10 6 6" xfId="26289"/>
    <cellStyle name="Normal 10 6 7" xfId="38379"/>
    <cellStyle name="Normal 10 7" xfId="2576"/>
    <cellStyle name="Normal 10 7 2" xfId="8636"/>
    <cellStyle name="Normal 10 7 2 2" xfId="20756"/>
    <cellStyle name="Normal 10 7 2 3" xfId="32845"/>
    <cellStyle name="Normal 10 7 2 4" xfId="49202"/>
    <cellStyle name="Normal 10 7 3" xfId="14696"/>
    <cellStyle name="Normal 10 7 4" xfId="26786"/>
    <cellStyle name="Normal 10 7 5" xfId="40925"/>
    <cellStyle name="Normal 10 8" xfId="4604"/>
    <cellStyle name="Normal 10 8 2" xfId="10663"/>
    <cellStyle name="Normal 10 8 2 2" xfId="22783"/>
    <cellStyle name="Normal 10 8 2 3" xfId="34872"/>
    <cellStyle name="Normal 10 8 2 4" xfId="51230"/>
    <cellStyle name="Normal 10 8 3" xfId="16723"/>
    <cellStyle name="Normal 10 8 4" xfId="28813"/>
    <cellStyle name="Normal 10 8 5" xfId="42953"/>
    <cellStyle name="Normal 10 9" xfId="6606"/>
    <cellStyle name="Normal 10 9 2" xfId="18726"/>
    <cellStyle name="Normal 10 9 2 2" xfId="47155"/>
    <cellStyle name="Normal 10 9 3" xfId="30815"/>
    <cellStyle name="Normal 10 9 4" xfId="38878"/>
    <cellStyle name="Normal 11" xfId="90"/>
    <cellStyle name="Normal 11 10" xfId="24442"/>
    <cellStyle name="Normal 11 11" xfId="36532"/>
    <cellStyle name="Normal 11 2" xfId="487"/>
    <cellStyle name="Normal 11 2 10" xfId="36874"/>
    <cellStyle name="Normal 11 2 2" xfId="1537"/>
    <cellStyle name="Normal 11 2 2 2" xfId="3577"/>
    <cellStyle name="Normal 11 2 2 2 2" xfId="9636"/>
    <cellStyle name="Normal 11 2 2 2 2 2" xfId="21756"/>
    <cellStyle name="Normal 11 2 2 2 2 3" xfId="33845"/>
    <cellStyle name="Normal 11 2 2 2 2 4" xfId="50203"/>
    <cellStyle name="Normal 11 2 2 2 3" xfId="15696"/>
    <cellStyle name="Normal 11 2 2 2 4" xfId="27786"/>
    <cellStyle name="Normal 11 2 2 2 5" xfId="41926"/>
    <cellStyle name="Normal 11 2 2 3" xfId="5599"/>
    <cellStyle name="Normal 11 2 2 3 2" xfId="11658"/>
    <cellStyle name="Normal 11 2 2 3 2 2" xfId="23778"/>
    <cellStyle name="Normal 11 2 2 3 2 3" xfId="35867"/>
    <cellStyle name="Normal 11 2 2 3 2 4" xfId="52225"/>
    <cellStyle name="Normal 11 2 2 3 3" xfId="17718"/>
    <cellStyle name="Normal 11 2 2 3 4" xfId="29808"/>
    <cellStyle name="Normal 11 2 2 3 5" xfId="43948"/>
    <cellStyle name="Normal 11 2 2 4" xfId="7606"/>
    <cellStyle name="Normal 11 2 2 4 2" xfId="19726"/>
    <cellStyle name="Normal 11 2 2 4 2 2" xfId="48169"/>
    <cellStyle name="Normal 11 2 2 4 3" xfId="31815"/>
    <cellStyle name="Normal 11 2 2 4 4" xfId="39892"/>
    <cellStyle name="Normal 11 2 2 5" xfId="13666"/>
    <cellStyle name="Normal 11 2 2 5 2" xfId="46120"/>
    <cellStyle name="Normal 11 2 2 6" xfId="25778"/>
    <cellStyle name="Normal 11 2 2 7" xfId="37868"/>
    <cellStyle name="Normal 11 2 3" xfId="1025"/>
    <cellStyle name="Normal 11 2 3 2" xfId="3078"/>
    <cellStyle name="Normal 11 2 3 2 2" xfId="9137"/>
    <cellStyle name="Normal 11 2 3 2 2 2" xfId="21257"/>
    <cellStyle name="Normal 11 2 3 2 2 3" xfId="33346"/>
    <cellStyle name="Normal 11 2 3 2 2 4" xfId="49704"/>
    <cellStyle name="Normal 11 2 3 2 3" xfId="15197"/>
    <cellStyle name="Normal 11 2 3 2 4" xfId="27287"/>
    <cellStyle name="Normal 11 2 3 2 5" xfId="41427"/>
    <cellStyle name="Normal 11 2 3 3" xfId="5103"/>
    <cellStyle name="Normal 11 2 3 3 2" xfId="11162"/>
    <cellStyle name="Normal 11 2 3 3 2 2" xfId="23282"/>
    <cellStyle name="Normal 11 2 3 3 2 3" xfId="35371"/>
    <cellStyle name="Normal 11 2 3 3 2 4" xfId="51729"/>
    <cellStyle name="Normal 11 2 3 3 3" xfId="17222"/>
    <cellStyle name="Normal 11 2 3 3 4" xfId="29312"/>
    <cellStyle name="Normal 11 2 3 3 5" xfId="43452"/>
    <cellStyle name="Normal 11 2 3 4" xfId="7107"/>
    <cellStyle name="Normal 11 2 3 4 2" xfId="19227"/>
    <cellStyle name="Normal 11 2 3 4 2 2" xfId="47662"/>
    <cellStyle name="Normal 11 2 3 4 3" xfId="31316"/>
    <cellStyle name="Normal 11 2 3 4 4" xfId="39385"/>
    <cellStyle name="Normal 11 2 3 5" xfId="13167"/>
    <cellStyle name="Normal 11 2 3 5 2" xfId="45613"/>
    <cellStyle name="Normal 11 2 3 6" xfId="25282"/>
    <cellStyle name="Normal 11 2 3 7" xfId="37372"/>
    <cellStyle name="Normal 11 2 4" xfId="2075"/>
    <cellStyle name="Normal 11 2 4 2" xfId="4111"/>
    <cellStyle name="Normal 11 2 4 2 2" xfId="10170"/>
    <cellStyle name="Normal 11 2 4 2 2 2" xfId="22290"/>
    <cellStyle name="Normal 11 2 4 2 2 3" xfId="34379"/>
    <cellStyle name="Normal 11 2 4 2 2 4" xfId="50737"/>
    <cellStyle name="Normal 11 2 4 2 3" xfId="16230"/>
    <cellStyle name="Normal 11 2 4 2 4" xfId="28320"/>
    <cellStyle name="Normal 11 2 4 2 5" xfId="42460"/>
    <cellStyle name="Normal 11 2 4 3" xfId="6111"/>
    <cellStyle name="Normal 11 2 4 3 2" xfId="12170"/>
    <cellStyle name="Normal 11 2 4 3 2 2" xfId="24290"/>
    <cellStyle name="Normal 11 2 4 3 2 3" xfId="36379"/>
    <cellStyle name="Normal 11 2 4 3 2 4" xfId="52737"/>
    <cellStyle name="Normal 11 2 4 3 3" xfId="18230"/>
    <cellStyle name="Normal 11 2 4 3 4" xfId="30320"/>
    <cellStyle name="Normal 11 2 4 3 5" xfId="44460"/>
    <cellStyle name="Normal 11 2 4 4" xfId="8140"/>
    <cellStyle name="Normal 11 2 4 4 2" xfId="20260"/>
    <cellStyle name="Normal 11 2 4 4 2 2" xfId="48704"/>
    <cellStyle name="Normal 11 2 4 4 3" xfId="32349"/>
    <cellStyle name="Normal 11 2 4 4 4" xfId="40427"/>
    <cellStyle name="Normal 11 2 4 5" xfId="14200"/>
    <cellStyle name="Normal 11 2 4 5 2" xfId="46655"/>
    <cellStyle name="Normal 11 2 4 6" xfId="26290"/>
    <cellStyle name="Normal 11 2 4 7" xfId="38380"/>
    <cellStyle name="Normal 11 2 5" xfId="2577"/>
    <cellStyle name="Normal 11 2 5 2" xfId="8637"/>
    <cellStyle name="Normal 11 2 5 2 2" xfId="20757"/>
    <cellStyle name="Normal 11 2 5 2 3" xfId="32846"/>
    <cellStyle name="Normal 11 2 5 2 4" xfId="49203"/>
    <cellStyle name="Normal 11 2 5 3" xfId="14697"/>
    <cellStyle name="Normal 11 2 5 4" xfId="26787"/>
    <cellStyle name="Normal 11 2 5 5" xfId="40926"/>
    <cellStyle name="Normal 11 2 6" xfId="4605"/>
    <cellStyle name="Normal 11 2 6 2" xfId="10664"/>
    <cellStyle name="Normal 11 2 6 2 2" xfId="22784"/>
    <cellStyle name="Normal 11 2 6 2 3" xfId="34873"/>
    <cellStyle name="Normal 11 2 6 2 4" xfId="51231"/>
    <cellStyle name="Normal 11 2 6 3" xfId="16724"/>
    <cellStyle name="Normal 11 2 6 4" xfId="28814"/>
    <cellStyle name="Normal 11 2 6 5" xfId="42954"/>
    <cellStyle name="Normal 11 2 7" xfId="6607"/>
    <cellStyle name="Normal 11 2 7 2" xfId="18727"/>
    <cellStyle name="Normal 11 2 7 2 2" xfId="47156"/>
    <cellStyle name="Normal 11 2 7 3" xfId="30816"/>
    <cellStyle name="Normal 11 2 7 4" xfId="38879"/>
    <cellStyle name="Normal 11 2 8" xfId="12667"/>
    <cellStyle name="Normal 11 2 8 2" xfId="45109"/>
    <cellStyle name="Normal 11 2 9" xfId="24784"/>
    <cellStyle name="Normal 11 3" xfId="1189"/>
    <cellStyle name="Normal 11 3 2" xfId="3232"/>
    <cellStyle name="Normal 11 3 2 2" xfId="9291"/>
    <cellStyle name="Normal 11 3 2 2 2" xfId="21411"/>
    <cellStyle name="Normal 11 3 2 2 3" xfId="33500"/>
    <cellStyle name="Normal 11 3 2 2 4" xfId="49858"/>
    <cellStyle name="Normal 11 3 2 3" xfId="15351"/>
    <cellStyle name="Normal 11 3 2 4" xfId="27441"/>
    <cellStyle name="Normal 11 3 2 5" xfId="41581"/>
    <cellStyle name="Normal 11 3 3" xfId="5257"/>
    <cellStyle name="Normal 11 3 3 2" xfId="11316"/>
    <cellStyle name="Normal 11 3 3 2 2" xfId="23436"/>
    <cellStyle name="Normal 11 3 3 2 3" xfId="35525"/>
    <cellStyle name="Normal 11 3 3 2 4" xfId="51883"/>
    <cellStyle name="Normal 11 3 3 3" xfId="17376"/>
    <cellStyle name="Normal 11 3 3 4" xfId="29466"/>
    <cellStyle name="Normal 11 3 3 5" xfId="43606"/>
    <cellStyle name="Normal 11 3 4" xfId="7261"/>
    <cellStyle name="Normal 11 3 4 2" xfId="19381"/>
    <cellStyle name="Normal 11 3 4 2 2" xfId="47823"/>
    <cellStyle name="Normal 11 3 4 3" xfId="31470"/>
    <cellStyle name="Normal 11 3 4 4" xfId="39546"/>
    <cellStyle name="Normal 11 3 5" xfId="13321"/>
    <cellStyle name="Normal 11 3 5 2" xfId="45774"/>
    <cellStyle name="Normal 11 3 6" xfId="25436"/>
    <cellStyle name="Normal 11 3 7" xfId="37526"/>
    <cellStyle name="Normal 11 4" xfId="679"/>
    <cellStyle name="Normal 11 4 2" xfId="2736"/>
    <cellStyle name="Normal 11 4 2 2" xfId="8795"/>
    <cellStyle name="Normal 11 4 2 2 2" xfId="20915"/>
    <cellStyle name="Normal 11 4 2 2 3" xfId="33004"/>
    <cellStyle name="Normal 11 4 2 2 4" xfId="49362"/>
    <cellStyle name="Normal 11 4 2 3" xfId="14855"/>
    <cellStyle name="Normal 11 4 2 4" xfId="26945"/>
    <cellStyle name="Normal 11 4 2 5" xfId="41085"/>
    <cellStyle name="Normal 11 4 3" xfId="4761"/>
    <cellStyle name="Normal 11 4 3 2" xfId="10820"/>
    <cellStyle name="Normal 11 4 3 2 2" xfId="22940"/>
    <cellStyle name="Normal 11 4 3 2 3" xfId="35029"/>
    <cellStyle name="Normal 11 4 3 2 4" xfId="51387"/>
    <cellStyle name="Normal 11 4 3 3" xfId="16880"/>
    <cellStyle name="Normal 11 4 3 4" xfId="28970"/>
    <cellStyle name="Normal 11 4 3 5" xfId="43110"/>
    <cellStyle name="Normal 11 4 4" xfId="6765"/>
    <cellStyle name="Normal 11 4 4 2" xfId="18885"/>
    <cellStyle name="Normal 11 4 4 2 2" xfId="47317"/>
    <cellStyle name="Normal 11 4 4 3" xfId="30974"/>
    <cellStyle name="Normal 11 4 4 4" xfId="39040"/>
    <cellStyle name="Normal 11 4 5" xfId="12825"/>
    <cellStyle name="Normal 11 4 5 2" xfId="45269"/>
    <cellStyle name="Normal 11 4 6" xfId="24940"/>
    <cellStyle name="Normal 11 4 7" xfId="37030"/>
    <cellStyle name="Normal 11 5" xfId="1732"/>
    <cellStyle name="Normal 11 5 2" xfId="3769"/>
    <cellStyle name="Normal 11 5 2 2" xfId="9828"/>
    <cellStyle name="Normal 11 5 2 2 2" xfId="21948"/>
    <cellStyle name="Normal 11 5 2 2 3" xfId="34037"/>
    <cellStyle name="Normal 11 5 2 2 4" xfId="50395"/>
    <cellStyle name="Normal 11 5 2 3" xfId="15888"/>
    <cellStyle name="Normal 11 5 2 4" xfId="27978"/>
    <cellStyle name="Normal 11 5 2 5" xfId="42118"/>
    <cellStyle name="Normal 11 5 3" xfId="5769"/>
    <cellStyle name="Normal 11 5 3 2" xfId="11828"/>
    <cellStyle name="Normal 11 5 3 2 2" xfId="23948"/>
    <cellStyle name="Normal 11 5 3 2 3" xfId="36037"/>
    <cellStyle name="Normal 11 5 3 2 4" xfId="52395"/>
    <cellStyle name="Normal 11 5 3 3" xfId="17888"/>
    <cellStyle name="Normal 11 5 3 4" xfId="29978"/>
    <cellStyle name="Normal 11 5 3 5" xfId="44118"/>
    <cellStyle name="Normal 11 5 4" xfId="7798"/>
    <cellStyle name="Normal 11 5 4 2" xfId="19918"/>
    <cellStyle name="Normal 11 5 4 2 2" xfId="48361"/>
    <cellStyle name="Normal 11 5 4 3" xfId="32007"/>
    <cellStyle name="Normal 11 5 4 4" xfId="40084"/>
    <cellStyle name="Normal 11 5 5" xfId="13858"/>
    <cellStyle name="Normal 11 5 5 2" xfId="46312"/>
    <cellStyle name="Normal 11 5 6" xfId="25948"/>
    <cellStyle name="Normal 11 5 7" xfId="38038"/>
    <cellStyle name="Normal 11 6" xfId="2232"/>
    <cellStyle name="Normal 11 6 2" xfId="8292"/>
    <cellStyle name="Normal 11 6 2 2" xfId="20412"/>
    <cellStyle name="Normal 11 6 2 3" xfId="32501"/>
    <cellStyle name="Normal 11 6 2 4" xfId="48858"/>
    <cellStyle name="Normal 11 6 3" xfId="14352"/>
    <cellStyle name="Normal 11 6 4" xfId="26442"/>
    <cellStyle name="Normal 11 6 5" xfId="40581"/>
    <cellStyle name="Normal 11 7" xfId="4263"/>
    <cellStyle name="Normal 11 7 2" xfId="10322"/>
    <cellStyle name="Normal 11 7 2 2" xfId="22442"/>
    <cellStyle name="Normal 11 7 2 3" xfId="34531"/>
    <cellStyle name="Normal 11 7 2 4" xfId="50889"/>
    <cellStyle name="Normal 11 7 3" xfId="16382"/>
    <cellStyle name="Normal 11 7 4" xfId="28472"/>
    <cellStyle name="Normal 11 7 5" xfId="42612"/>
    <cellStyle name="Normal 11 8" xfId="6262"/>
    <cellStyle name="Normal 11 8 2" xfId="18382"/>
    <cellStyle name="Normal 11 8 2 2" xfId="46809"/>
    <cellStyle name="Normal 11 8 3" xfId="30471"/>
    <cellStyle name="Normal 11 8 4" xfId="38532"/>
    <cellStyle name="Normal 11 9" xfId="12322"/>
    <cellStyle name="Normal 11 9 2" xfId="44763"/>
    <cellStyle name="Normal 12" xfId="488"/>
    <cellStyle name="Normal 12 10" xfId="24785"/>
    <cellStyle name="Normal 12 11" xfId="36875"/>
    <cellStyle name="Normal 12 2" xfId="489"/>
    <cellStyle name="Normal 12 2 10" xfId="36876"/>
    <cellStyle name="Normal 12 2 2" xfId="1539"/>
    <cellStyle name="Normal 12 2 2 2" xfId="3579"/>
    <cellStyle name="Normal 12 2 2 2 2" xfId="9638"/>
    <cellStyle name="Normal 12 2 2 2 2 2" xfId="21758"/>
    <cellStyle name="Normal 12 2 2 2 2 3" xfId="33847"/>
    <cellStyle name="Normal 12 2 2 2 2 4" xfId="50205"/>
    <cellStyle name="Normal 12 2 2 2 3" xfId="15698"/>
    <cellStyle name="Normal 12 2 2 2 4" xfId="27788"/>
    <cellStyle name="Normal 12 2 2 2 5" xfId="41928"/>
    <cellStyle name="Normal 12 2 2 3" xfId="5601"/>
    <cellStyle name="Normal 12 2 2 3 2" xfId="11660"/>
    <cellStyle name="Normal 12 2 2 3 2 2" xfId="23780"/>
    <cellStyle name="Normal 12 2 2 3 2 3" xfId="35869"/>
    <cellStyle name="Normal 12 2 2 3 2 4" xfId="52227"/>
    <cellStyle name="Normal 12 2 2 3 3" xfId="17720"/>
    <cellStyle name="Normal 12 2 2 3 4" xfId="29810"/>
    <cellStyle name="Normal 12 2 2 3 5" xfId="43950"/>
    <cellStyle name="Normal 12 2 2 4" xfId="7608"/>
    <cellStyle name="Normal 12 2 2 4 2" xfId="19728"/>
    <cellStyle name="Normal 12 2 2 4 2 2" xfId="48171"/>
    <cellStyle name="Normal 12 2 2 4 3" xfId="31817"/>
    <cellStyle name="Normal 12 2 2 4 4" xfId="39894"/>
    <cellStyle name="Normal 12 2 2 5" xfId="13668"/>
    <cellStyle name="Normal 12 2 2 5 2" xfId="46122"/>
    <cellStyle name="Normal 12 2 2 6" xfId="25780"/>
    <cellStyle name="Normal 12 2 2 7" xfId="37870"/>
    <cellStyle name="Normal 12 2 3" xfId="1027"/>
    <cellStyle name="Normal 12 2 3 2" xfId="3080"/>
    <cellStyle name="Normal 12 2 3 2 2" xfId="9139"/>
    <cellStyle name="Normal 12 2 3 2 2 2" xfId="21259"/>
    <cellStyle name="Normal 12 2 3 2 2 3" xfId="33348"/>
    <cellStyle name="Normal 12 2 3 2 2 4" xfId="49706"/>
    <cellStyle name="Normal 12 2 3 2 3" xfId="15199"/>
    <cellStyle name="Normal 12 2 3 2 4" xfId="27289"/>
    <cellStyle name="Normal 12 2 3 2 5" xfId="41429"/>
    <cellStyle name="Normal 12 2 3 3" xfId="5105"/>
    <cellStyle name="Normal 12 2 3 3 2" xfId="11164"/>
    <cellStyle name="Normal 12 2 3 3 2 2" xfId="23284"/>
    <cellStyle name="Normal 12 2 3 3 2 3" xfId="35373"/>
    <cellStyle name="Normal 12 2 3 3 2 4" xfId="51731"/>
    <cellStyle name="Normal 12 2 3 3 3" xfId="17224"/>
    <cellStyle name="Normal 12 2 3 3 4" xfId="29314"/>
    <cellStyle name="Normal 12 2 3 3 5" xfId="43454"/>
    <cellStyle name="Normal 12 2 3 4" xfId="7109"/>
    <cellStyle name="Normal 12 2 3 4 2" xfId="19229"/>
    <cellStyle name="Normal 12 2 3 4 2 2" xfId="47664"/>
    <cellStyle name="Normal 12 2 3 4 3" xfId="31318"/>
    <cellStyle name="Normal 12 2 3 4 4" xfId="39387"/>
    <cellStyle name="Normal 12 2 3 5" xfId="13169"/>
    <cellStyle name="Normal 12 2 3 5 2" xfId="45615"/>
    <cellStyle name="Normal 12 2 3 6" xfId="25284"/>
    <cellStyle name="Normal 12 2 3 7" xfId="37374"/>
    <cellStyle name="Normal 12 2 4" xfId="2077"/>
    <cellStyle name="Normal 12 2 4 2" xfId="4113"/>
    <cellStyle name="Normal 12 2 4 2 2" xfId="10172"/>
    <cellStyle name="Normal 12 2 4 2 2 2" xfId="22292"/>
    <cellStyle name="Normal 12 2 4 2 2 3" xfId="34381"/>
    <cellStyle name="Normal 12 2 4 2 2 4" xfId="50739"/>
    <cellStyle name="Normal 12 2 4 2 3" xfId="16232"/>
    <cellStyle name="Normal 12 2 4 2 4" xfId="28322"/>
    <cellStyle name="Normal 12 2 4 2 5" xfId="42462"/>
    <cellStyle name="Normal 12 2 4 3" xfId="6113"/>
    <cellStyle name="Normal 12 2 4 3 2" xfId="12172"/>
    <cellStyle name="Normal 12 2 4 3 2 2" xfId="24292"/>
    <cellStyle name="Normal 12 2 4 3 2 3" xfId="36381"/>
    <cellStyle name="Normal 12 2 4 3 2 4" xfId="52739"/>
    <cellStyle name="Normal 12 2 4 3 3" xfId="18232"/>
    <cellStyle name="Normal 12 2 4 3 4" xfId="30322"/>
    <cellStyle name="Normal 12 2 4 3 5" xfId="44462"/>
    <cellStyle name="Normal 12 2 4 4" xfId="8142"/>
    <cellStyle name="Normal 12 2 4 4 2" xfId="20262"/>
    <cellStyle name="Normal 12 2 4 4 2 2" xfId="48706"/>
    <cellStyle name="Normal 12 2 4 4 3" xfId="32351"/>
    <cellStyle name="Normal 12 2 4 4 4" xfId="40429"/>
    <cellStyle name="Normal 12 2 4 5" xfId="14202"/>
    <cellStyle name="Normal 12 2 4 5 2" xfId="46657"/>
    <cellStyle name="Normal 12 2 4 6" xfId="26292"/>
    <cellStyle name="Normal 12 2 4 7" xfId="38382"/>
    <cellStyle name="Normal 12 2 5" xfId="2579"/>
    <cellStyle name="Normal 12 2 5 2" xfId="8639"/>
    <cellStyle name="Normal 12 2 5 2 2" xfId="20759"/>
    <cellStyle name="Normal 12 2 5 2 3" xfId="32848"/>
    <cellStyle name="Normal 12 2 5 2 4" xfId="49205"/>
    <cellStyle name="Normal 12 2 5 3" xfId="14699"/>
    <cellStyle name="Normal 12 2 5 4" xfId="26789"/>
    <cellStyle name="Normal 12 2 5 5" xfId="40928"/>
    <cellStyle name="Normal 12 2 6" xfId="4607"/>
    <cellStyle name="Normal 12 2 6 2" xfId="10666"/>
    <cellStyle name="Normal 12 2 6 2 2" xfId="22786"/>
    <cellStyle name="Normal 12 2 6 2 3" xfId="34875"/>
    <cellStyle name="Normal 12 2 6 2 4" xfId="51233"/>
    <cellStyle name="Normal 12 2 6 3" xfId="16726"/>
    <cellStyle name="Normal 12 2 6 4" xfId="28816"/>
    <cellStyle name="Normal 12 2 6 5" xfId="42956"/>
    <cellStyle name="Normal 12 2 7" xfId="6609"/>
    <cellStyle name="Normal 12 2 7 2" xfId="18729"/>
    <cellStyle name="Normal 12 2 7 2 2" xfId="47158"/>
    <cellStyle name="Normal 12 2 7 3" xfId="30818"/>
    <cellStyle name="Normal 12 2 7 4" xfId="38881"/>
    <cellStyle name="Normal 12 2 8" xfId="12669"/>
    <cellStyle name="Normal 12 2 8 2" xfId="45111"/>
    <cellStyle name="Normal 12 2 9" xfId="24786"/>
    <cellStyle name="Normal 12 3" xfId="1538"/>
    <cellStyle name="Normal 12 3 2" xfId="3578"/>
    <cellStyle name="Normal 12 3 2 2" xfId="9637"/>
    <cellStyle name="Normal 12 3 2 2 2" xfId="21757"/>
    <cellStyle name="Normal 12 3 2 2 3" xfId="33846"/>
    <cellStyle name="Normal 12 3 2 2 4" xfId="50204"/>
    <cellStyle name="Normal 12 3 2 3" xfId="15697"/>
    <cellStyle name="Normal 12 3 2 4" xfId="27787"/>
    <cellStyle name="Normal 12 3 2 5" xfId="41927"/>
    <cellStyle name="Normal 12 3 3" xfId="5600"/>
    <cellStyle name="Normal 12 3 3 2" xfId="11659"/>
    <cellStyle name="Normal 12 3 3 2 2" xfId="23779"/>
    <cellStyle name="Normal 12 3 3 2 3" xfId="35868"/>
    <cellStyle name="Normal 12 3 3 2 4" xfId="52226"/>
    <cellStyle name="Normal 12 3 3 3" xfId="17719"/>
    <cellStyle name="Normal 12 3 3 4" xfId="29809"/>
    <cellStyle name="Normal 12 3 3 5" xfId="43949"/>
    <cellStyle name="Normal 12 3 4" xfId="7607"/>
    <cellStyle name="Normal 12 3 4 2" xfId="19727"/>
    <cellStyle name="Normal 12 3 4 2 2" xfId="48170"/>
    <cellStyle name="Normal 12 3 4 3" xfId="31816"/>
    <cellStyle name="Normal 12 3 4 4" xfId="39893"/>
    <cellStyle name="Normal 12 3 5" xfId="13667"/>
    <cellStyle name="Normal 12 3 5 2" xfId="46121"/>
    <cellStyle name="Normal 12 3 6" xfId="25779"/>
    <cellStyle name="Normal 12 3 7" xfId="37869"/>
    <cellStyle name="Normal 12 4" xfId="1026"/>
    <cellStyle name="Normal 12 4 2" xfId="3079"/>
    <cellStyle name="Normal 12 4 2 2" xfId="9138"/>
    <cellStyle name="Normal 12 4 2 2 2" xfId="21258"/>
    <cellStyle name="Normal 12 4 2 2 3" xfId="33347"/>
    <cellStyle name="Normal 12 4 2 2 4" xfId="49705"/>
    <cellStyle name="Normal 12 4 2 3" xfId="15198"/>
    <cellStyle name="Normal 12 4 2 4" xfId="27288"/>
    <cellStyle name="Normal 12 4 2 5" xfId="41428"/>
    <cellStyle name="Normal 12 4 3" xfId="5104"/>
    <cellStyle name="Normal 12 4 3 2" xfId="11163"/>
    <cellStyle name="Normal 12 4 3 2 2" xfId="23283"/>
    <cellStyle name="Normal 12 4 3 2 3" xfId="35372"/>
    <cellStyle name="Normal 12 4 3 2 4" xfId="51730"/>
    <cellStyle name="Normal 12 4 3 3" xfId="17223"/>
    <cellStyle name="Normal 12 4 3 4" xfId="29313"/>
    <cellStyle name="Normal 12 4 3 5" xfId="43453"/>
    <cellStyle name="Normal 12 4 4" xfId="7108"/>
    <cellStyle name="Normal 12 4 4 2" xfId="19228"/>
    <cellStyle name="Normal 12 4 4 2 2" xfId="47663"/>
    <cellStyle name="Normal 12 4 4 3" xfId="31317"/>
    <cellStyle name="Normal 12 4 4 4" xfId="39386"/>
    <cellStyle name="Normal 12 4 5" xfId="13168"/>
    <cellStyle name="Normal 12 4 5 2" xfId="45614"/>
    <cellStyle name="Normal 12 4 6" xfId="25283"/>
    <cellStyle name="Normal 12 4 7" xfId="37373"/>
    <cellStyle name="Normal 12 5" xfId="2076"/>
    <cellStyle name="Normal 12 5 2" xfId="4112"/>
    <cellStyle name="Normal 12 5 2 2" xfId="10171"/>
    <cellStyle name="Normal 12 5 2 2 2" xfId="22291"/>
    <cellStyle name="Normal 12 5 2 2 3" xfId="34380"/>
    <cellStyle name="Normal 12 5 2 2 4" xfId="50738"/>
    <cellStyle name="Normal 12 5 2 3" xfId="16231"/>
    <cellStyle name="Normal 12 5 2 4" xfId="28321"/>
    <cellStyle name="Normal 12 5 2 5" xfId="42461"/>
    <cellStyle name="Normal 12 5 3" xfId="6112"/>
    <cellStyle name="Normal 12 5 3 2" xfId="12171"/>
    <cellStyle name="Normal 12 5 3 2 2" xfId="24291"/>
    <cellStyle name="Normal 12 5 3 2 3" xfId="36380"/>
    <cellStyle name="Normal 12 5 3 2 4" xfId="52738"/>
    <cellStyle name="Normal 12 5 3 3" xfId="18231"/>
    <cellStyle name="Normal 12 5 3 4" xfId="30321"/>
    <cellStyle name="Normal 12 5 3 5" xfId="44461"/>
    <cellStyle name="Normal 12 5 4" xfId="8141"/>
    <cellStyle name="Normal 12 5 4 2" xfId="20261"/>
    <cellStyle name="Normal 12 5 4 2 2" xfId="48705"/>
    <cellStyle name="Normal 12 5 4 3" xfId="32350"/>
    <cellStyle name="Normal 12 5 4 4" xfId="40428"/>
    <cellStyle name="Normal 12 5 5" xfId="14201"/>
    <cellStyle name="Normal 12 5 5 2" xfId="46656"/>
    <cellStyle name="Normal 12 5 6" xfId="26291"/>
    <cellStyle name="Normal 12 5 7" xfId="38381"/>
    <cellStyle name="Normal 12 6" xfId="2578"/>
    <cellStyle name="Normal 12 6 2" xfId="8638"/>
    <cellStyle name="Normal 12 6 2 2" xfId="20758"/>
    <cellStyle name="Normal 12 6 2 3" xfId="32847"/>
    <cellStyle name="Normal 12 6 2 4" xfId="49204"/>
    <cellStyle name="Normal 12 6 3" xfId="14698"/>
    <cellStyle name="Normal 12 6 4" xfId="26788"/>
    <cellStyle name="Normal 12 6 5" xfId="40927"/>
    <cellStyle name="Normal 12 7" xfId="4606"/>
    <cellStyle name="Normal 12 7 2" xfId="10665"/>
    <cellStyle name="Normal 12 7 2 2" xfId="22785"/>
    <cellStyle name="Normal 12 7 2 3" xfId="34874"/>
    <cellStyle name="Normal 12 7 2 4" xfId="51232"/>
    <cellStyle name="Normal 12 7 3" xfId="16725"/>
    <cellStyle name="Normal 12 7 4" xfId="28815"/>
    <cellStyle name="Normal 12 7 5" xfId="42955"/>
    <cellStyle name="Normal 12 8" xfId="6608"/>
    <cellStyle name="Normal 12 8 2" xfId="18728"/>
    <cellStyle name="Normal 12 8 2 2" xfId="47157"/>
    <cellStyle name="Normal 12 8 3" xfId="30817"/>
    <cellStyle name="Normal 12 8 4" xfId="38880"/>
    <cellStyle name="Normal 12 9" xfId="12668"/>
    <cellStyle name="Normal 12 9 2" xfId="45110"/>
    <cellStyle name="Normal 13" xfId="490"/>
    <cellStyle name="Normal 13 10" xfId="24787"/>
    <cellStyle name="Normal 13 11" xfId="36877"/>
    <cellStyle name="Normal 13 2" xfId="163"/>
    <cellStyle name="Normal 13 2 10" xfId="36602"/>
    <cellStyle name="Normal 13 2 2" xfId="1259"/>
    <cellStyle name="Normal 13 2 2 2" xfId="3302"/>
    <cellStyle name="Normal 13 2 2 2 2" xfId="9361"/>
    <cellStyle name="Normal 13 2 2 2 2 2" xfId="21481"/>
    <cellStyle name="Normal 13 2 2 2 2 3" xfId="33570"/>
    <cellStyle name="Normal 13 2 2 2 2 4" xfId="49928"/>
    <cellStyle name="Normal 13 2 2 2 3" xfId="15421"/>
    <cellStyle name="Normal 13 2 2 2 4" xfId="27511"/>
    <cellStyle name="Normal 13 2 2 2 5" xfId="41651"/>
    <cellStyle name="Normal 13 2 2 3" xfId="5327"/>
    <cellStyle name="Normal 13 2 2 3 2" xfId="11386"/>
    <cellStyle name="Normal 13 2 2 3 2 2" xfId="23506"/>
    <cellStyle name="Normal 13 2 2 3 2 3" xfId="35595"/>
    <cellStyle name="Normal 13 2 2 3 2 4" xfId="51953"/>
    <cellStyle name="Normal 13 2 2 3 3" xfId="17446"/>
    <cellStyle name="Normal 13 2 2 3 4" xfId="29536"/>
    <cellStyle name="Normal 13 2 2 3 5" xfId="43676"/>
    <cellStyle name="Normal 13 2 2 4" xfId="7331"/>
    <cellStyle name="Normal 13 2 2 4 2" xfId="19451"/>
    <cellStyle name="Normal 13 2 2 4 2 2" xfId="47893"/>
    <cellStyle name="Normal 13 2 2 4 3" xfId="31540"/>
    <cellStyle name="Normal 13 2 2 4 4" xfId="39616"/>
    <cellStyle name="Normal 13 2 2 5" xfId="13391"/>
    <cellStyle name="Normal 13 2 2 5 2" xfId="45844"/>
    <cellStyle name="Normal 13 2 2 6" xfId="25506"/>
    <cellStyle name="Normal 13 2 2 7" xfId="37596"/>
    <cellStyle name="Normal 13 2 3" xfId="750"/>
    <cellStyle name="Normal 13 2 3 2" xfId="2806"/>
    <cellStyle name="Normal 13 2 3 2 2" xfId="8865"/>
    <cellStyle name="Normal 13 2 3 2 2 2" xfId="20985"/>
    <cellStyle name="Normal 13 2 3 2 2 3" xfId="33074"/>
    <cellStyle name="Normal 13 2 3 2 2 4" xfId="49432"/>
    <cellStyle name="Normal 13 2 3 2 3" xfId="14925"/>
    <cellStyle name="Normal 13 2 3 2 4" xfId="27015"/>
    <cellStyle name="Normal 13 2 3 2 5" xfId="41155"/>
    <cellStyle name="Normal 13 2 3 3" xfId="4831"/>
    <cellStyle name="Normal 13 2 3 3 2" xfId="10890"/>
    <cellStyle name="Normal 13 2 3 3 2 2" xfId="23010"/>
    <cellStyle name="Normal 13 2 3 3 2 3" xfId="35099"/>
    <cellStyle name="Normal 13 2 3 3 2 4" xfId="51457"/>
    <cellStyle name="Normal 13 2 3 3 3" xfId="16950"/>
    <cellStyle name="Normal 13 2 3 3 4" xfId="29040"/>
    <cellStyle name="Normal 13 2 3 3 5" xfId="43180"/>
    <cellStyle name="Normal 13 2 3 4" xfId="6835"/>
    <cellStyle name="Normal 13 2 3 4 2" xfId="18955"/>
    <cellStyle name="Normal 13 2 3 4 2 2" xfId="47388"/>
    <cellStyle name="Normal 13 2 3 4 3" xfId="31044"/>
    <cellStyle name="Normal 13 2 3 4 4" xfId="39111"/>
    <cellStyle name="Normal 13 2 3 5" xfId="12895"/>
    <cellStyle name="Normal 13 2 3 5 2" xfId="45340"/>
    <cellStyle name="Normal 13 2 3 6" xfId="25010"/>
    <cellStyle name="Normal 13 2 3 7" xfId="37100"/>
    <cellStyle name="Normal 13 2 4" xfId="1802"/>
    <cellStyle name="Normal 13 2 4 2" xfId="3839"/>
    <cellStyle name="Normal 13 2 4 2 2" xfId="9898"/>
    <cellStyle name="Normal 13 2 4 2 2 2" xfId="22018"/>
    <cellStyle name="Normal 13 2 4 2 2 3" xfId="34107"/>
    <cellStyle name="Normal 13 2 4 2 2 4" xfId="50465"/>
    <cellStyle name="Normal 13 2 4 2 3" xfId="15958"/>
    <cellStyle name="Normal 13 2 4 2 4" xfId="28048"/>
    <cellStyle name="Normal 13 2 4 2 5" xfId="42188"/>
    <cellStyle name="Normal 13 2 4 3" xfId="5839"/>
    <cellStyle name="Normal 13 2 4 3 2" xfId="11898"/>
    <cellStyle name="Normal 13 2 4 3 2 2" xfId="24018"/>
    <cellStyle name="Normal 13 2 4 3 2 3" xfId="36107"/>
    <cellStyle name="Normal 13 2 4 3 2 4" xfId="52465"/>
    <cellStyle name="Normal 13 2 4 3 3" xfId="17958"/>
    <cellStyle name="Normal 13 2 4 3 4" xfId="30048"/>
    <cellStyle name="Normal 13 2 4 3 5" xfId="44188"/>
    <cellStyle name="Normal 13 2 4 4" xfId="7868"/>
    <cellStyle name="Normal 13 2 4 4 2" xfId="19988"/>
    <cellStyle name="Normal 13 2 4 4 2 2" xfId="48431"/>
    <cellStyle name="Normal 13 2 4 4 3" xfId="32077"/>
    <cellStyle name="Normal 13 2 4 4 4" xfId="40154"/>
    <cellStyle name="Normal 13 2 4 5" xfId="13928"/>
    <cellStyle name="Normal 13 2 4 5 2" xfId="46382"/>
    <cellStyle name="Normal 13 2 4 6" xfId="26018"/>
    <cellStyle name="Normal 13 2 4 7" xfId="38108"/>
    <cellStyle name="Normal 13 2 5" xfId="2302"/>
    <cellStyle name="Normal 13 2 5 2" xfId="8362"/>
    <cellStyle name="Normal 13 2 5 2 2" xfId="20482"/>
    <cellStyle name="Normal 13 2 5 2 3" xfId="32571"/>
    <cellStyle name="Normal 13 2 5 2 4" xfId="48928"/>
    <cellStyle name="Normal 13 2 5 3" xfId="14422"/>
    <cellStyle name="Normal 13 2 5 4" xfId="26512"/>
    <cellStyle name="Normal 13 2 5 5" xfId="40651"/>
    <cellStyle name="Normal 13 2 6" xfId="4333"/>
    <cellStyle name="Normal 13 2 6 2" xfId="10392"/>
    <cellStyle name="Normal 13 2 6 2 2" xfId="22512"/>
    <cellStyle name="Normal 13 2 6 2 3" xfId="34601"/>
    <cellStyle name="Normal 13 2 6 2 4" xfId="50959"/>
    <cellStyle name="Normal 13 2 6 3" xfId="16452"/>
    <cellStyle name="Normal 13 2 6 4" xfId="28542"/>
    <cellStyle name="Normal 13 2 6 5" xfId="42682"/>
    <cellStyle name="Normal 13 2 7" xfId="6332"/>
    <cellStyle name="Normal 13 2 7 2" xfId="18452"/>
    <cellStyle name="Normal 13 2 7 2 2" xfId="46879"/>
    <cellStyle name="Normal 13 2 7 3" xfId="30541"/>
    <cellStyle name="Normal 13 2 7 4" xfId="38602"/>
    <cellStyle name="Normal 13 2 8" xfId="12392"/>
    <cellStyle name="Normal 13 2 8 2" xfId="44833"/>
    <cellStyle name="Normal 13 2 9" xfId="24512"/>
    <cellStyle name="Normal 13 3" xfId="1540"/>
    <cellStyle name="Normal 13 3 2" xfId="3580"/>
    <cellStyle name="Normal 13 3 2 2" xfId="9639"/>
    <cellStyle name="Normal 13 3 2 2 2" xfId="21759"/>
    <cellStyle name="Normal 13 3 2 2 3" xfId="33848"/>
    <cellStyle name="Normal 13 3 2 2 4" xfId="50206"/>
    <cellStyle name="Normal 13 3 2 3" xfId="15699"/>
    <cellStyle name="Normal 13 3 2 4" xfId="27789"/>
    <cellStyle name="Normal 13 3 2 5" xfId="41929"/>
    <cellStyle name="Normal 13 3 3" xfId="5602"/>
    <cellStyle name="Normal 13 3 3 2" xfId="11661"/>
    <cellStyle name="Normal 13 3 3 2 2" xfId="23781"/>
    <cellStyle name="Normal 13 3 3 2 3" xfId="35870"/>
    <cellStyle name="Normal 13 3 3 2 4" xfId="52228"/>
    <cellStyle name="Normal 13 3 3 3" xfId="17721"/>
    <cellStyle name="Normal 13 3 3 4" xfId="29811"/>
    <cellStyle name="Normal 13 3 3 5" xfId="43951"/>
    <cellStyle name="Normal 13 3 4" xfId="7609"/>
    <cellStyle name="Normal 13 3 4 2" xfId="19729"/>
    <cellStyle name="Normal 13 3 4 2 2" xfId="48172"/>
    <cellStyle name="Normal 13 3 4 3" xfId="31818"/>
    <cellStyle name="Normal 13 3 4 4" xfId="39895"/>
    <cellStyle name="Normal 13 3 5" xfId="13669"/>
    <cellStyle name="Normal 13 3 5 2" xfId="46123"/>
    <cellStyle name="Normal 13 3 6" xfId="25781"/>
    <cellStyle name="Normal 13 3 7" xfId="37871"/>
    <cellStyle name="Normal 13 4" xfId="1028"/>
    <cellStyle name="Normal 13 4 2" xfId="3081"/>
    <cellStyle name="Normal 13 4 2 2" xfId="9140"/>
    <cellStyle name="Normal 13 4 2 2 2" xfId="21260"/>
    <cellStyle name="Normal 13 4 2 2 3" xfId="33349"/>
    <cellStyle name="Normal 13 4 2 2 4" xfId="49707"/>
    <cellStyle name="Normal 13 4 2 3" xfId="15200"/>
    <cellStyle name="Normal 13 4 2 4" xfId="27290"/>
    <cellStyle name="Normal 13 4 2 5" xfId="41430"/>
    <cellStyle name="Normal 13 4 3" xfId="5106"/>
    <cellStyle name="Normal 13 4 3 2" xfId="11165"/>
    <cellStyle name="Normal 13 4 3 2 2" xfId="23285"/>
    <cellStyle name="Normal 13 4 3 2 3" xfId="35374"/>
    <cellStyle name="Normal 13 4 3 2 4" xfId="51732"/>
    <cellStyle name="Normal 13 4 3 3" xfId="17225"/>
    <cellStyle name="Normal 13 4 3 4" xfId="29315"/>
    <cellStyle name="Normal 13 4 3 5" xfId="43455"/>
    <cellStyle name="Normal 13 4 4" xfId="7110"/>
    <cellStyle name="Normal 13 4 4 2" xfId="19230"/>
    <cellStyle name="Normal 13 4 4 2 2" xfId="47665"/>
    <cellStyle name="Normal 13 4 4 3" xfId="31319"/>
    <cellStyle name="Normal 13 4 4 4" xfId="39388"/>
    <cellStyle name="Normal 13 4 5" xfId="13170"/>
    <cellStyle name="Normal 13 4 5 2" xfId="45616"/>
    <cellStyle name="Normal 13 4 6" xfId="25285"/>
    <cellStyle name="Normal 13 4 7" xfId="37375"/>
    <cellStyle name="Normal 13 5" xfId="2078"/>
    <cellStyle name="Normal 13 5 2" xfId="4114"/>
    <cellStyle name="Normal 13 5 2 2" xfId="10173"/>
    <cellStyle name="Normal 13 5 2 2 2" xfId="22293"/>
    <cellStyle name="Normal 13 5 2 2 3" xfId="34382"/>
    <cellStyle name="Normal 13 5 2 2 4" xfId="50740"/>
    <cellStyle name="Normal 13 5 2 3" xfId="16233"/>
    <cellStyle name="Normal 13 5 2 4" xfId="28323"/>
    <cellStyle name="Normal 13 5 2 5" xfId="42463"/>
    <cellStyle name="Normal 13 5 3" xfId="6114"/>
    <cellStyle name="Normal 13 5 3 2" xfId="12173"/>
    <cellStyle name="Normal 13 5 3 2 2" xfId="24293"/>
    <cellStyle name="Normal 13 5 3 2 3" xfId="36382"/>
    <cellStyle name="Normal 13 5 3 2 4" xfId="52740"/>
    <cellStyle name="Normal 13 5 3 3" xfId="18233"/>
    <cellStyle name="Normal 13 5 3 4" xfId="30323"/>
    <cellStyle name="Normal 13 5 3 5" xfId="44463"/>
    <cellStyle name="Normal 13 5 4" xfId="8143"/>
    <cellStyle name="Normal 13 5 4 2" xfId="20263"/>
    <cellStyle name="Normal 13 5 4 2 2" xfId="48707"/>
    <cellStyle name="Normal 13 5 4 3" xfId="32352"/>
    <cellStyle name="Normal 13 5 4 4" xfId="40430"/>
    <cellStyle name="Normal 13 5 5" xfId="14203"/>
    <cellStyle name="Normal 13 5 5 2" xfId="46658"/>
    <cellStyle name="Normal 13 5 6" xfId="26293"/>
    <cellStyle name="Normal 13 5 7" xfId="38383"/>
    <cellStyle name="Normal 13 6" xfId="2580"/>
    <cellStyle name="Normal 13 6 2" xfId="8640"/>
    <cellStyle name="Normal 13 6 2 2" xfId="20760"/>
    <cellStyle name="Normal 13 6 2 3" xfId="32849"/>
    <cellStyle name="Normal 13 6 2 4" xfId="49206"/>
    <cellStyle name="Normal 13 6 3" xfId="14700"/>
    <cellStyle name="Normal 13 6 4" xfId="26790"/>
    <cellStyle name="Normal 13 6 5" xfId="40929"/>
    <cellStyle name="Normal 13 7" xfId="4608"/>
    <cellStyle name="Normal 13 7 2" xfId="10667"/>
    <cellStyle name="Normal 13 7 2 2" xfId="22787"/>
    <cellStyle name="Normal 13 7 2 3" xfId="34876"/>
    <cellStyle name="Normal 13 7 2 4" xfId="51234"/>
    <cellStyle name="Normal 13 7 3" xfId="16727"/>
    <cellStyle name="Normal 13 7 4" xfId="28817"/>
    <cellStyle name="Normal 13 7 5" xfId="42957"/>
    <cellStyle name="Normal 13 8" xfId="6610"/>
    <cellStyle name="Normal 13 8 2" xfId="18730"/>
    <cellStyle name="Normal 13 8 2 2" xfId="47159"/>
    <cellStyle name="Normal 13 8 3" xfId="30819"/>
    <cellStyle name="Normal 13 8 4" xfId="38882"/>
    <cellStyle name="Normal 13 9" xfId="12670"/>
    <cellStyle name="Normal 13 9 2" xfId="45112"/>
    <cellStyle name="Normal 14" xfId="22"/>
    <cellStyle name="Normal 14 10" xfId="24383"/>
    <cellStyle name="Normal 14 11" xfId="36473"/>
    <cellStyle name="Normal 14 2" xfId="440"/>
    <cellStyle name="Normal 14 2 10" xfId="36850"/>
    <cellStyle name="Normal 14 2 2" xfId="1509"/>
    <cellStyle name="Normal 14 2 2 2" xfId="3551"/>
    <cellStyle name="Normal 14 2 2 2 2" xfId="9610"/>
    <cellStyle name="Normal 14 2 2 2 2 2" xfId="21730"/>
    <cellStyle name="Normal 14 2 2 2 2 3" xfId="33819"/>
    <cellStyle name="Normal 14 2 2 2 2 4" xfId="50177"/>
    <cellStyle name="Normal 14 2 2 2 3" xfId="15670"/>
    <cellStyle name="Normal 14 2 2 2 4" xfId="27760"/>
    <cellStyle name="Normal 14 2 2 2 5" xfId="41900"/>
    <cellStyle name="Normal 14 2 2 3" xfId="5575"/>
    <cellStyle name="Normal 14 2 2 3 2" xfId="11634"/>
    <cellStyle name="Normal 14 2 2 3 2 2" xfId="23754"/>
    <cellStyle name="Normal 14 2 2 3 2 3" xfId="35843"/>
    <cellStyle name="Normal 14 2 2 3 2 4" xfId="52201"/>
    <cellStyle name="Normal 14 2 2 3 3" xfId="17694"/>
    <cellStyle name="Normal 14 2 2 3 4" xfId="29784"/>
    <cellStyle name="Normal 14 2 2 3 5" xfId="43924"/>
    <cellStyle name="Normal 14 2 2 4" xfId="7580"/>
    <cellStyle name="Normal 14 2 2 4 2" xfId="19700"/>
    <cellStyle name="Normal 14 2 2 4 2 2" xfId="48143"/>
    <cellStyle name="Normal 14 2 2 4 3" xfId="31789"/>
    <cellStyle name="Normal 14 2 2 4 4" xfId="39866"/>
    <cellStyle name="Normal 14 2 2 5" xfId="13640"/>
    <cellStyle name="Normal 14 2 2 5 2" xfId="46094"/>
    <cellStyle name="Normal 14 2 2 6" xfId="25754"/>
    <cellStyle name="Normal 14 2 2 7" xfId="37844"/>
    <cellStyle name="Normal 14 2 3" xfId="999"/>
    <cellStyle name="Normal 14 2 3 2" xfId="3054"/>
    <cellStyle name="Normal 14 2 3 2 2" xfId="9113"/>
    <cellStyle name="Normal 14 2 3 2 2 2" xfId="21233"/>
    <cellStyle name="Normal 14 2 3 2 2 3" xfId="33322"/>
    <cellStyle name="Normal 14 2 3 2 2 4" xfId="49680"/>
    <cellStyle name="Normal 14 2 3 2 3" xfId="15173"/>
    <cellStyle name="Normal 14 2 3 2 4" xfId="27263"/>
    <cellStyle name="Normal 14 2 3 2 5" xfId="41403"/>
    <cellStyle name="Normal 14 2 3 3" xfId="5079"/>
    <cellStyle name="Normal 14 2 3 3 2" xfId="11138"/>
    <cellStyle name="Normal 14 2 3 3 2 2" xfId="23258"/>
    <cellStyle name="Normal 14 2 3 3 2 3" xfId="35347"/>
    <cellStyle name="Normal 14 2 3 3 2 4" xfId="51705"/>
    <cellStyle name="Normal 14 2 3 3 3" xfId="17198"/>
    <cellStyle name="Normal 14 2 3 3 4" xfId="29288"/>
    <cellStyle name="Normal 14 2 3 3 5" xfId="43428"/>
    <cellStyle name="Normal 14 2 3 4" xfId="7083"/>
    <cellStyle name="Normal 14 2 3 4 2" xfId="19203"/>
    <cellStyle name="Normal 14 2 3 4 2 2" xfId="47637"/>
    <cellStyle name="Normal 14 2 3 4 3" xfId="31292"/>
    <cellStyle name="Normal 14 2 3 4 4" xfId="39360"/>
    <cellStyle name="Normal 14 2 3 5" xfId="13143"/>
    <cellStyle name="Normal 14 2 3 5 2" xfId="45589"/>
    <cellStyle name="Normal 14 2 3 6" xfId="25258"/>
    <cellStyle name="Normal 14 2 3 7" xfId="37348"/>
    <cellStyle name="Normal 14 2 4" xfId="2051"/>
    <cellStyle name="Normal 14 2 4 2" xfId="4087"/>
    <cellStyle name="Normal 14 2 4 2 2" xfId="10146"/>
    <cellStyle name="Normal 14 2 4 2 2 2" xfId="22266"/>
    <cellStyle name="Normal 14 2 4 2 2 3" xfId="34355"/>
    <cellStyle name="Normal 14 2 4 2 2 4" xfId="50713"/>
    <cellStyle name="Normal 14 2 4 2 3" xfId="16206"/>
    <cellStyle name="Normal 14 2 4 2 4" xfId="28296"/>
    <cellStyle name="Normal 14 2 4 2 5" xfId="42436"/>
    <cellStyle name="Normal 14 2 4 3" xfId="6087"/>
    <cellStyle name="Normal 14 2 4 3 2" xfId="12146"/>
    <cellStyle name="Normal 14 2 4 3 2 2" xfId="24266"/>
    <cellStyle name="Normal 14 2 4 3 2 3" xfId="36355"/>
    <cellStyle name="Normal 14 2 4 3 2 4" xfId="52713"/>
    <cellStyle name="Normal 14 2 4 3 3" xfId="18206"/>
    <cellStyle name="Normal 14 2 4 3 4" xfId="30296"/>
    <cellStyle name="Normal 14 2 4 3 5" xfId="44436"/>
    <cellStyle name="Normal 14 2 4 4" xfId="8116"/>
    <cellStyle name="Normal 14 2 4 4 2" xfId="20236"/>
    <cellStyle name="Normal 14 2 4 4 2 2" xfId="48680"/>
    <cellStyle name="Normal 14 2 4 4 3" xfId="32325"/>
    <cellStyle name="Normal 14 2 4 4 4" xfId="40403"/>
    <cellStyle name="Normal 14 2 4 5" xfId="14176"/>
    <cellStyle name="Normal 14 2 4 5 2" xfId="46631"/>
    <cellStyle name="Normal 14 2 4 6" xfId="26266"/>
    <cellStyle name="Normal 14 2 4 7" xfId="38356"/>
    <cellStyle name="Normal 14 2 5" xfId="2551"/>
    <cellStyle name="Normal 14 2 5 2" xfId="8611"/>
    <cellStyle name="Normal 14 2 5 2 2" xfId="20731"/>
    <cellStyle name="Normal 14 2 5 2 3" xfId="32820"/>
    <cellStyle name="Normal 14 2 5 2 4" xfId="49177"/>
    <cellStyle name="Normal 14 2 5 3" xfId="14671"/>
    <cellStyle name="Normal 14 2 5 4" xfId="26761"/>
    <cellStyle name="Normal 14 2 5 5" xfId="40900"/>
    <cellStyle name="Normal 14 2 6" xfId="4581"/>
    <cellStyle name="Normal 14 2 6 2" xfId="10640"/>
    <cellStyle name="Normal 14 2 6 2 2" xfId="22760"/>
    <cellStyle name="Normal 14 2 6 2 3" xfId="34849"/>
    <cellStyle name="Normal 14 2 6 2 4" xfId="51207"/>
    <cellStyle name="Normal 14 2 6 3" xfId="16700"/>
    <cellStyle name="Normal 14 2 6 4" xfId="28790"/>
    <cellStyle name="Normal 14 2 6 5" xfId="42930"/>
    <cellStyle name="Normal 14 2 7" xfId="6581"/>
    <cellStyle name="Normal 14 2 7 2" xfId="18701"/>
    <cellStyle name="Normal 14 2 7 2 2" xfId="47130"/>
    <cellStyle name="Normal 14 2 7 3" xfId="30790"/>
    <cellStyle name="Normal 14 2 7 4" xfId="38853"/>
    <cellStyle name="Normal 14 2 8" xfId="12641"/>
    <cellStyle name="Normal 14 2 8 2" xfId="45083"/>
    <cellStyle name="Normal 14 2 9" xfId="24760"/>
    <cellStyle name="Normal 14 3" xfId="1127"/>
    <cellStyle name="Normal 14 3 2" xfId="3171"/>
    <cellStyle name="Normal 14 3 2 2" xfId="9230"/>
    <cellStyle name="Normal 14 3 2 2 2" xfId="21350"/>
    <cellStyle name="Normal 14 3 2 2 3" xfId="33439"/>
    <cellStyle name="Normal 14 3 2 2 4" xfId="49797"/>
    <cellStyle name="Normal 14 3 2 3" xfId="15290"/>
    <cellStyle name="Normal 14 3 2 4" xfId="27380"/>
    <cellStyle name="Normal 14 3 2 5" xfId="41520"/>
    <cellStyle name="Normal 14 3 3" xfId="5196"/>
    <cellStyle name="Normal 14 3 3 2" xfId="11255"/>
    <cellStyle name="Normal 14 3 3 2 2" xfId="23375"/>
    <cellStyle name="Normal 14 3 3 2 3" xfId="35464"/>
    <cellStyle name="Normal 14 3 3 2 4" xfId="51822"/>
    <cellStyle name="Normal 14 3 3 3" xfId="17315"/>
    <cellStyle name="Normal 14 3 3 4" xfId="29405"/>
    <cellStyle name="Normal 14 3 3 5" xfId="43545"/>
    <cellStyle name="Normal 14 3 4" xfId="7200"/>
    <cellStyle name="Normal 14 3 4 2" xfId="19320"/>
    <cellStyle name="Normal 14 3 4 2 2" xfId="47762"/>
    <cellStyle name="Normal 14 3 4 3" xfId="31409"/>
    <cellStyle name="Normal 14 3 4 4" xfId="39485"/>
    <cellStyle name="Normal 14 3 5" xfId="13260"/>
    <cellStyle name="Normal 14 3 5 2" xfId="45713"/>
    <cellStyle name="Normal 14 3 6" xfId="25375"/>
    <cellStyle name="Normal 14 3 7" xfId="37465"/>
    <cellStyle name="Normal 14 4" xfId="619"/>
    <cellStyle name="Normal 14 4 2" xfId="2677"/>
    <cellStyle name="Normal 14 4 2 2" xfId="8736"/>
    <cellStyle name="Normal 14 4 2 2 2" xfId="20856"/>
    <cellStyle name="Normal 14 4 2 2 3" xfId="32945"/>
    <cellStyle name="Normal 14 4 2 2 4" xfId="49303"/>
    <cellStyle name="Normal 14 4 2 3" xfId="14796"/>
    <cellStyle name="Normal 14 4 2 4" xfId="26886"/>
    <cellStyle name="Normal 14 4 2 5" xfId="41026"/>
    <cellStyle name="Normal 14 4 3" xfId="4702"/>
    <cellStyle name="Normal 14 4 3 2" xfId="10761"/>
    <cellStyle name="Normal 14 4 3 2 2" xfId="22881"/>
    <cellStyle name="Normal 14 4 3 2 3" xfId="34970"/>
    <cellStyle name="Normal 14 4 3 2 4" xfId="51328"/>
    <cellStyle name="Normal 14 4 3 3" xfId="16821"/>
    <cellStyle name="Normal 14 4 3 4" xfId="28911"/>
    <cellStyle name="Normal 14 4 3 5" xfId="43051"/>
    <cellStyle name="Normal 14 4 4" xfId="6706"/>
    <cellStyle name="Normal 14 4 4 2" xfId="18826"/>
    <cellStyle name="Normal 14 4 4 2 2" xfId="47258"/>
    <cellStyle name="Normal 14 4 4 3" xfId="30915"/>
    <cellStyle name="Normal 14 4 4 4" xfId="38981"/>
    <cellStyle name="Normal 14 4 5" xfId="12766"/>
    <cellStyle name="Normal 14 4 5 2" xfId="45210"/>
    <cellStyle name="Normal 14 4 6" xfId="24881"/>
    <cellStyle name="Normal 14 4 7" xfId="36971"/>
    <cellStyle name="Normal 14 5" xfId="1673"/>
    <cellStyle name="Normal 14 5 2" xfId="3710"/>
    <cellStyle name="Normal 14 5 2 2" xfId="9769"/>
    <cellStyle name="Normal 14 5 2 2 2" xfId="21889"/>
    <cellStyle name="Normal 14 5 2 2 3" xfId="33978"/>
    <cellStyle name="Normal 14 5 2 2 4" xfId="50336"/>
    <cellStyle name="Normal 14 5 2 3" xfId="15829"/>
    <cellStyle name="Normal 14 5 2 4" xfId="27919"/>
    <cellStyle name="Normal 14 5 2 5" xfId="42059"/>
    <cellStyle name="Normal 14 5 3" xfId="5710"/>
    <cellStyle name="Normal 14 5 3 2" xfId="11769"/>
    <cellStyle name="Normal 14 5 3 2 2" xfId="23889"/>
    <cellStyle name="Normal 14 5 3 2 3" xfId="35978"/>
    <cellStyle name="Normal 14 5 3 2 4" xfId="52336"/>
    <cellStyle name="Normal 14 5 3 3" xfId="17829"/>
    <cellStyle name="Normal 14 5 3 4" xfId="29919"/>
    <cellStyle name="Normal 14 5 3 5" xfId="44059"/>
    <cellStyle name="Normal 14 5 4" xfId="7739"/>
    <cellStyle name="Normal 14 5 4 2" xfId="19859"/>
    <cellStyle name="Normal 14 5 4 2 2" xfId="48302"/>
    <cellStyle name="Normal 14 5 4 3" xfId="31948"/>
    <cellStyle name="Normal 14 5 4 4" xfId="40025"/>
    <cellStyle name="Normal 14 5 5" xfId="13799"/>
    <cellStyle name="Normal 14 5 5 2" xfId="46253"/>
    <cellStyle name="Normal 14 5 6" xfId="25889"/>
    <cellStyle name="Normal 14 5 7" xfId="37979"/>
    <cellStyle name="Normal 14 6" xfId="2173"/>
    <cellStyle name="Normal 14 6 2" xfId="8233"/>
    <cellStyle name="Normal 14 6 2 2" xfId="20353"/>
    <cellStyle name="Normal 14 6 2 3" xfId="32442"/>
    <cellStyle name="Normal 14 6 2 4" xfId="48799"/>
    <cellStyle name="Normal 14 6 3" xfId="14293"/>
    <cellStyle name="Normal 14 6 4" xfId="26383"/>
    <cellStyle name="Normal 14 6 5" xfId="40522"/>
    <cellStyle name="Normal 14 7" xfId="4204"/>
    <cellStyle name="Normal 14 7 2" xfId="10263"/>
    <cellStyle name="Normal 14 7 2 2" xfId="22383"/>
    <cellStyle name="Normal 14 7 2 3" xfId="34472"/>
    <cellStyle name="Normal 14 7 2 4" xfId="50830"/>
    <cellStyle name="Normal 14 7 3" xfId="16323"/>
    <cellStyle name="Normal 14 7 4" xfId="28413"/>
    <cellStyle name="Normal 14 7 5" xfId="42553"/>
    <cellStyle name="Normal 14 8" xfId="6203"/>
    <cellStyle name="Normal 14 8 2" xfId="18323"/>
    <cellStyle name="Normal 14 8 2 2" xfId="46749"/>
    <cellStyle name="Normal 14 8 3" xfId="30412"/>
    <cellStyle name="Normal 14 8 4" xfId="38472"/>
    <cellStyle name="Normal 14 9" xfId="12263"/>
    <cellStyle name="Normal 14 9 2" xfId="44704"/>
    <cellStyle name="Normal 15" xfId="492"/>
    <cellStyle name="Normal 15 10" xfId="24789"/>
    <cellStyle name="Normal 15 11" xfId="36879"/>
    <cellStyle name="Normal 15 2" xfId="493"/>
    <cellStyle name="Normal 15 2 10" xfId="36880"/>
    <cellStyle name="Normal 15 2 2" xfId="1543"/>
    <cellStyle name="Normal 15 2 2 2" xfId="3583"/>
    <cellStyle name="Normal 15 2 2 2 2" xfId="9642"/>
    <cellStyle name="Normal 15 2 2 2 2 2" xfId="21762"/>
    <cellStyle name="Normal 15 2 2 2 2 3" xfId="33851"/>
    <cellStyle name="Normal 15 2 2 2 2 4" xfId="50209"/>
    <cellStyle name="Normal 15 2 2 2 3" xfId="15702"/>
    <cellStyle name="Normal 15 2 2 2 4" xfId="27792"/>
    <cellStyle name="Normal 15 2 2 2 5" xfId="41932"/>
    <cellStyle name="Normal 15 2 2 3" xfId="5605"/>
    <cellStyle name="Normal 15 2 2 3 2" xfId="11664"/>
    <cellStyle name="Normal 15 2 2 3 2 2" xfId="23784"/>
    <cellStyle name="Normal 15 2 2 3 2 3" xfId="35873"/>
    <cellStyle name="Normal 15 2 2 3 2 4" xfId="52231"/>
    <cellStyle name="Normal 15 2 2 3 3" xfId="17724"/>
    <cellStyle name="Normal 15 2 2 3 4" xfId="29814"/>
    <cellStyle name="Normal 15 2 2 3 5" xfId="43954"/>
    <cellStyle name="Normal 15 2 2 4" xfId="7612"/>
    <cellStyle name="Normal 15 2 2 4 2" xfId="19732"/>
    <cellStyle name="Normal 15 2 2 4 2 2" xfId="48175"/>
    <cellStyle name="Normal 15 2 2 4 3" xfId="31821"/>
    <cellStyle name="Normal 15 2 2 4 4" xfId="39898"/>
    <cellStyle name="Normal 15 2 2 5" xfId="13672"/>
    <cellStyle name="Normal 15 2 2 5 2" xfId="46126"/>
    <cellStyle name="Normal 15 2 2 6" xfId="25784"/>
    <cellStyle name="Normal 15 2 2 7" xfId="37874"/>
    <cellStyle name="Normal 15 2 3" xfId="1031"/>
    <cellStyle name="Normal 15 2 3 2" xfId="3084"/>
    <cellStyle name="Normal 15 2 3 2 2" xfId="9143"/>
    <cellStyle name="Normal 15 2 3 2 2 2" xfId="21263"/>
    <cellStyle name="Normal 15 2 3 2 2 3" xfId="33352"/>
    <cellStyle name="Normal 15 2 3 2 2 4" xfId="49710"/>
    <cellStyle name="Normal 15 2 3 2 3" xfId="15203"/>
    <cellStyle name="Normal 15 2 3 2 4" xfId="27293"/>
    <cellStyle name="Normal 15 2 3 2 5" xfId="41433"/>
    <cellStyle name="Normal 15 2 3 3" xfId="5109"/>
    <cellStyle name="Normal 15 2 3 3 2" xfId="11168"/>
    <cellStyle name="Normal 15 2 3 3 2 2" xfId="23288"/>
    <cellStyle name="Normal 15 2 3 3 2 3" xfId="35377"/>
    <cellStyle name="Normal 15 2 3 3 2 4" xfId="51735"/>
    <cellStyle name="Normal 15 2 3 3 3" xfId="17228"/>
    <cellStyle name="Normal 15 2 3 3 4" xfId="29318"/>
    <cellStyle name="Normal 15 2 3 3 5" xfId="43458"/>
    <cellStyle name="Normal 15 2 3 4" xfId="7113"/>
    <cellStyle name="Normal 15 2 3 4 2" xfId="19233"/>
    <cellStyle name="Normal 15 2 3 4 2 2" xfId="47668"/>
    <cellStyle name="Normal 15 2 3 4 3" xfId="31322"/>
    <cellStyle name="Normal 15 2 3 4 4" xfId="39391"/>
    <cellStyle name="Normal 15 2 3 5" xfId="13173"/>
    <cellStyle name="Normal 15 2 3 5 2" xfId="45619"/>
    <cellStyle name="Normal 15 2 3 6" xfId="25288"/>
    <cellStyle name="Normal 15 2 3 7" xfId="37378"/>
    <cellStyle name="Normal 15 2 4" xfId="2081"/>
    <cellStyle name="Normal 15 2 4 2" xfId="4117"/>
    <cellStyle name="Normal 15 2 4 2 2" xfId="10176"/>
    <cellStyle name="Normal 15 2 4 2 2 2" xfId="22296"/>
    <cellStyle name="Normal 15 2 4 2 2 3" xfId="34385"/>
    <cellStyle name="Normal 15 2 4 2 2 4" xfId="50743"/>
    <cellStyle name="Normal 15 2 4 2 3" xfId="16236"/>
    <cellStyle name="Normal 15 2 4 2 4" xfId="28326"/>
    <cellStyle name="Normal 15 2 4 2 5" xfId="42466"/>
    <cellStyle name="Normal 15 2 4 3" xfId="6117"/>
    <cellStyle name="Normal 15 2 4 3 2" xfId="12176"/>
    <cellStyle name="Normal 15 2 4 3 2 2" xfId="24296"/>
    <cellStyle name="Normal 15 2 4 3 2 3" xfId="36385"/>
    <cellStyle name="Normal 15 2 4 3 2 4" xfId="52743"/>
    <cellStyle name="Normal 15 2 4 3 3" xfId="18236"/>
    <cellStyle name="Normal 15 2 4 3 4" xfId="30326"/>
    <cellStyle name="Normal 15 2 4 3 5" xfId="44466"/>
    <cellStyle name="Normal 15 2 4 4" xfId="8146"/>
    <cellStyle name="Normal 15 2 4 4 2" xfId="20266"/>
    <cellStyle name="Normal 15 2 4 4 2 2" xfId="48710"/>
    <cellStyle name="Normal 15 2 4 4 3" xfId="32355"/>
    <cellStyle name="Normal 15 2 4 4 4" xfId="40433"/>
    <cellStyle name="Normal 15 2 4 5" xfId="14206"/>
    <cellStyle name="Normal 15 2 4 5 2" xfId="46661"/>
    <cellStyle name="Normal 15 2 4 6" xfId="26296"/>
    <cellStyle name="Normal 15 2 4 7" xfId="38386"/>
    <cellStyle name="Normal 15 2 5" xfId="2583"/>
    <cellStyle name="Normal 15 2 5 2" xfId="8643"/>
    <cellStyle name="Normal 15 2 5 2 2" xfId="20763"/>
    <cellStyle name="Normal 15 2 5 2 3" xfId="32852"/>
    <cellStyle name="Normal 15 2 5 2 4" xfId="49209"/>
    <cellStyle name="Normal 15 2 5 3" xfId="14703"/>
    <cellStyle name="Normal 15 2 5 4" xfId="26793"/>
    <cellStyle name="Normal 15 2 5 5" xfId="40932"/>
    <cellStyle name="Normal 15 2 6" xfId="4611"/>
    <cellStyle name="Normal 15 2 6 2" xfId="10670"/>
    <cellStyle name="Normal 15 2 6 2 2" xfId="22790"/>
    <cellStyle name="Normal 15 2 6 2 3" xfId="34879"/>
    <cellStyle name="Normal 15 2 6 2 4" xfId="51237"/>
    <cellStyle name="Normal 15 2 6 3" xfId="16730"/>
    <cellStyle name="Normal 15 2 6 4" xfId="28820"/>
    <cellStyle name="Normal 15 2 6 5" xfId="42960"/>
    <cellStyle name="Normal 15 2 7" xfId="6613"/>
    <cellStyle name="Normal 15 2 7 2" xfId="18733"/>
    <cellStyle name="Normal 15 2 7 2 2" xfId="47162"/>
    <cellStyle name="Normal 15 2 7 3" xfId="30822"/>
    <cellStyle name="Normal 15 2 7 4" xfId="38885"/>
    <cellStyle name="Normal 15 2 8" xfId="12673"/>
    <cellStyle name="Normal 15 2 8 2" xfId="45115"/>
    <cellStyle name="Normal 15 2 9" xfId="24790"/>
    <cellStyle name="Normal 15 3" xfId="1542"/>
    <cellStyle name="Normal 15 3 2" xfId="3582"/>
    <cellStyle name="Normal 15 3 2 2" xfId="9641"/>
    <cellStyle name="Normal 15 3 2 2 2" xfId="21761"/>
    <cellStyle name="Normal 15 3 2 2 3" xfId="33850"/>
    <cellStyle name="Normal 15 3 2 2 4" xfId="50208"/>
    <cellStyle name="Normal 15 3 2 3" xfId="15701"/>
    <cellStyle name="Normal 15 3 2 4" xfId="27791"/>
    <cellStyle name="Normal 15 3 2 5" xfId="41931"/>
    <cellStyle name="Normal 15 3 3" xfId="5604"/>
    <cellStyle name="Normal 15 3 3 2" xfId="11663"/>
    <cellStyle name="Normal 15 3 3 2 2" xfId="23783"/>
    <cellStyle name="Normal 15 3 3 2 3" xfId="35872"/>
    <cellStyle name="Normal 15 3 3 2 4" xfId="52230"/>
    <cellStyle name="Normal 15 3 3 3" xfId="17723"/>
    <cellStyle name="Normal 15 3 3 4" xfId="29813"/>
    <cellStyle name="Normal 15 3 3 5" xfId="43953"/>
    <cellStyle name="Normal 15 3 4" xfId="7611"/>
    <cellStyle name="Normal 15 3 4 2" xfId="19731"/>
    <cellStyle name="Normal 15 3 4 2 2" xfId="48174"/>
    <cellStyle name="Normal 15 3 4 3" xfId="31820"/>
    <cellStyle name="Normal 15 3 4 4" xfId="39897"/>
    <cellStyle name="Normal 15 3 5" xfId="13671"/>
    <cellStyle name="Normal 15 3 5 2" xfId="46125"/>
    <cellStyle name="Normal 15 3 6" xfId="25783"/>
    <cellStyle name="Normal 15 3 7" xfId="37873"/>
    <cellStyle name="Normal 15 4" xfId="1030"/>
    <cellStyle name="Normal 15 4 2" xfId="3083"/>
    <cellStyle name="Normal 15 4 2 2" xfId="9142"/>
    <cellStyle name="Normal 15 4 2 2 2" xfId="21262"/>
    <cellStyle name="Normal 15 4 2 2 3" xfId="33351"/>
    <cellStyle name="Normal 15 4 2 2 4" xfId="49709"/>
    <cellStyle name="Normal 15 4 2 3" xfId="15202"/>
    <cellStyle name="Normal 15 4 2 4" xfId="27292"/>
    <cellStyle name="Normal 15 4 2 5" xfId="41432"/>
    <cellStyle name="Normal 15 4 3" xfId="5108"/>
    <cellStyle name="Normal 15 4 3 2" xfId="11167"/>
    <cellStyle name="Normal 15 4 3 2 2" xfId="23287"/>
    <cellStyle name="Normal 15 4 3 2 3" xfId="35376"/>
    <cellStyle name="Normal 15 4 3 2 4" xfId="51734"/>
    <cellStyle name="Normal 15 4 3 3" xfId="17227"/>
    <cellStyle name="Normal 15 4 3 4" xfId="29317"/>
    <cellStyle name="Normal 15 4 3 5" xfId="43457"/>
    <cellStyle name="Normal 15 4 4" xfId="7112"/>
    <cellStyle name="Normal 15 4 4 2" xfId="19232"/>
    <cellStyle name="Normal 15 4 4 2 2" xfId="47667"/>
    <cellStyle name="Normal 15 4 4 3" xfId="31321"/>
    <cellStyle name="Normal 15 4 4 4" xfId="39390"/>
    <cellStyle name="Normal 15 4 5" xfId="13172"/>
    <cellStyle name="Normal 15 4 5 2" xfId="45618"/>
    <cellStyle name="Normal 15 4 6" xfId="25287"/>
    <cellStyle name="Normal 15 4 7" xfId="37377"/>
    <cellStyle name="Normal 15 5" xfId="2080"/>
    <cellStyle name="Normal 15 5 2" xfId="4116"/>
    <cellStyle name="Normal 15 5 2 2" xfId="10175"/>
    <cellStyle name="Normal 15 5 2 2 2" xfId="22295"/>
    <cellStyle name="Normal 15 5 2 2 3" xfId="34384"/>
    <cellStyle name="Normal 15 5 2 2 4" xfId="50742"/>
    <cellStyle name="Normal 15 5 2 3" xfId="16235"/>
    <cellStyle name="Normal 15 5 2 4" xfId="28325"/>
    <cellStyle name="Normal 15 5 2 5" xfId="42465"/>
    <cellStyle name="Normal 15 5 3" xfId="6116"/>
    <cellStyle name="Normal 15 5 3 2" xfId="12175"/>
    <cellStyle name="Normal 15 5 3 2 2" xfId="24295"/>
    <cellStyle name="Normal 15 5 3 2 3" xfId="36384"/>
    <cellStyle name="Normal 15 5 3 2 4" xfId="52742"/>
    <cellStyle name="Normal 15 5 3 3" xfId="18235"/>
    <cellStyle name="Normal 15 5 3 4" xfId="30325"/>
    <cellStyle name="Normal 15 5 3 5" xfId="44465"/>
    <cellStyle name="Normal 15 5 4" xfId="8145"/>
    <cellStyle name="Normal 15 5 4 2" xfId="20265"/>
    <cellStyle name="Normal 15 5 4 2 2" xfId="48709"/>
    <cellStyle name="Normal 15 5 4 3" xfId="32354"/>
    <cellStyle name="Normal 15 5 4 4" xfId="40432"/>
    <cellStyle name="Normal 15 5 5" xfId="14205"/>
    <cellStyle name="Normal 15 5 5 2" xfId="46660"/>
    <cellStyle name="Normal 15 5 6" xfId="26295"/>
    <cellStyle name="Normal 15 5 7" xfId="38385"/>
    <cellStyle name="Normal 15 6" xfId="2582"/>
    <cellStyle name="Normal 15 6 2" xfId="8642"/>
    <cellStyle name="Normal 15 6 2 2" xfId="20762"/>
    <cellStyle name="Normal 15 6 2 3" xfId="32851"/>
    <cellStyle name="Normal 15 6 2 4" xfId="49208"/>
    <cellStyle name="Normal 15 6 3" xfId="14702"/>
    <cellStyle name="Normal 15 6 4" xfId="26792"/>
    <cellStyle name="Normal 15 6 5" xfId="40931"/>
    <cellStyle name="Normal 15 7" xfId="4610"/>
    <cellStyle name="Normal 15 7 2" xfId="10669"/>
    <cellStyle name="Normal 15 7 2 2" xfId="22789"/>
    <cellStyle name="Normal 15 7 2 3" xfId="34878"/>
    <cellStyle name="Normal 15 7 2 4" xfId="51236"/>
    <cellStyle name="Normal 15 7 3" xfId="16729"/>
    <cellStyle name="Normal 15 7 4" xfId="28819"/>
    <cellStyle name="Normal 15 7 5" xfId="42959"/>
    <cellStyle name="Normal 15 8" xfId="6612"/>
    <cellStyle name="Normal 15 8 2" xfId="18732"/>
    <cellStyle name="Normal 15 8 2 2" xfId="47161"/>
    <cellStyle name="Normal 15 8 3" xfId="30821"/>
    <cellStyle name="Normal 15 8 4" xfId="38884"/>
    <cellStyle name="Normal 15 9" xfId="12672"/>
    <cellStyle name="Normal 15 9 2" xfId="45114"/>
    <cellStyle name="Normal 16" xfId="408"/>
    <cellStyle name="Normal 16 10" xfId="24734"/>
    <cellStyle name="Normal 16 11" xfId="36824"/>
    <cellStyle name="Normal 16 2" xfId="494"/>
    <cellStyle name="Normal 16 2 10" xfId="36881"/>
    <cellStyle name="Normal 16 2 2" xfId="1544"/>
    <cellStyle name="Normal 16 2 2 2" xfId="3584"/>
    <cellStyle name="Normal 16 2 2 2 2" xfId="9643"/>
    <cellStyle name="Normal 16 2 2 2 2 2" xfId="21763"/>
    <cellStyle name="Normal 16 2 2 2 2 3" xfId="33852"/>
    <cellStyle name="Normal 16 2 2 2 2 4" xfId="50210"/>
    <cellStyle name="Normal 16 2 2 2 3" xfId="15703"/>
    <cellStyle name="Normal 16 2 2 2 4" xfId="27793"/>
    <cellStyle name="Normal 16 2 2 2 5" xfId="41933"/>
    <cellStyle name="Normal 16 2 2 3" xfId="5606"/>
    <cellStyle name="Normal 16 2 2 3 2" xfId="11665"/>
    <cellStyle name="Normal 16 2 2 3 2 2" xfId="23785"/>
    <cellStyle name="Normal 16 2 2 3 2 3" xfId="35874"/>
    <cellStyle name="Normal 16 2 2 3 2 4" xfId="52232"/>
    <cellStyle name="Normal 16 2 2 3 3" xfId="17725"/>
    <cellStyle name="Normal 16 2 2 3 4" xfId="29815"/>
    <cellStyle name="Normal 16 2 2 3 5" xfId="43955"/>
    <cellStyle name="Normal 16 2 2 4" xfId="7613"/>
    <cellStyle name="Normal 16 2 2 4 2" xfId="19733"/>
    <cellStyle name="Normal 16 2 2 4 2 2" xfId="48176"/>
    <cellStyle name="Normal 16 2 2 4 3" xfId="31822"/>
    <cellStyle name="Normal 16 2 2 4 4" xfId="39899"/>
    <cellStyle name="Normal 16 2 2 5" xfId="13673"/>
    <cellStyle name="Normal 16 2 2 5 2" xfId="46127"/>
    <cellStyle name="Normal 16 2 2 6" xfId="25785"/>
    <cellStyle name="Normal 16 2 2 7" xfId="37875"/>
    <cellStyle name="Normal 16 2 3" xfId="1032"/>
    <cellStyle name="Normal 16 2 3 2" xfId="3085"/>
    <cellStyle name="Normal 16 2 3 2 2" xfId="9144"/>
    <cellStyle name="Normal 16 2 3 2 2 2" xfId="21264"/>
    <cellStyle name="Normal 16 2 3 2 2 3" xfId="33353"/>
    <cellStyle name="Normal 16 2 3 2 2 4" xfId="49711"/>
    <cellStyle name="Normal 16 2 3 2 3" xfId="15204"/>
    <cellStyle name="Normal 16 2 3 2 4" xfId="27294"/>
    <cellStyle name="Normal 16 2 3 2 5" xfId="41434"/>
    <cellStyle name="Normal 16 2 3 3" xfId="5110"/>
    <cellStyle name="Normal 16 2 3 3 2" xfId="11169"/>
    <cellStyle name="Normal 16 2 3 3 2 2" xfId="23289"/>
    <cellStyle name="Normal 16 2 3 3 2 3" xfId="35378"/>
    <cellStyle name="Normal 16 2 3 3 2 4" xfId="51736"/>
    <cellStyle name="Normal 16 2 3 3 3" xfId="17229"/>
    <cellStyle name="Normal 16 2 3 3 4" xfId="29319"/>
    <cellStyle name="Normal 16 2 3 3 5" xfId="43459"/>
    <cellStyle name="Normal 16 2 3 4" xfId="7114"/>
    <cellStyle name="Normal 16 2 3 4 2" xfId="19234"/>
    <cellStyle name="Normal 16 2 3 4 2 2" xfId="47669"/>
    <cellStyle name="Normal 16 2 3 4 3" xfId="31323"/>
    <cellStyle name="Normal 16 2 3 4 4" xfId="39392"/>
    <cellStyle name="Normal 16 2 3 5" xfId="13174"/>
    <cellStyle name="Normal 16 2 3 5 2" xfId="45620"/>
    <cellStyle name="Normal 16 2 3 6" xfId="25289"/>
    <cellStyle name="Normal 16 2 3 7" xfId="37379"/>
    <cellStyle name="Normal 16 2 4" xfId="2082"/>
    <cellStyle name="Normal 16 2 4 2" xfId="4118"/>
    <cellStyle name="Normal 16 2 4 2 2" xfId="10177"/>
    <cellStyle name="Normal 16 2 4 2 2 2" xfId="22297"/>
    <cellStyle name="Normal 16 2 4 2 2 3" xfId="34386"/>
    <cellStyle name="Normal 16 2 4 2 2 4" xfId="50744"/>
    <cellStyle name="Normal 16 2 4 2 3" xfId="16237"/>
    <cellStyle name="Normal 16 2 4 2 4" xfId="28327"/>
    <cellStyle name="Normal 16 2 4 2 5" xfId="42467"/>
    <cellStyle name="Normal 16 2 4 3" xfId="6118"/>
    <cellStyle name="Normal 16 2 4 3 2" xfId="12177"/>
    <cellStyle name="Normal 16 2 4 3 2 2" xfId="24297"/>
    <cellStyle name="Normal 16 2 4 3 2 3" xfId="36386"/>
    <cellStyle name="Normal 16 2 4 3 2 4" xfId="52744"/>
    <cellStyle name="Normal 16 2 4 3 3" xfId="18237"/>
    <cellStyle name="Normal 16 2 4 3 4" xfId="30327"/>
    <cellStyle name="Normal 16 2 4 3 5" xfId="44467"/>
    <cellStyle name="Normal 16 2 4 4" xfId="8147"/>
    <cellStyle name="Normal 16 2 4 4 2" xfId="20267"/>
    <cellStyle name="Normal 16 2 4 4 2 2" xfId="48711"/>
    <cellStyle name="Normal 16 2 4 4 3" xfId="32356"/>
    <cellStyle name="Normal 16 2 4 4 4" xfId="40434"/>
    <cellStyle name="Normal 16 2 4 5" xfId="14207"/>
    <cellStyle name="Normal 16 2 4 5 2" xfId="46662"/>
    <cellStyle name="Normal 16 2 4 6" xfId="26297"/>
    <cellStyle name="Normal 16 2 4 7" xfId="38387"/>
    <cellStyle name="Normal 16 2 5" xfId="2584"/>
    <cellStyle name="Normal 16 2 5 2" xfId="8644"/>
    <cellStyle name="Normal 16 2 5 2 2" xfId="20764"/>
    <cellStyle name="Normal 16 2 5 2 3" xfId="32853"/>
    <cellStyle name="Normal 16 2 5 2 4" xfId="49210"/>
    <cellStyle name="Normal 16 2 5 3" xfId="14704"/>
    <cellStyle name="Normal 16 2 5 4" xfId="26794"/>
    <cellStyle name="Normal 16 2 5 5" xfId="40933"/>
    <cellStyle name="Normal 16 2 6" xfId="4612"/>
    <cellStyle name="Normal 16 2 6 2" xfId="10671"/>
    <cellStyle name="Normal 16 2 6 2 2" xfId="22791"/>
    <cellStyle name="Normal 16 2 6 2 3" xfId="34880"/>
    <cellStyle name="Normal 16 2 6 2 4" xfId="51238"/>
    <cellStyle name="Normal 16 2 6 3" xfId="16731"/>
    <cellStyle name="Normal 16 2 6 4" xfId="28821"/>
    <cellStyle name="Normal 16 2 6 5" xfId="42961"/>
    <cellStyle name="Normal 16 2 7" xfId="6614"/>
    <cellStyle name="Normal 16 2 7 2" xfId="18734"/>
    <cellStyle name="Normal 16 2 7 2 2" xfId="47163"/>
    <cellStyle name="Normal 16 2 7 3" xfId="30823"/>
    <cellStyle name="Normal 16 2 7 4" xfId="38886"/>
    <cellStyle name="Normal 16 2 8" xfId="12674"/>
    <cellStyle name="Normal 16 2 8 2" xfId="45116"/>
    <cellStyle name="Normal 16 2 9" xfId="24791"/>
    <cellStyle name="Normal 16 3" xfId="1483"/>
    <cellStyle name="Normal 16 3 2" xfId="3525"/>
    <cellStyle name="Normal 16 3 2 2" xfId="9584"/>
    <cellStyle name="Normal 16 3 2 2 2" xfId="21704"/>
    <cellStyle name="Normal 16 3 2 2 3" xfId="33793"/>
    <cellStyle name="Normal 16 3 2 2 4" xfId="50151"/>
    <cellStyle name="Normal 16 3 2 3" xfId="15644"/>
    <cellStyle name="Normal 16 3 2 4" xfId="27734"/>
    <cellStyle name="Normal 16 3 2 5" xfId="41874"/>
    <cellStyle name="Normal 16 3 3" xfId="5549"/>
    <cellStyle name="Normal 16 3 3 2" xfId="11608"/>
    <cellStyle name="Normal 16 3 3 2 2" xfId="23728"/>
    <cellStyle name="Normal 16 3 3 2 3" xfId="35817"/>
    <cellStyle name="Normal 16 3 3 2 4" xfId="52175"/>
    <cellStyle name="Normal 16 3 3 3" xfId="17668"/>
    <cellStyle name="Normal 16 3 3 4" xfId="29758"/>
    <cellStyle name="Normal 16 3 3 5" xfId="43898"/>
    <cellStyle name="Normal 16 3 4" xfId="7554"/>
    <cellStyle name="Normal 16 3 4 2" xfId="19674"/>
    <cellStyle name="Normal 16 3 4 2 2" xfId="48117"/>
    <cellStyle name="Normal 16 3 4 3" xfId="31763"/>
    <cellStyle name="Normal 16 3 4 4" xfId="39840"/>
    <cellStyle name="Normal 16 3 5" xfId="13614"/>
    <cellStyle name="Normal 16 3 5 2" xfId="46068"/>
    <cellStyle name="Normal 16 3 6" xfId="25728"/>
    <cellStyle name="Normal 16 3 7" xfId="37818"/>
    <cellStyle name="Normal 16 4" xfId="973"/>
    <cellStyle name="Normal 16 4 2" xfId="3028"/>
    <cellStyle name="Normal 16 4 2 2" xfId="9087"/>
    <cellStyle name="Normal 16 4 2 2 2" xfId="21207"/>
    <cellStyle name="Normal 16 4 2 2 3" xfId="33296"/>
    <cellStyle name="Normal 16 4 2 2 4" xfId="49654"/>
    <cellStyle name="Normal 16 4 2 3" xfId="15147"/>
    <cellStyle name="Normal 16 4 2 4" xfId="27237"/>
    <cellStyle name="Normal 16 4 2 5" xfId="41377"/>
    <cellStyle name="Normal 16 4 3" xfId="5053"/>
    <cellStyle name="Normal 16 4 3 2" xfId="11112"/>
    <cellStyle name="Normal 16 4 3 2 2" xfId="23232"/>
    <cellStyle name="Normal 16 4 3 2 3" xfId="35321"/>
    <cellStyle name="Normal 16 4 3 2 4" xfId="51679"/>
    <cellStyle name="Normal 16 4 3 3" xfId="17172"/>
    <cellStyle name="Normal 16 4 3 4" xfId="29262"/>
    <cellStyle name="Normal 16 4 3 5" xfId="43402"/>
    <cellStyle name="Normal 16 4 4" xfId="7057"/>
    <cellStyle name="Normal 16 4 4 2" xfId="19177"/>
    <cellStyle name="Normal 16 4 4 2 2" xfId="47611"/>
    <cellStyle name="Normal 16 4 4 3" xfId="31266"/>
    <cellStyle name="Normal 16 4 4 4" xfId="39334"/>
    <cellStyle name="Normal 16 4 5" xfId="13117"/>
    <cellStyle name="Normal 16 4 5 2" xfId="45563"/>
    <cellStyle name="Normal 16 4 6" xfId="25232"/>
    <cellStyle name="Normal 16 4 7" xfId="37322"/>
    <cellStyle name="Normal 16 5" xfId="2025"/>
    <cellStyle name="Normal 16 5 2" xfId="4061"/>
    <cellStyle name="Normal 16 5 2 2" xfId="10120"/>
    <cellStyle name="Normal 16 5 2 2 2" xfId="22240"/>
    <cellStyle name="Normal 16 5 2 2 3" xfId="34329"/>
    <cellStyle name="Normal 16 5 2 2 4" xfId="50687"/>
    <cellStyle name="Normal 16 5 2 3" xfId="16180"/>
    <cellStyle name="Normal 16 5 2 4" xfId="28270"/>
    <cellStyle name="Normal 16 5 2 5" xfId="42410"/>
    <cellStyle name="Normal 16 5 3" xfId="6061"/>
    <cellStyle name="Normal 16 5 3 2" xfId="12120"/>
    <cellStyle name="Normal 16 5 3 2 2" xfId="24240"/>
    <cellStyle name="Normal 16 5 3 2 3" xfId="36329"/>
    <cellStyle name="Normal 16 5 3 2 4" xfId="52687"/>
    <cellStyle name="Normal 16 5 3 3" xfId="18180"/>
    <cellStyle name="Normal 16 5 3 4" xfId="30270"/>
    <cellStyle name="Normal 16 5 3 5" xfId="44410"/>
    <cellStyle name="Normal 16 5 4" xfId="8090"/>
    <cellStyle name="Normal 16 5 4 2" xfId="20210"/>
    <cellStyle name="Normal 16 5 4 2 2" xfId="48654"/>
    <cellStyle name="Normal 16 5 4 3" xfId="32299"/>
    <cellStyle name="Normal 16 5 4 4" xfId="40377"/>
    <cellStyle name="Normal 16 5 5" xfId="14150"/>
    <cellStyle name="Normal 16 5 5 2" xfId="46605"/>
    <cellStyle name="Normal 16 5 6" xfId="26240"/>
    <cellStyle name="Normal 16 5 7" xfId="38330"/>
    <cellStyle name="Normal 16 6" xfId="2525"/>
    <cellStyle name="Normal 16 6 2" xfId="8585"/>
    <cellStyle name="Normal 16 6 2 2" xfId="20705"/>
    <cellStyle name="Normal 16 6 2 3" xfId="32794"/>
    <cellStyle name="Normal 16 6 2 4" xfId="49151"/>
    <cellStyle name="Normal 16 6 3" xfId="14645"/>
    <cellStyle name="Normal 16 6 4" xfId="26735"/>
    <cellStyle name="Normal 16 6 5" xfId="40874"/>
    <cellStyle name="Normal 16 7" xfId="4555"/>
    <cellStyle name="Normal 16 7 2" xfId="10614"/>
    <cellStyle name="Normal 16 7 2 2" xfId="22734"/>
    <cellStyle name="Normal 16 7 2 3" xfId="34823"/>
    <cellStyle name="Normal 16 7 2 4" xfId="51181"/>
    <cellStyle name="Normal 16 7 3" xfId="16674"/>
    <cellStyle name="Normal 16 7 4" xfId="28764"/>
    <cellStyle name="Normal 16 7 5" xfId="42904"/>
    <cellStyle name="Normal 16 8" xfId="6555"/>
    <cellStyle name="Normal 16 8 2" xfId="18675"/>
    <cellStyle name="Normal 16 8 2 2" xfId="47104"/>
    <cellStyle name="Normal 16 8 3" xfId="30764"/>
    <cellStyle name="Normal 16 8 4" xfId="38827"/>
    <cellStyle name="Normal 16 9" xfId="12615"/>
    <cellStyle name="Normal 16 9 2" xfId="45057"/>
    <cellStyle name="Normal 17" xfId="496"/>
    <cellStyle name="Normal 17 10" xfId="24793"/>
    <cellStyle name="Normal 17 11" xfId="36883"/>
    <cellStyle name="Normal 17 2" xfId="497"/>
    <cellStyle name="Normal 17 2 10" xfId="36884"/>
    <cellStyle name="Normal 17 2 2" xfId="1547"/>
    <cellStyle name="Normal 17 2 2 2" xfId="3587"/>
    <cellStyle name="Normal 17 2 2 2 2" xfId="9646"/>
    <cellStyle name="Normal 17 2 2 2 2 2" xfId="21766"/>
    <cellStyle name="Normal 17 2 2 2 2 3" xfId="33855"/>
    <cellStyle name="Normal 17 2 2 2 2 4" xfId="50213"/>
    <cellStyle name="Normal 17 2 2 2 3" xfId="15706"/>
    <cellStyle name="Normal 17 2 2 2 4" xfId="27796"/>
    <cellStyle name="Normal 17 2 2 2 5" xfId="41936"/>
    <cellStyle name="Normal 17 2 2 3" xfId="5609"/>
    <cellStyle name="Normal 17 2 2 3 2" xfId="11668"/>
    <cellStyle name="Normal 17 2 2 3 2 2" xfId="23788"/>
    <cellStyle name="Normal 17 2 2 3 2 3" xfId="35877"/>
    <cellStyle name="Normal 17 2 2 3 2 4" xfId="52235"/>
    <cellStyle name="Normal 17 2 2 3 3" xfId="17728"/>
    <cellStyle name="Normal 17 2 2 3 4" xfId="29818"/>
    <cellStyle name="Normal 17 2 2 3 5" xfId="43958"/>
    <cellStyle name="Normal 17 2 2 4" xfId="7616"/>
    <cellStyle name="Normal 17 2 2 4 2" xfId="19736"/>
    <cellStyle name="Normal 17 2 2 4 2 2" xfId="48179"/>
    <cellStyle name="Normal 17 2 2 4 3" xfId="31825"/>
    <cellStyle name="Normal 17 2 2 4 4" xfId="39902"/>
    <cellStyle name="Normal 17 2 2 5" xfId="13676"/>
    <cellStyle name="Normal 17 2 2 5 2" xfId="46130"/>
    <cellStyle name="Normal 17 2 2 6" xfId="25788"/>
    <cellStyle name="Normal 17 2 2 7" xfId="37878"/>
    <cellStyle name="Normal 17 2 3" xfId="1035"/>
    <cellStyle name="Normal 17 2 3 2" xfId="3088"/>
    <cellStyle name="Normal 17 2 3 2 2" xfId="9147"/>
    <cellStyle name="Normal 17 2 3 2 2 2" xfId="21267"/>
    <cellStyle name="Normal 17 2 3 2 2 3" xfId="33356"/>
    <cellStyle name="Normal 17 2 3 2 2 4" xfId="49714"/>
    <cellStyle name="Normal 17 2 3 2 3" xfId="15207"/>
    <cellStyle name="Normal 17 2 3 2 4" xfId="27297"/>
    <cellStyle name="Normal 17 2 3 2 5" xfId="41437"/>
    <cellStyle name="Normal 17 2 3 3" xfId="5113"/>
    <cellStyle name="Normal 17 2 3 3 2" xfId="11172"/>
    <cellStyle name="Normal 17 2 3 3 2 2" xfId="23292"/>
    <cellStyle name="Normal 17 2 3 3 2 3" xfId="35381"/>
    <cellStyle name="Normal 17 2 3 3 2 4" xfId="51739"/>
    <cellStyle name="Normal 17 2 3 3 3" xfId="17232"/>
    <cellStyle name="Normal 17 2 3 3 4" xfId="29322"/>
    <cellStyle name="Normal 17 2 3 3 5" xfId="43462"/>
    <cellStyle name="Normal 17 2 3 4" xfId="7117"/>
    <cellStyle name="Normal 17 2 3 4 2" xfId="19237"/>
    <cellStyle name="Normal 17 2 3 4 2 2" xfId="47672"/>
    <cellStyle name="Normal 17 2 3 4 3" xfId="31326"/>
    <cellStyle name="Normal 17 2 3 4 4" xfId="39395"/>
    <cellStyle name="Normal 17 2 3 5" xfId="13177"/>
    <cellStyle name="Normal 17 2 3 5 2" xfId="45623"/>
    <cellStyle name="Normal 17 2 3 6" xfId="25292"/>
    <cellStyle name="Normal 17 2 3 7" xfId="37382"/>
    <cellStyle name="Normal 17 2 4" xfId="2085"/>
    <cellStyle name="Normal 17 2 4 2" xfId="4121"/>
    <cellStyle name="Normal 17 2 4 2 2" xfId="10180"/>
    <cellStyle name="Normal 17 2 4 2 2 2" xfId="22300"/>
    <cellStyle name="Normal 17 2 4 2 2 3" xfId="34389"/>
    <cellStyle name="Normal 17 2 4 2 2 4" xfId="50747"/>
    <cellStyle name="Normal 17 2 4 2 3" xfId="16240"/>
    <cellStyle name="Normal 17 2 4 2 4" xfId="28330"/>
    <cellStyle name="Normal 17 2 4 2 5" xfId="42470"/>
    <cellStyle name="Normal 17 2 4 3" xfId="6121"/>
    <cellStyle name="Normal 17 2 4 3 2" xfId="12180"/>
    <cellStyle name="Normal 17 2 4 3 2 2" xfId="24300"/>
    <cellStyle name="Normal 17 2 4 3 2 3" xfId="36389"/>
    <cellStyle name="Normal 17 2 4 3 2 4" xfId="52747"/>
    <cellStyle name="Normal 17 2 4 3 3" xfId="18240"/>
    <cellStyle name="Normal 17 2 4 3 4" xfId="30330"/>
    <cellStyle name="Normal 17 2 4 3 5" xfId="44470"/>
    <cellStyle name="Normal 17 2 4 4" xfId="8150"/>
    <cellStyle name="Normal 17 2 4 4 2" xfId="20270"/>
    <cellStyle name="Normal 17 2 4 4 2 2" xfId="48714"/>
    <cellStyle name="Normal 17 2 4 4 3" xfId="32359"/>
    <cellStyle name="Normal 17 2 4 4 4" xfId="40437"/>
    <cellStyle name="Normal 17 2 4 5" xfId="14210"/>
    <cellStyle name="Normal 17 2 4 5 2" xfId="46665"/>
    <cellStyle name="Normal 17 2 4 6" xfId="26300"/>
    <cellStyle name="Normal 17 2 4 7" xfId="38390"/>
    <cellStyle name="Normal 17 2 5" xfId="2587"/>
    <cellStyle name="Normal 17 2 5 2" xfId="8647"/>
    <cellStyle name="Normal 17 2 5 2 2" xfId="20767"/>
    <cellStyle name="Normal 17 2 5 2 3" xfId="32856"/>
    <cellStyle name="Normal 17 2 5 2 4" xfId="49213"/>
    <cellStyle name="Normal 17 2 5 3" xfId="14707"/>
    <cellStyle name="Normal 17 2 5 4" xfId="26797"/>
    <cellStyle name="Normal 17 2 5 5" xfId="40936"/>
    <cellStyle name="Normal 17 2 6" xfId="4615"/>
    <cellStyle name="Normal 17 2 6 2" xfId="10674"/>
    <cellStyle name="Normal 17 2 6 2 2" xfId="22794"/>
    <cellStyle name="Normal 17 2 6 2 3" xfId="34883"/>
    <cellStyle name="Normal 17 2 6 2 4" xfId="51241"/>
    <cellStyle name="Normal 17 2 6 3" xfId="16734"/>
    <cellStyle name="Normal 17 2 6 4" xfId="28824"/>
    <cellStyle name="Normal 17 2 6 5" xfId="42964"/>
    <cellStyle name="Normal 17 2 7" xfId="6617"/>
    <cellStyle name="Normal 17 2 7 2" xfId="18737"/>
    <cellStyle name="Normal 17 2 7 2 2" xfId="47166"/>
    <cellStyle name="Normal 17 2 7 3" xfId="30826"/>
    <cellStyle name="Normal 17 2 7 4" xfId="38889"/>
    <cellStyle name="Normal 17 2 8" xfId="12677"/>
    <cellStyle name="Normal 17 2 8 2" xfId="45119"/>
    <cellStyle name="Normal 17 2 9" xfId="24794"/>
    <cellStyle name="Normal 17 3" xfId="1546"/>
    <cellStyle name="Normal 17 3 2" xfId="3586"/>
    <cellStyle name="Normal 17 3 2 2" xfId="9645"/>
    <cellStyle name="Normal 17 3 2 2 2" xfId="21765"/>
    <cellStyle name="Normal 17 3 2 2 3" xfId="33854"/>
    <cellStyle name="Normal 17 3 2 2 4" xfId="50212"/>
    <cellStyle name="Normal 17 3 2 3" xfId="15705"/>
    <cellStyle name="Normal 17 3 2 4" xfId="27795"/>
    <cellStyle name="Normal 17 3 2 5" xfId="41935"/>
    <cellStyle name="Normal 17 3 3" xfId="5608"/>
    <cellStyle name="Normal 17 3 3 2" xfId="11667"/>
    <cellStyle name="Normal 17 3 3 2 2" xfId="23787"/>
    <cellStyle name="Normal 17 3 3 2 3" xfId="35876"/>
    <cellStyle name="Normal 17 3 3 2 4" xfId="52234"/>
    <cellStyle name="Normal 17 3 3 3" xfId="17727"/>
    <cellStyle name="Normal 17 3 3 4" xfId="29817"/>
    <cellStyle name="Normal 17 3 3 5" xfId="43957"/>
    <cellStyle name="Normal 17 3 4" xfId="7615"/>
    <cellStyle name="Normal 17 3 4 2" xfId="19735"/>
    <cellStyle name="Normal 17 3 4 2 2" xfId="48178"/>
    <cellStyle name="Normal 17 3 4 3" xfId="31824"/>
    <cellStyle name="Normal 17 3 4 4" xfId="39901"/>
    <cellStyle name="Normal 17 3 5" xfId="13675"/>
    <cellStyle name="Normal 17 3 5 2" xfId="46129"/>
    <cellStyle name="Normal 17 3 6" xfId="25787"/>
    <cellStyle name="Normal 17 3 7" xfId="37877"/>
    <cellStyle name="Normal 17 4" xfId="1034"/>
    <cellStyle name="Normal 17 4 2" xfId="3087"/>
    <cellStyle name="Normal 17 4 2 2" xfId="9146"/>
    <cellStyle name="Normal 17 4 2 2 2" xfId="21266"/>
    <cellStyle name="Normal 17 4 2 2 3" xfId="33355"/>
    <cellStyle name="Normal 17 4 2 2 4" xfId="49713"/>
    <cellStyle name="Normal 17 4 2 3" xfId="15206"/>
    <cellStyle name="Normal 17 4 2 4" xfId="27296"/>
    <cellStyle name="Normal 17 4 2 5" xfId="41436"/>
    <cellStyle name="Normal 17 4 3" xfId="5112"/>
    <cellStyle name="Normal 17 4 3 2" xfId="11171"/>
    <cellStyle name="Normal 17 4 3 2 2" xfId="23291"/>
    <cellStyle name="Normal 17 4 3 2 3" xfId="35380"/>
    <cellStyle name="Normal 17 4 3 2 4" xfId="51738"/>
    <cellStyle name="Normal 17 4 3 3" xfId="17231"/>
    <cellStyle name="Normal 17 4 3 4" xfId="29321"/>
    <cellStyle name="Normal 17 4 3 5" xfId="43461"/>
    <cellStyle name="Normal 17 4 4" xfId="7116"/>
    <cellStyle name="Normal 17 4 4 2" xfId="19236"/>
    <cellStyle name="Normal 17 4 4 2 2" xfId="47671"/>
    <cellStyle name="Normal 17 4 4 3" xfId="31325"/>
    <cellStyle name="Normal 17 4 4 4" xfId="39394"/>
    <cellStyle name="Normal 17 4 5" xfId="13176"/>
    <cellStyle name="Normal 17 4 5 2" xfId="45622"/>
    <cellStyle name="Normal 17 4 6" xfId="25291"/>
    <cellStyle name="Normal 17 4 7" xfId="37381"/>
    <cellStyle name="Normal 17 5" xfId="2084"/>
    <cellStyle name="Normal 17 5 2" xfId="4120"/>
    <cellStyle name="Normal 17 5 2 2" xfId="10179"/>
    <cellStyle name="Normal 17 5 2 2 2" xfId="22299"/>
    <cellStyle name="Normal 17 5 2 2 3" xfId="34388"/>
    <cellStyle name="Normal 17 5 2 2 4" xfId="50746"/>
    <cellStyle name="Normal 17 5 2 3" xfId="16239"/>
    <cellStyle name="Normal 17 5 2 4" xfId="28329"/>
    <cellStyle name="Normal 17 5 2 5" xfId="42469"/>
    <cellStyle name="Normal 17 5 3" xfId="6120"/>
    <cellStyle name="Normal 17 5 3 2" xfId="12179"/>
    <cellStyle name="Normal 17 5 3 2 2" xfId="24299"/>
    <cellStyle name="Normal 17 5 3 2 3" xfId="36388"/>
    <cellStyle name="Normal 17 5 3 2 4" xfId="52746"/>
    <cellStyle name="Normal 17 5 3 3" xfId="18239"/>
    <cellStyle name="Normal 17 5 3 4" xfId="30329"/>
    <cellStyle name="Normal 17 5 3 5" xfId="44469"/>
    <cellStyle name="Normal 17 5 4" xfId="8149"/>
    <cellStyle name="Normal 17 5 4 2" xfId="20269"/>
    <cellStyle name="Normal 17 5 4 2 2" xfId="48713"/>
    <cellStyle name="Normal 17 5 4 3" xfId="32358"/>
    <cellStyle name="Normal 17 5 4 4" xfId="40436"/>
    <cellStyle name="Normal 17 5 5" xfId="14209"/>
    <cellStyle name="Normal 17 5 5 2" xfId="46664"/>
    <cellStyle name="Normal 17 5 6" xfId="26299"/>
    <cellStyle name="Normal 17 5 7" xfId="38389"/>
    <cellStyle name="Normal 17 6" xfId="2586"/>
    <cellStyle name="Normal 17 6 2" xfId="8646"/>
    <cellStyle name="Normal 17 6 2 2" xfId="20766"/>
    <cellStyle name="Normal 17 6 2 3" xfId="32855"/>
    <cellStyle name="Normal 17 6 2 4" xfId="49212"/>
    <cellStyle name="Normal 17 6 3" xfId="14706"/>
    <cellStyle name="Normal 17 6 4" xfId="26796"/>
    <cellStyle name="Normal 17 6 5" xfId="40935"/>
    <cellStyle name="Normal 17 7" xfId="4614"/>
    <cellStyle name="Normal 17 7 2" xfId="10673"/>
    <cellStyle name="Normal 17 7 2 2" xfId="22793"/>
    <cellStyle name="Normal 17 7 2 3" xfId="34882"/>
    <cellStyle name="Normal 17 7 2 4" xfId="51240"/>
    <cellStyle name="Normal 17 7 3" xfId="16733"/>
    <cellStyle name="Normal 17 7 4" xfId="28823"/>
    <cellStyle name="Normal 17 7 5" xfId="42963"/>
    <cellStyle name="Normal 17 8" xfId="6616"/>
    <cellStyle name="Normal 17 8 2" xfId="18736"/>
    <cellStyle name="Normal 17 8 2 2" xfId="47165"/>
    <cellStyle name="Normal 17 8 3" xfId="30825"/>
    <cellStyle name="Normal 17 8 4" xfId="38888"/>
    <cellStyle name="Normal 17 9" xfId="12676"/>
    <cellStyle name="Normal 17 9 2" xfId="45118"/>
    <cellStyle name="Normal 18" xfId="499"/>
    <cellStyle name="Normal 18 10" xfId="24796"/>
    <cellStyle name="Normal 18 11" xfId="36886"/>
    <cellStyle name="Normal 18 2" xfId="208"/>
    <cellStyle name="Normal 18 2 10" xfId="36645"/>
    <cellStyle name="Normal 18 2 2" xfId="1303"/>
    <cellStyle name="Normal 18 2 2 2" xfId="3345"/>
    <cellStyle name="Normal 18 2 2 2 2" xfId="9404"/>
    <cellStyle name="Normal 18 2 2 2 2 2" xfId="21524"/>
    <cellStyle name="Normal 18 2 2 2 2 3" xfId="33613"/>
    <cellStyle name="Normal 18 2 2 2 2 4" xfId="49971"/>
    <cellStyle name="Normal 18 2 2 2 3" xfId="15464"/>
    <cellStyle name="Normal 18 2 2 2 4" xfId="27554"/>
    <cellStyle name="Normal 18 2 2 2 5" xfId="41694"/>
    <cellStyle name="Normal 18 2 2 3" xfId="5370"/>
    <cellStyle name="Normal 18 2 2 3 2" xfId="11429"/>
    <cellStyle name="Normal 18 2 2 3 2 2" xfId="23549"/>
    <cellStyle name="Normal 18 2 2 3 2 3" xfId="35638"/>
    <cellStyle name="Normal 18 2 2 3 2 4" xfId="51996"/>
    <cellStyle name="Normal 18 2 2 3 3" xfId="17489"/>
    <cellStyle name="Normal 18 2 2 3 4" xfId="29579"/>
    <cellStyle name="Normal 18 2 2 3 5" xfId="43719"/>
    <cellStyle name="Normal 18 2 2 4" xfId="7374"/>
    <cellStyle name="Normal 18 2 2 4 2" xfId="19494"/>
    <cellStyle name="Normal 18 2 2 4 2 2" xfId="47937"/>
    <cellStyle name="Normal 18 2 2 4 3" xfId="31583"/>
    <cellStyle name="Normal 18 2 2 4 4" xfId="39660"/>
    <cellStyle name="Normal 18 2 2 5" xfId="13434"/>
    <cellStyle name="Normal 18 2 2 5 2" xfId="45888"/>
    <cellStyle name="Normal 18 2 2 6" xfId="25549"/>
    <cellStyle name="Normal 18 2 2 7" xfId="37639"/>
    <cellStyle name="Normal 18 2 3" xfId="794"/>
    <cellStyle name="Normal 18 2 3 2" xfId="2849"/>
    <cellStyle name="Normal 18 2 3 2 2" xfId="8908"/>
    <cellStyle name="Normal 18 2 3 2 2 2" xfId="21028"/>
    <cellStyle name="Normal 18 2 3 2 2 3" xfId="33117"/>
    <cellStyle name="Normal 18 2 3 2 2 4" xfId="49475"/>
    <cellStyle name="Normal 18 2 3 2 3" xfId="14968"/>
    <cellStyle name="Normal 18 2 3 2 4" xfId="27058"/>
    <cellStyle name="Normal 18 2 3 2 5" xfId="41198"/>
    <cellStyle name="Normal 18 2 3 3" xfId="4874"/>
    <cellStyle name="Normal 18 2 3 3 2" xfId="10933"/>
    <cellStyle name="Normal 18 2 3 3 2 2" xfId="23053"/>
    <cellStyle name="Normal 18 2 3 3 2 3" xfId="35142"/>
    <cellStyle name="Normal 18 2 3 3 2 4" xfId="51500"/>
    <cellStyle name="Normal 18 2 3 3 3" xfId="16993"/>
    <cellStyle name="Normal 18 2 3 3 4" xfId="29083"/>
    <cellStyle name="Normal 18 2 3 3 5" xfId="43223"/>
    <cellStyle name="Normal 18 2 3 4" xfId="6878"/>
    <cellStyle name="Normal 18 2 3 4 2" xfId="18998"/>
    <cellStyle name="Normal 18 2 3 4 2 2" xfId="47432"/>
    <cellStyle name="Normal 18 2 3 4 3" xfId="31087"/>
    <cellStyle name="Normal 18 2 3 4 4" xfId="39155"/>
    <cellStyle name="Normal 18 2 3 5" xfId="12938"/>
    <cellStyle name="Normal 18 2 3 5 2" xfId="45384"/>
    <cellStyle name="Normal 18 2 3 6" xfId="25053"/>
    <cellStyle name="Normal 18 2 3 7" xfId="37143"/>
    <cellStyle name="Normal 18 2 4" xfId="1846"/>
    <cellStyle name="Normal 18 2 4 2" xfId="3882"/>
    <cellStyle name="Normal 18 2 4 2 2" xfId="9941"/>
    <cellStyle name="Normal 18 2 4 2 2 2" xfId="22061"/>
    <cellStyle name="Normal 18 2 4 2 2 3" xfId="34150"/>
    <cellStyle name="Normal 18 2 4 2 2 4" xfId="50508"/>
    <cellStyle name="Normal 18 2 4 2 3" xfId="16001"/>
    <cellStyle name="Normal 18 2 4 2 4" xfId="28091"/>
    <cellStyle name="Normal 18 2 4 2 5" xfId="42231"/>
    <cellStyle name="Normal 18 2 4 3" xfId="5882"/>
    <cellStyle name="Normal 18 2 4 3 2" xfId="11941"/>
    <cellStyle name="Normal 18 2 4 3 2 2" xfId="24061"/>
    <cellStyle name="Normal 18 2 4 3 2 3" xfId="36150"/>
    <cellStyle name="Normal 18 2 4 3 2 4" xfId="52508"/>
    <cellStyle name="Normal 18 2 4 3 3" xfId="18001"/>
    <cellStyle name="Normal 18 2 4 3 4" xfId="30091"/>
    <cellStyle name="Normal 18 2 4 3 5" xfId="44231"/>
    <cellStyle name="Normal 18 2 4 4" xfId="7911"/>
    <cellStyle name="Normal 18 2 4 4 2" xfId="20031"/>
    <cellStyle name="Normal 18 2 4 4 2 2" xfId="48475"/>
    <cellStyle name="Normal 18 2 4 4 3" xfId="32120"/>
    <cellStyle name="Normal 18 2 4 4 4" xfId="40198"/>
    <cellStyle name="Normal 18 2 4 5" xfId="13971"/>
    <cellStyle name="Normal 18 2 4 5 2" xfId="46426"/>
    <cellStyle name="Normal 18 2 4 6" xfId="26061"/>
    <cellStyle name="Normal 18 2 4 7" xfId="38151"/>
    <cellStyle name="Normal 18 2 5" xfId="2345"/>
    <cellStyle name="Normal 18 2 5 2" xfId="8405"/>
    <cellStyle name="Normal 18 2 5 2 2" xfId="20525"/>
    <cellStyle name="Normal 18 2 5 2 3" xfId="32614"/>
    <cellStyle name="Normal 18 2 5 2 4" xfId="48971"/>
    <cellStyle name="Normal 18 2 5 3" xfId="14465"/>
    <cellStyle name="Normal 18 2 5 4" xfId="26555"/>
    <cellStyle name="Normal 18 2 5 5" xfId="40694"/>
    <cellStyle name="Normal 18 2 6" xfId="4376"/>
    <cellStyle name="Normal 18 2 6 2" xfId="10435"/>
    <cellStyle name="Normal 18 2 6 2 2" xfId="22555"/>
    <cellStyle name="Normal 18 2 6 2 3" xfId="34644"/>
    <cellStyle name="Normal 18 2 6 2 4" xfId="51002"/>
    <cellStyle name="Normal 18 2 6 3" xfId="16495"/>
    <cellStyle name="Normal 18 2 6 4" xfId="28585"/>
    <cellStyle name="Normal 18 2 6 5" xfId="42725"/>
    <cellStyle name="Normal 18 2 7" xfId="6375"/>
    <cellStyle name="Normal 18 2 7 2" xfId="18495"/>
    <cellStyle name="Normal 18 2 7 2 2" xfId="46923"/>
    <cellStyle name="Normal 18 2 7 3" xfId="30584"/>
    <cellStyle name="Normal 18 2 7 4" xfId="38646"/>
    <cellStyle name="Normal 18 2 8" xfId="12435"/>
    <cellStyle name="Normal 18 2 8 2" xfId="44877"/>
    <cellStyle name="Normal 18 2 9" xfId="24555"/>
    <cellStyle name="Normal 18 3" xfId="1549"/>
    <cellStyle name="Normal 18 3 2" xfId="3589"/>
    <cellStyle name="Normal 18 3 2 2" xfId="9648"/>
    <cellStyle name="Normal 18 3 2 2 2" xfId="21768"/>
    <cellStyle name="Normal 18 3 2 2 3" xfId="33857"/>
    <cellStyle name="Normal 18 3 2 2 4" xfId="50215"/>
    <cellStyle name="Normal 18 3 2 3" xfId="15708"/>
    <cellStyle name="Normal 18 3 2 4" xfId="27798"/>
    <cellStyle name="Normal 18 3 2 5" xfId="41938"/>
    <cellStyle name="Normal 18 3 3" xfId="5611"/>
    <cellStyle name="Normal 18 3 3 2" xfId="11670"/>
    <cellStyle name="Normal 18 3 3 2 2" xfId="23790"/>
    <cellStyle name="Normal 18 3 3 2 3" xfId="35879"/>
    <cellStyle name="Normal 18 3 3 2 4" xfId="52237"/>
    <cellStyle name="Normal 18 3 3 3" xfId="17730"/>
    <cellStyle name="Normal 18 3 3 4" xfId="29820"/>
    <cellStyle name="Normal 18 3 3 5" xfId="43960"/>
    <cellStyle name="Normal 18 3 4" xfId="7618"/>
    <cellStyle name="Normal 18 3 4 2" xfId="19738"/>
    <cellStyle name="Normal 18 3 4 2 2" xfId="48181"/>
    <cellStyle name="Normal 18 3 4 3" xfId="31827"/>
    <cellStyle name="Normal 18 3 4 4" xfId="39904"/>
    <cellStyle name="Normal 18 3 5" xfId="13678"/>
    <cellStyle name="Normal 18 3 5 2" xfId="46132"/>
    <cellStyle name="Normal 18 3 6" xfId="25790"/>
    <cellStyle name="Normal 18 3 7" xfId="37880"/>
    <cellStyle name="Normal 18 4" xfId="1037"/>
    <cellStyle name="Normal 18 4 2" xfId="3090"/>
    <cellStyle name="Normal 18 4 2 2" xfId="9149"/>
    <cellStyle name="Normal 18 4 2 2 2" xfId="21269"/>
    <cellStyle name="Normal 18 4 2 2 3" xfId="33358"/>
    <cellStyle name="Normal 18 4 2 2 4" xfId="49716"/>
    <cellStyle name="Normal 18 4 2 3" xfId="15209"/>
    <cellStyle name="Normal 18 4 2 4" xfId="27299"/>
    <cellStyle name="Normal 18 4 2 5" xfId="41439"/>
    <cellStyle name="Normal 18 4 3" xfId="5115"/>
    <cellStyle name="Normal 18 4 3 2" xfId="11174"/>
    <cellStyle name="Normal 18 4 3 2 2" xfId="23294"/>
    <cellStyle name="Normal 18 4 3 2 3" xfId="35383"/>
    <cellStyle name="Normal 18 4 3 2 4" xfId="51741"/>
    <cellStyle name="Normal 18 4 3 3" xfId="17234"/>
    <cellStyle name="Normal 18 4 3 4" xfId="29324"/>
    <cellStyle name="Normal 18 4 3 5" xfId="43464"/>
    <cellStyle name="Normal 18 4 4" xfId="7119"/>
    <cellStyle name="Normal 18 4 4 2" xfId="19239"/>
    <cellStyle name="Normal 18 4 4 2 2" xfId="47674"/>
    <cellStyle name="Normal 18 4 4 3" xfId="31328"/>
    <cellStyle name="Normal 18 4 4 4" xfId="39397"/>
    <cellStyle name="Normal 18 4 5" xfId="13179"/>
    <cellStyle name="Normal 18 4 5 2" xfId="45625"/>
    <cellStyle name="Normal 18 4 6" xfId="25294"/>
    <cellStyle name="Normal 18 4 7" xfId="37384"/>
    <cellStyle name="Normal 18 5" xfId="2087"/>
    <cellStyle name="Normal 18 5 2" xfId="4123"/>
    <cellStyle name="Normal 18 5 2 2" xfId="10182"/>
    <cellStyle name="Normal 18 5 2 2 2" xfId="22302"/>
    <cellStyle name="Normal 18 5 2 2 3" xfId="34391"/>
    <cellStyle name="Normal 18 5 2 2 4" xfId="50749"/>
    <cellStyle name="Normal 18 5 2 3" xfId="16242"/>
    <cellStyle name="Normal 18 5 2 4" xfId="28332"/>
    <cellStyle name="Normal 18 5 2 5" xfId="42472"/>
    <cellStyle name="Normal 18 5 3" xfId="6123"/>
    <cellStyle name="Normal 18 5 3 2" xfId="12182"/>
    <cellStyle name="Normal 18 5 3 2 2" xfId="24302"/>
    <cellStyle name="Normal 18 5 3 2 3" xfId="36391"/>
    <cellStyle name="Normal 18 5 3 2 4" xfId="52749"/>
    <cellStyle name="Normal 18 5 3 3" xfId="18242"/>
    <cellStyle name="Normal 18 5 3 4" xfId="30332"/>
    <cellStyle name="Normal 18 5 3 5" xfId="44472"/>
    <cellStyle name="Normal 18 5 4" xfId="8152"/>
    <cellStyle name="Normal 18 5 4 2" xfId="20272"/>
    <cellStyle name="Normal 18 5 4 2 2" xfId="48716"/>
    <cellStyle name="Normal 18 5 4 3" xfId="32361"/>
    <cellStyle name="Normal 18 5 4 4" xfId="40439"/>
    <cellStyle name="Normal 18 5 5" xfId="14212"/>
    <cellStyle name="Normal 18 5 5 2" xfId="46667"/>
    <cellStyle name="Normal 18 5 6" xfId="26302"/>
    <cellStyle name="Normal 18 5 7" xfId="38392"/>
    <cellStyle name="Normal 18 6" xfId="2589"/>
    <cellStyle name="Normal 18 6 2" xfId="8649"/>
    <cellStyle name="Normal 18 6 2 2" xfId="20769"/>
    <cellStyle name="Normal 18 6 2 3" xfId="32858"/>
    <cellStyle name="Normal 18 6 2 4" xfId="49215"/>
    <cellStyle name="Normal 18 6 3" xfId="14709"/>
    <cellStyle name="Normal 18 6 4" xfId="26799"/>
    <cellStyle name="Normal 18 6 5" xfId="40938"/>
    <cellStyle name="Normal 18 7" xfId="4617"/>
    <cellStyle name="Normal 18 7 2" xfId="10676"/>
    <cellStyle name="Normal 18 7 2 2" xfId="22796"/>
    <cellStyle name="Normal 18 7 2 3" xfId="34885"/>
    <cellStyle name="Normal 18 7 2 4" xfId="51243"/>
    <cellStyle name="Normal 18 7 3" xfId="16736"/>
    <cellStyle name="Normal 18 7 4" xfId="28826"/>
    <cellStyle name="Normal 18 7 5" xfId="42966"/>
    <cellStyle name="Normal 18 8" xfId="6619"/>
    <cellStyle name="Normal 18 8 2" xfId="18739"/>
    <cellStyle name="Normal 18 8 2 2" xfId="47168"/>
    <cellStyle name="Normal 18 8 3" xfId="30828"/>
    <cellStyle name="Normal 18 8 4" xfId="38891"/>
    <cellStyle name="Normal 18 9" xfId="12679"/>
    <cellStyle name="Normal 18 9 2" xfId="45121"/>
    <cellStyle name="Normal 19" xfId="114"/>
    <cellStyle name="Normal 19 10" xfId="24464"/>
    <cellStyle name="Normal 19 11" xfId="36554"/>
    <cellStyle name="Normal 19 2" xfId="121"/>
    <cellStyle name="Normal 19 2 10" xfId="36560"/>
    <cellStyle name="Normal 19 2 2" xfId="1217"/>
    <cellStyle name="Normal 19 2 2 2" xfId="3260"/>
    <cellStyle name="Normal 19 2 2 2 2" xfId="9319"/>
    <cellStyle name="Normal 19 2 2 2 2 2" xfId="21439"/>
    <cellStyle name="Normal 19 2 2 2 2 3" xfId="33528"/>
    <cellStyle name="Normal 19 2 2 2 2 4" xfId="49886"/>
    <cellStyle name="Normal 19 2 2 2 3" xfId="15379"/>
    <cellStyle name="Normal 19 2 2 2 4" xfId="27469"/>
    <cellStyle name="Normal 19 2 2 2 5" xfId="41609"/>
    <cellStyle name="Normal 19 2 2 3" xfId="5285"/>
    <cellStyle name="Normal 19 2 2 3 2" xfId="11344"/>
    <cellStyle name="Normal 19 2 2 3 2 2" xfId="23464"/>
    <cellStyle name="Normal 19 2 2 3 2 3" xfId="35553"/>
    <cellStyle name="Normal 19 2 2 3 2 4" xfId="51911"/>
    <cellStyle name="Normal 19 2 2 3 3" xfId="17404"/>
    <cellStyle name="Normal 19 2 2 3 4" xfId="29494"/>
    <cellStyle name="Normal 19 2 2 3 5" xfId="43634"/>
    <cellStyle name="Normal 19 2 2 4" xfId="7289"/>
    <cellStyle name="Normal 19 2 2 4 2" xfId="19409"/>
    <cellStyle name="Normal 19 2 2 4 2 2" xfId="47851"/>
    <cellStyle name="Normal 19 2 2 4 3" xfId="31498"/>
    <cellStyle name="Normal 19 2 2 4 4" xfId="39574"/>
    <cellStyle name="Normal 19 2 2 5" xfId="13349"/>
    <cellStyle name="Normal 19 2 2 5 2" xfId="45802"/>
    <cellStyle name="Normal 19 2 2 6" xfId="25464"/>
    <cellStyle name="Normal 19 2 2 7" xfId="37554"/>
    <cellStyle name="Normal 19 2 3" xfId="708"/>
    <cellStyle name="Normal 19 2 3 2" xfId="2764"/>
    <cellStyle name="Normal 19 2 3 2 2" xfId="8823"/>
    <cellStyle name="Normal 19 2 3 2 2 2" xfId="20943"/>
    <cellStyle name="Normal 19 2 3 2 2 3" xfId="33032"/>
    <cellStyle name="Normal 19 2 3 2 2 4" xfId="49390"/>
    <cellStyle name="Normal 19 2 3 2 3" xfId="14883"/>
    <cellStyle name="Normal 19 2 3 2 4" xfId="26973"/>
    <cellStyle name="Normal 19 2 3 2 5" xfId="41113"/>
    <cellStyle name="Normal 19 2 3 3" xfId="4789"/>
    <cellStyle name="Normal 19 2 3 3 2" xfId="10848"/>
    <cellStyle name="Normal 19 2 3 3 2 2" xfId="22968"/>
    <cellStyle name="Normal 19 2 3 3 2 3" xfId="35057"/>
    <cellStyle name="Normal 19 2 3 3 2 4" xfId="51415"/>
    <cellStyle name="Normal 19 2 3 3 3" xfId="16908"/>
    <cellStyle name="Normal 19 2 3 3 4" xfId="28998"/>
    <cellStyle name="Normal 19 2 3 3 5" xfId="43138"/>
    <cellStyle name="Normal 19 2 3 4" xfId="6793"/>
    <cellStyle name="Normal 19 2 3 4 2" xfId="18913"/>
    <cellStyle name="Normal 19 2 3 4 2 2" xfId="47346"/>
    <cellStyle name="Normal 19 2 3 4 3" xfId="31002"/>
    <cellStyle name="Normal 19 2 3 4 4" xfId="39069"/>
    <cellStyle name="Normal 19 2 3 5" xfId="12853"/>
    <cellStyle name="Normal 19 2 3 5 2" xfId="45298"/>
    <cellStyle name="Normal 19 2 3 6" xfId="24968"/>
    <cellStyle name="Normal 19 2 3 7" xfId="37058"/>
    <cellStyle name="Normal 19 2 4" xfId="1760"/>
    <cellStyle name="Normal 19 2 4 2" xfId="3797"/>
    <cellStyle name="Normal 19 2 4 2 2" xfId="9856"/>
    <cellStyle name="Normal 19 2 4 2 2 2" xfId="21976"/>
    <cellStyle name="Normal 19 2 4 2 2 3" xfId="34065"/>
    <cellStyle name="Normal 19 2 4 2 2 4" xfId="50423"/>
    <cellStyle name="Normal 19 2 4 2 3" xfId="15916"/>
    <cellStyle name="Normal 19 2 4 2 4" xfId="28006"/>
    <cellStyle name="Normal 19 2 4 2 5" xfId="42146"/>
    <cellStyle name="Normal 19 2 4 3" xfId="5797"/>
    <cellStyle name="Normal 19 2 4 3 2" xfId="11856"/>
    <cellStyle name="Normal 19 2 4 3 2 2" xfId="23976"/>
    <cellStyle name="Normal 19 2 4 3 2 3" xfId="36065"/>
    <cellStyle name="Normal 19 2 4 3 2 4" xfId="52423"/>
    <cellStyle name="Normal 19 2 4 3 3" xfId="17916"/>
    <cellStyle name="Normal 19 2 4 3 4" xfId="30006"/>
    <cellStyle name="Normal 19 2 4 3 5" xfId="44146"/>
    <cellStyle name="Normal 19 2 4 4" xfId="7826"/>
    <cellStyle name="Normal 19 2 4 4 2" xfId="19946"/>
    <cellStyle name="Normal 19 2 4 4 2 2" xfId="48389"/>
    <cellStyle name="Normal 19 2 4 4 3" xfId="32035"/>
    <cellStyle name="Normal 19 2 4 4 4" xfId="40112"/>
    <cellStyle name="Normal 19 2 4 5" xfId="13886"/>
    <cellStyle name="Normal 19 2 4 5 2" xfId="46340"/>
    <cellStyle name="Normal 19 2 4 6" xfId="25976"/>
    <cellStyle name="Normal 19 2 4 7" xfId="38066"/>
    <cellStyle name="Normal 19 2 5" xfId="2260"/>
    <cellStyle name="Normal 19 2 5 2" xfId="8320"/>
    <cellStyle name="Normal 19 2 5 2 2" xfId="20440"/>
    <cellStyle name="Normal 19 2 5 2 3" xfId="32529"/>
    <cellStyle name="Normal 19 2 5 2 4" xfId="48886"/>
    <cellStyle name="Normal 19 2 5 3" xfId="14380"/>
    <cellStyle name="Normal 19 2 5 4" xfId="26470"/>
    <cellStyle name="Normal 19 2 5 5" xfId="40609"/>
    <cellStyle name="Normal 19 2 6" xfId="4291"/>
    <cellStyle name="Normal 19 2 6 2" xfId="10350"/>
    <cellStyle name="Normal 19 2 6 2 2" xfId="22470"/>
    <cellStyle name="Normal 19 2 6 2 3" xfId="34559"/>
    <cellStyle name="Normal 19 2 6 2 4" xfId="50917"/>
    <cellStyle name="Normal 19 2 6 3" xfId="16410"/>
    <cellStyle name="Normal 19 2 6 4" xfId="28500"/>
    <cellStyle name="Normal 19 2 6 5" xfId="42640"/>
    <cellStyle name="Normal 19 2 7" xfId="6290"/>
    <cellStyle name="Normal 19 2 7 2" xfId="18410"/>
    <cellStyle name="Normal 19 2 7 2 2" xfId="46837"/>
    <cellStyle name="Normal 19 2 7 3" xfId="30499"/>
    <cellStyle name="Normal 19 2 7 4" xfId="38560"/>
    <cellStyle name="Normal 19 2 8" xfId="12350"/>
    <cellStyle name="Normal 19 2 8 2" xfId="44791"/>
    <cellStyle name="Normal 19 2 9" xfId="24470"/>
    <cellStyle name="Normal 19 3" xfId="1211"/>
    <cellStyle name="Normal 19 3 2" xfId="3254"/>
    <cellStyle name="Normal 19 3 2 2" xfId="9313"/>
    <cellStyle name="Normal 19 3 2 2 2" xfId="21433"/>
    <cellStyle name="Normal 19 3 2 2 3" xfId="33522"/>
    <cellStyle name="Normal 19 3 2 2 4" xfId="49880"/>
    <cellStyle name="Normal 19 3 2 3" xfId="15373"/>
    <cellStyle name="Normal 19 3 2 4" xfId="27463"/>
    <cellStyle name="Normal 19 3 2 5" xfId="41603"/>
    <cellStyle name="Normal 19 3 3" xfId="5279"/>
    <cellStyle name="Normal 19 3 3 2" xfId="11338"/>
    <cellStyle name="Normal 19 3 3 2 2" xfId="23458"/>
    <cellStyle name="Normal 19 3 3 2 3" xfId="35547"/>
    <cellStyle name="Normal 19 3 3 2 4" xfId="51905"/>
    <cellStyle name="Normal 19 3 3 3" xfId="17398"/>
    <cellStyle name="Normal 19 3 3 4" xfId="29488"/>
    <cellStyle name="Normal 19 3 3 5" xfId="43628"/>
    <cellStyle name="Normal 19 3 4" xfId="7283"/>
    <cellStyle name="Normal 19 3 4 2" xfId="19403"/>
    <cellStyle name="Normal 19 3 4 2 2" xfId="47845"/>
    <cellStyle name="Normal 19 3 4 3" xfId="31492"/>
    <cellStyle name="Normal 19 3 4 4" xfId="39568"/>
    <cellStyle name="Normal 19 3 5" xfId="13343"/>
    <cellStyle name="Normal 19 3 5 2" xfId="45796"/>
    <cellStyle name="Normal 19 3 6" xfId="25458"/>
    <cellStyle name="Normal 19 3 7" xfId="37548"/>
    <cellStyle name="Normal 19 4" xfId="701"/>
    <cellStyle name="Normal 19 4 2" xfId="2758"/>
    <cellStyle name="Normal 19 4 2 2" xfId="8817"/>
    <cellStyle name="Normal 19 4 2 2 2" xfId="20937"/>
    <cellStyle name="Normal 19 4 2 2 3" xfId="33026"/>
    <cellStyle name="Normal 19 4 2 2 4" xfId="49384"/>
    <cellStyle name="Normal 19 4 2 3" xfId="14877"/>
    <cellStyle name="Normal 19 4 2 4" xfId="26967"/>
    <cellStyle name="Normal 19 4 2 5" xfId="41107"/>
    <cellStyle name="Normal 19 4 3" xfId="4783"/>
    <cellStyle name="Normal 19 4 3 2" xfId="10842"/>
    <cellStyle name="Normal 19 4 3 2 2" xfId="22962"/>
    <cellStyle name="Normal 19 4 3 2 3" xfId="35051"/>
    <cellStyle name="Normal 19 4 3 2 4" xfId="51409"/>
    <cellStyle name="Normal 19 4 3 3" xfId="16902"/>
    <cellStyle name="Normal 19 4 3 4" xfId="28992"/>
    <cellStyle name="Normal 19 4 3 5" xfId="43132"/>
    <cellStyle name="Normal 19 4 4" xfId="6787"/>
    <cellStyle name="Normal 19 4 4 2" xfId="18907"/>
    <cellStyle name="Normal 19 4 4 2 2" xfId="47339"/>
    <cellStyle name="Normal 19 4 4 3" xfId="30996"/>
    <cellStyle name="Normal 19 4 4 4" xfId="39062"/>
    <cellStyle name="Normal 19 4 5" xfId="12847"/>
    <cellStyle name="Normal 19 4 5 2" xfId="45291"/>
    <cellStyle name="Normal 19 4 6" xfId="24962"/>
    <cellStyle name="Normal 19 4 7" xfId="37052"/>
    <cellStyle name="Normal 19 5" xfId="1754"/>
    <cellStyle name="Normal 19 5 2" xfId="3791"/>
    <cellStyle name="Normal 19 5 2 2" xfId="9850"/>
    <cellStyle name="Normal 19 5 2 2 2" xfId="21970"/>
    <cellStyle name="Normal 19 5 2 2 3" xfId="34059"/>
    <cellStyle name="Normal 19 5 2 2 4" xfId="50417"/>
    <cellStyle name="Normal 19 5 2 3" xfId="15910"/>
    <cellStyle name="Normal 19 5 2 4" xfId="28000"/>
    <cellStyle name="Normal 19 5 2 5" xfId="42140"/>
    <cellStyle name="Normal 19 5 3" xfId="5791"/>
    <cellStyle name="Normal 19 5 3 2" xfId="11850"/>
    <cellStyle name="Normal 19 5 3 2 2" xfId="23970"/>
    <cellStyle name="Normal 19 5 3 2 3" xfId="36059"/>
    <cellStyle name="Normal 19 5 3 2 4" xfId="52417"/>
    <cellStyle name="Normal 19 5 3 3" xfId="17910"/>
    <cellStyle name="Normal 19 5 3 4" xfId="30000"/>
    <cellStyle name="Normal 19 5 3 5" xfId="44140"/>
    <cellStyle name="Normal 19 5 4" xfId="7820"/>
    <cellStyle name="Normal 19 5 4 2" xfId="19940"/>
    <cellStyle name="Normal 19 5 4 2 2" xfId="48383"/>
    <cellStyle name="Normal 19 5 4 3" xfId="32029"/>
    <cellStyle name="Normal 19 5 4 4" xfId="40106"/>
    <cellStyle name="Normal 19 5 5" xfId="13880"/>
    <cellStyle name="Normal 19 5 5 2" xfId="46334"/>
    <cellStyle name="Normal 19 5 6" xfId="25970"/>
    <cellStyle name="Normal 19 5 7" xfId="38060"/>
    <cellStyle name="Normal 19 6" xfId="2254"/>
    <cellStyle name="Normal 19 6 2" xfId="8314"/>
    <cellStyle name="Normal 19 6 2 2" xfId="20434"/>
    <cellStyle name="Normal 19 6 2 3" xfId="32523"/>
    <cellStyle name="Normal 19 6 2 4" xfId="48880"/>
    <cellStyle name="Normal 19 6 3" xfId="14374"/>
    <cellStyle name="Normal 19 6 4" xfId="26464"/>
    <cellStyle name="Normal 19 6 5" xfId="40603"/>
    <cellStyle name="Normal 19 7" xfId="4285"/>
    <cellStyle name="Normal 19 7 2" xfId="10344"/>
    <cellStyle name="Normal 19 7 2 2" xfId="22464"/>
    <cellStyle name="Normal 19 7 2 3" xfId="34553"/>
    <cellStyle name="Normal 19 7 2 4" xfId="50911"/>
    <cellStyle name="Normal 19 7 3" xfId="16404"/>
    <cellStyle name="Normal 19 7 4" xfId="28494"/>
    <cellStyle name="Normal 19 7 5" xfId="42634"/>
    <cellStyle name="Normal 19 8" xfId="6284"/>
    <cellStyle name="Normal 19 8 2" xfId="18404"/>
    <cellStyle name="Normal 19 8 2 2" xfId="46831"/>
    <cellStyle name="Normal 19 8 3" xfId="30493"/>
    <cellStyle name="Normal 19 8 4" xfId="38554"/>
    <cellStyle name="Normal 19 9" xfId="12344"/>
    <cellStyle name="Normal 19 9 2" xfId="44785"/>
    <cellStyle name="Normal 2" xfId="465"/>
    <cellStyle name="Normal 2 2" xfId="500"/>
    <cellStyle name="Normal 2 2 10" xfId="24797"/>
    <cellStyle name="Normal 2 2 11" xfId="36887"/>
    <cellStyle name="Normal 2 2 2" xfId="501"/>
    <cellStyle name="Normal 2 2 2 10" xfId="36888"/>
    <cellStyle name="Normal 2 2 2 2" xfId="1551"/>
    <cellStyle name="Normal 2 2 2 2 2" xfId="3591"/>
    <cellStyle name="Normal 2 2 2 2 2 2" xfId="9650"/>
    <cellStyle name="Normal 2 2 2 2 2 2 2" xfId="21770"/>
    <cellStyle name="Normal 2 2 2 2 2 2 3" xfId="33859"/>
    <cellStyle name="Normal 2 2 2 2 2 2 4" xfId="50217"/>
    <cellStyle name="Normal 2 2 2 2 2 3" xfId="15710"/>
    <cellStyle name="Normal 2 2 2 2 2 4" xfId="27800"/>
    <cellStyle name="Normal 2 2 2 2 2 5" xfId="41940"/>
    <cellStyle name="Normal 2 2 2 2 3" xfId="5613"/>
    <cellStyle name="Normal 2 2 2 2 3 2" xfId="11672"/>
    <cellStyle name="Normal 2 2 2 2 3 2 2" xfId="23792"/>
    <cellStyle name="Normal 2 2 2 2 3 2 3" xfId="35881"/>
    <cellStyle name="Normal 2 2 2 2 3 2 4" xfId="52239"/>
    <cellStyle name="Normal 2 2 2 2 3 3" xfId="17732"/>
    <cellStyle name="Normal 2 2 2 2 3 4" xfId="29822"/>
    <cellStyle name="Normal 2 2 2 2 3 5" xfId="43962"/>
    <cellStyle name="Normal 2 2 2 2 4" xfId="7620"/>
    <cellStyle name="Normal 2 2 2 2 4 2" xfId="19740"/>
    <cellStyle name="Normal 2 2 2 2 4 2 2" xfId="48183"/>
    <cellStyle name="Normal 2 2 2 2 4 3" xfId="31829"/>
    <cellStyle name="Normal 2 2 2 2 4 4" xfId="39906"/>
    <cellStyle name="Normal 2 2 2 2 5" xfId="13680"/>
    <cellStyle name="Normal 2 2 2 2 5 2" xfId="46134"/>
    <cellStyle name="Normal 2 2 2 2 6" xfId="25792"/>
    <cellStyle name="Normal 2 2 2 2 7" xfId="37882"/>
    <cellStyle name="Normal 2 2 2 3" xfId="1039"/>
    <cellStyle name="Normal 2 2 2 3 2" xfId="3092"/>
    <cellStyle name="Normal 2 2 2 3 2 2" xfId="9151"/>
    <cellStyle name="Normal 2 2 2 3 2 2 2" xfId="21271"/>
    <cellStyle name="Normal 2 2 2 3 2 2 3" xfId="33360"/>
    <cellStyle name="Normal 2 2 2 3 2 2 4" xfId="49718"/>
    <cellStyle name="Normal 2 2 2 3 2 3" xfId="15211"/>
    <cellStyle name="Normal 2 2 2 3 2 4" xfId="27301"/>
    <cellStyle name="Normal 2 2 2 3 2 5" xfId="41441"/>
    <cellStyle name="Normal 2 2 2 3 3" xfId="5117"/>
    <cellStyle name="Normal 2 2 2 3 3 2" xfId="11176"/>
    <cellStyle name="Normal 2 2 2 3 3 2 2" xfId="23296"/>
    <cellStyle name="Normal 2 2 2 3 3 2 3" xfId="35385"/>
    <cellStyle name="Normal 2 2 2 3 3 2 4" xfId="51743"/>
    <cellStyle name="Normal 2 2 2 3 3 3" xfId="17236"/>
    <cellStyle name="Normal 2 2 2 3 3 4" xfId="29326"/>
    <cellStyle name="Normal 2 2 2 3 3 5" xfId="43466"/>
    <cellStyle name="Normal 2 2 2 3 4" xfId="7121"/>
    <cellStyle name="Normal 2 2 2 3 4 2" xfId="19241"/>
    <cellStyle name="Normal 2 2 2 3 4 2 2" xfId="47676"/>
    <cellStyle name="Normal 2 2 2 3 4 3" xfId="31330"/>
    <cellStyle name="Normal 2 2 2 3 4 4" xfId="39399"/>
    <cellStyle name="Normal 2 2 2 3 5" xfId="13181"/>
    <cellStyle name="Normal 2 2 2 3 5 2" xfId="45627"/>
    <cellStyle name="Normal 2 2 2 3 6" xfId="25296"/>
    <cellStyle name="Normal 2 2 2 3 7" xfId="37386"/>
    <cellStyle name="Normal 2 2 2 4" xfId="2089"/>
    <cellStyle name="Normal 2 2 2 4 2" xfId="4125"/>
    <cellStyle name="Normal 2 2 2 4 2 2" xfId="10184"/>
    <cellStyle name="Normal 2 2 2 4 2 2 2" xfId="22304"/>
    <cellStyle name="Normal 2 2 2 4 2 2 3" xfId="34393"/>
    <cellStyle name="Normal 2 2 2 4 2 2 4" xfId="50751"/>
    <cellStyle name="Normal 2 2 2 4 2 3" xfId="16244"/>
    <cellStyle name="Normal 2 2 2 4 2 4" xfId="28334"/>
    <cellStyle name="Normal 2 2 2 4 2 5" xfId="42474"/>
    <cellStyle name="Normal 2 2 2 4 3" xfId="6125"/>
    <cellStyle name="Normal 2 2 2 4 3 2" xfId="12184"/>
    <cellStyle name="Normal 2 2 2 4 3 2 2" xfId="24304"/>
    <cellStyle name="Normal 2 2 2 4 3 2 3" xfId="36393"/>
    <cellStyle name="Normal 2 2 2 4 3 2 4" xfId="52751"/>
    <cellStyle name="Normal 2 2 2 4 3 3" xfId="18244"/>
    <cellStyle name="Normal 2 2 2 4 3 4" xfId="30334"/>
    <cellStyle name="Normal 2 2 2 4 3 5" xfId="44474"/>
    <cellStyle name="Normal 2 2 2 4 4" xfId="8154"/>
    <cellStyle name="Normal 2 2 2 4 4 2" xfId="20274"/>
    <cellStyle name="Normal 2 2 2 4 4 2 2" xfId="48718"/>
    <cellStyle name="Normal 2 2 2 4 4 3" xfId="32363"/>
    <cellStyle name="Normal 2 2 2 4 4 4" xfId="40441"/>
    <cellStyle name="Normal 2 2 2 4 5" xfId="14214"/>
    <cellStyle name="Normal 2 2 2 4 5 2" xfId="46669"/>
    <cellStyle name="Normal 2 2 2 4 6" xfId="26304"/>
    <cellStyle name="Normal 2 2 2 4 7" xfId="38394"/>
    <cellStyle name="Normal 2 2 2 5" xfId="2591"/>
    <cellStyle name="Normal 2 2 2 5 2" xfId="8651"/>
    <cellStyle name="Normal 2 2 2 5 2 2" xfId="20771"/>
    <cellStyle name="Normal 2 2 2 5 2 3" xfId="32860"/>
    <cellStyle name="Normal 2 2 2 5 2 4" xfId="49217"/>
    <cellStyle name="Normal 2 2 2 5 3" xfId="14711"/>
    <cellStyle name="Normal 2 2 2 5 4" xfId="26801"/>
    <cellStyle name="Normal 2 2 2 5 5" xfId="40940"/>
    <cellStyle name="Normal 2 2 2 6" xfId="4619"/>
    <cellStyle name="Normal 2 2 2 6 2" xfId="10678"/>
    <cellStyle name="Normal 2 2 2 6 2 2" xfId="22798"/>
    <cellStyle name="Normal 2 2 2 6 2 3" xfId="34887"/>
    <cellStyle name="Normal 2 2 2 6 2 4" xfId="51245"/>
    <cellStyle name="Normal 2 2 2 6 3" xfId="16738"/>
    <cellStyle name="Normal 2 2 2 6 4" xfId="28828"/>
    <cellStyle name="Normal 2 2 2 6 5" xfId="42968"/>
    <cellStyle name="Normal 2 2 2 7" xfId="6621"/>
    <cellStyle name="Normal 2 2 2 7 2" xfId="18741"/>
    <cellStyle name="Normal 2 2 2 7 2 2" xfId="47170"/>
    <cellStyle name="Normal 2 2 2 7 3" xfId="30830"/>
    <cellStyle name="Normal 2 2 2 7 4" xfId="38893"/>
    <cellStyle name="Normal 2 2 2 8" xfId="12681"/>
    <cellStyle name="Normal 2 2 2 8 2" xfId="45123"/>
    <cellStyle name="Normal 2 2 2 9" xfId="24798"/>
    <cellStyle name="Normal 2 2 3" xfId="1550"/>
    <cellStyle name="Normal 2 2 3 2" xfId="3590"/>
    <cellStyle name="Normal 2 2 3 2 2" xfId="9649"/>
    <cellStyle name="Normal 2 2 3 2 2 2" xfId="21769"/>
    <cellStyle name="Normal 2 2 3 2 2 3" xfId="33858"/>
    <cellStyle name="Normal 2 2 3 2 2 4" xfId="50216"/>
    <cellStyle name="Normal 2 2 3 2 3" xfId="15709"/>
    <cellStyle name="Normal 2 2 3 2 4" xfId="27799"/>
    <cellStyle name="Normal 2 2 3 2 5" xfId="41939"/>
    <cellStyle name="Normal 2 2 3 3" xfId="5612"/>
    <cellStyle name="Normal 2 2 3 3 2" xfId="11671"/>
    <cellStyle name="Normal 2 2 3 3 2 2" xfId="23791"/>
    <cellStyle name="Normal 2 2 3 3 2 3" xfId="35880"/>
    <cellStyle name="Normal 2 2 3 3 2 4" xfId="52238"/>
    <cellStyle name="Normal 2 2 3 3 3" xfId="17731"/>
    <cellStyle name="Normal 2 2 3 3 4" xfId="29821"/>
    <cellStyle name="Normal 2 2 3 3 5" xfId="43961"/>
    <cellStyle name="Normal 2 2 3 4" xfId="7619"/>
    <cellStyle name="Normal 2 2 3 4 2" xfId="19739"/>
    <cellStyle name="Normal 2 2 3 4 2 2" xfId="48182"/>
    <cellStyle name="Normal 2 2 3 4 3" xfId="31828"/>
    <cellStyle name="Normal 2 2 3 4 4" xfId="39905"/>
    <cellStyle name="Normal 2 2 3 5" xfId="13679"/>
    <cellStyle name="Normal 2 2 3 5 2" xfId="46133"/>
    <cellStyle name="Normal 2 2 3 6" xfId="25791"/>
    <cellStyle name="Normal 2 2 3 7" xfId="37881"/>
    <cellStyle name="Normal 2 2 4" xfId="1038"/>
    <cellStyle name="Normal 2 2 4 2" xfId="3091"/>
    <cellStyle name="Normal 2 2 4 2 2" xfId="9150"/>
    <cellStyle name="Normal 2 2 4 2 2 2" xfId="21270"/>
    <cellStyle name="Normal 2 2 4 2 2 3" xfId="33359"/>
    <cellStyle name="Normal 2 2 4 2 2 4" xfId="49717"/>
    <cellStyle name="Normal 2 2 4 2 3" xfId="15210"/>
    <cellStyle name="Normal 2 2 4 2 4" xfId="27300"/>
    <cellStyle name="Normal 2 2 4 2 5" xfId="41440"/>
    <cellStyle name="Normal 2 2 4 3" xfId="5116"/>
    <cellStyle name="Normal 2 2 4 3 2" xfId="11175"/>
    <cellStyle name="Normal 2 2 4 3 2 2" xfId="23295"/>
    <cellStyle name="Normal 2 2 4 3 2 3" xfId="35384"/>
    <cellStyle name="Normal 2 2 4 3 2 4" xfId="51742"/>
    <cellStyle name="Normal 2 2 4 3 3" xfId="17235"/>
    <cellStyle name="Normal 2 2 4 3 4" xfId="29325"/>
    <cellStyle name="Normal 2 2 4 3 5" xfId="43465"/>
    <cellStyle name="Normal 2 2 4 4" xfId="7120"/>
    <cellStyle name="Normal 2 2 4 4 2" xfId="19240"/>
    <cellStyle name="Normal 2 2 4 4 2 2" xfId="47675"/>
    <cellStyle name="Normal 2 2 4 4 3" xfId="31329"/>
    <cellStyle name="Normal 2 2 4 4 4" xfId="39398"/>
    <cellStyle name="Normal 2 2 4 5" xfId="13180"/>
    <cellStyle name="Normal 2 2 4 5 2" xfId="45626"/>
    <cellStyle name="Normal 2 2 4 6" xfId="25295"/>
    <cellStyle name="Normal 2 2 4 7" xfId="37385"/>
    <cellStyle name="Normal 2 2 5" xfId="2088"/>
    <cellStyle name="Normal 2 2 5 2" xfId="4124"/>
    <cellStyle name="Normal 2 2 5 2 2" xfId="10183"/>
    <cellStyle name="Normal 2 2 5 2 2 2" xfId="22303"/>
    <cellStyle name="Normal 2 2 5 2 2 3" xfId="34392"/>
    <cellStyle name="Normal 2 2 5 2 2 4" xfId="50750"/>
    <cellStyle name="Normal 2 2 5 2 3" xfId="16243"/>
    <cellStyle name="Normal 2 2 5 2 4" xfId="28333"/>
    <cellStyle name="Normal 2 2 5 2 5" xfId="42473"/>
    <cellStyle name="Normal 2 2 5 3" xfId="6124"/>
    <cellStyle name="Normal 2 2 5 3 2" xfId="12183"/>
    <cellStyle name="Normal 2 2 5 3 2 2" xfId="24303"/>
    <cellStyle name="Normal 2 2 5 3 2 3" xfId="36392"/>
    <cellStyle name="Normal 2 2 5 3 2 4" xfId="52750"/>
    <cellStyle name="Normal 2 2 5 3 3" xfId="18243"/>
    <cellStyle name="Normal 2 2 5 3 4" xfId="30333"/>
    <cellStyle name="Normal 2 2 5 3 5" xfId="44473"/>
    <cellStyle name="Normal 2 2 5 4" xfId="8153"/>
    <cellStyle name="Normal 2 2 5 4 2" xfId="20273"/>
    <cellStyle name="Normal 2 2 5 4 2 2" xfId="48717"/>
    <cellStyle name="Normal 2 2 5 4 3" xfId="32362"/>
    <cellStyle name="Normal 2 2 5 4 4" xfId="40440"/>
    <cellStyle name="Normal 2 2 5 5" xfId="14213"/>
    <cellStyle name="Normal 2 2 5 5 2" xfId="46668"/>
    <cellStyle name="Normal 2 2 5 6" xfId="26303"/>
    <cellStyle name="Normal 2 2 5 7" xfId="38393"/>
    <cellStyle name="Normal 2 2 6" xfId="2590"/>
    <cellStyle name="Normal 2 2 6 2" xfId="8650"/>
    <cellStyle name="Normal 2 2 6 2 2" xfId="20770"/>
    <cellStyle name="Normal 2 2 6 2 3" xfId="32859"/>
    <cellStyle name="Normal 2 2 6 2 4" xfId="49216"/>
    <cellStyle name="Normal 2 2 6 3" xfId="14710"/>
    <cellStyle name="Normal 2 2 6 4" xfId="26800"/>
    <cellStyle name="Normal 2 2 6 5" xfId="40939"/>
    <cellStyle name="Normal 2 2 7" xfId="4618"/>
    <cellStyle name="Normal 2 2 7 2" xfId="10677"/>
    <cellStyle name="Normal 2 2 7 2 2" xfId="22797"/>
    <cellStyle name="Normal 2 2 7 2 3" xfId="34886"/>
    <cellStyle name="Normal 2 2 7 2 4" xfId="51244"/>
    <cellStyle name="Normal 2 2 7 3" xfId="16737"/>
    <cellStyle name="Normal 2 2 7 4" xfId="28827"/>
    <cellStyle name="Normal 2 2 7 5" xfId="42967"/>
    <cellStyle name="Normal 2 2 8" xfId="6620"/>
    <cellStyle name="Normal 2 2 8 2" xfId="18740"/>
    <cellStyle name="Normal 2 2 8 2 2" xfId="47169"/>
    <cellStyle name="Normal 2 2 8 3" xfId="30829"/>
    <cellStyle name="Normal 2 2 8 4" xfId="38892"/>
    <cellStyle name="Normal 2 2 9" xfId="12680"/>
    <cellStyle name="Normal 2 2 9 2" xfId="45122"/>
    <cellStyle name="Normal 2 3" xfId="267"/>
    <cellStyle name="Normal 2 3 10" xfId="24609"/>
    <cellStyle name="Normal 2 3 11" xfId="36699"/>
    <cellStyle name="Normal 2 3 2" xfId="269"/>
    <cellStyle name="Normal 2 3 2 10" xfId="36701"/>
    <cellStyle name="Normal 2 3 2 2" xfId="1359"/>
    <cellStyle name="Normal 2 3 2 2 2" xfId="3401"/>
    <cellStyle name="Normal 2 3 2 2 2 2" xfId="9460"/>
    <cellStyle name="Normal 2 3 2 2 2 2 2" xfId="21580"/>
    <cellStyle name="Normal 2 3 2 2 2 2 3" xfId="33669"/>
    <cellStyle name="Normal 2 3 2 2 2 2 4" xfId="50027"/>
    <cellStyle name="Normal 2 3 2 2 2 3" xfId="15520"/>
    <cellStyle name="Normal 2 3 2 2 2 4" xfId="27610"/>
    <cellStyle name="Normal 2 3 2 2 2 5" xfId="41750"/>
    <cellStyle name="Normal 2 3 2 2 3" xfId="5426"/>
    <cellStyle name="Normal 2 3 2 2 3 2" xfId="11485"/>
    <cellStyle name="Normal 2 3 2 2 3 2 2" xfId="23605"/>
    <cellStyle name="Normal 2 3 2 2 3 2 3" xfId="35694"/>
    <cellStyle name="Normal 2 3 2 2 3 2 4" xfId="52052"/>
    <cellStyle name="Normal 2 3 2 2 3 3" xfId="17545"/>
    <cellStyle name="Normal 2 3 2 2 3 4" xfId="29635"/>
    <cellStyle name="Normal 2 3 2 2 3 5" xfId="43775"/>
    <cellStyle name="Normal 2 3 2 2 4" xfId="7430"/>
    <cellStyle name="Normal 2 3 2 2 4 2" xfId="19550"/>
    <cellStyle name="Normal 2 3 2 2 4 2 2" xfId="47993"/>
    <cellStyle name="Normal 2 3 2 2 4 3" xfId="31639"/>
    <cellStyle name="Normal 2 3 2 2 4 4" xfId="39716"/>
    <cellStyle name="Normal 2 3 2 2 5" xfId="13490"/>
    <cellStyle name="Normal 2 3 2 2 5 2" xfId="45944"/>
    <cellStyle name="Normal 2 3 2 2 6" xfId="25605"/>
    <cellStyle name="Normal 2 3 2 2 7" xfId="37695"/>
    <cellStyle name="Normal 2 3 2 3" xfId="850"/>
    <cellStyle name="Normal 2 3 2 3 2" xfId="2905"/>
    <cellStyle name="Normal 2 3 2 3 2 2" xfId="8964"/>
    <cellStyle name="Normal 2 3 2 3 2 2 2" xfId="21084"/>
    <cellStyle name="Normal 2 3 2 3 2 2 3" xfId="33173"/>
    <cellStyle name="Normal 2 3 2 3 2 2 4" xfId="49531"/>
    <cellStyle name="Normal 2 3 2 3 2 3" xfId="15024"/>
    <cellStyle name="Normal 2 3 2 3 2 4" xfId="27114"/>
    <cellStyle name="Normal 2 3 2 3 2 5" xfId="41254"/>
    <cellStyle name="Normal 2 3 2 3 3" xfId="4930"/>
    <cellStyle name="Normal 2 3 2 3 3 2" xfId="10989"/>
    <cellStyle name="Normal 2 3 2 3 3 2 2" xfId="23109"/>
    <cellStyle name="Normal 2 3 2 3 3 2 3" xfId="35198"/>
    <cellStyle name="Normal 2 3 2 3 3 2 4" xfId="51556"/>
    <cellStyle name="Normal 2 3 2 3 3 3" xfId="17049"/>
    <cellStyle name="Normal 2 3 2 3 3 4" xfId="29139"/>
    <cellStyle name="Normal 2 3 2 3 3 5" xfId="43279"/>
    <cellStyle name="Normal 2 3 2 3 4" xfId="6934"/>
    <cellStyle name="Normal 2 3 2 3 4 2" xfId="19054"/>
    <cellStyle name="Normal 2 3 2 3 4 2 2" xfId="47488"/>
    <cellStyle name="Normal 2 3 2 3 4 3" xfId="31143"/>
    <cellStyle name="Normal 2 3 2 3 4 4" xfId="39211"/>
    <cellStyle name="Normal 2 3 2 3 5" xfId="12994"/>
    <cellStyle name="Normal 2 3 2 3 5 2" xfId="45440"/>
    <cellStyle name="Normal 2 3 2 3 6" xfId="25109"/>
    <cellStyle name="Normal 2 3 2 3 7" xfId="37199"/>
    <cellStyle name="Normal 2 3 2 4" xfId="1902"/>
    <cellStyle name="Normal 2 3 2 4 2" xfId="3938"/>
    <cellStyle name="Normal 2 3 2 4 2 2" xfId="9997"/>
    <cellStyle name="Normal 2 3 2 4 2 2 2" xfId="22117"/>
    <cellStyle name="Normal 2 3 2 4 2 2 3" xfId="34206"/>
    <cellStyle name="Normal 2 3 2 4 2 2 4" xfId="50564"/>
    <cellStyle name="Normal 2 3 2 4 2 3" xfId="16057"/>
    <cellStyle name="Normal 2 3 2 4 2 4" xfId="28147"/>
    <cellStyle name="Normal 2 3 2 4 2 5" xfId="42287"/>
    <cellStyle name="Normal 2 3 2 4 3" xfId="5938"/>
    <cellStyle name="Normal 2 3 2 4 3 2" xfId="11997"/>
    <cellStyle name="Normal 2 3 2 4 3 2 2" xfId="24117"/>
    <cellStyle name="Normal 2 3 2 4 3 2 3" xfId="36206"/>
    <cellStyle name="Normal 2 3 2 4 3 2 4" xfId="52564"/>
    <cellStyle name="Normal 2 3 2 4 3 3" xfId="18057"/>
    <cellStyle name="Normal 2 3 2 4 3 4" xfId="30147"/>
    <cellStyle name="Normal 2 3 2 4 3 5" xfId="44287"/>
    <cellStyle name="Normal 2 3 2 4 4" xfId="7967"/>
    <cellStyle name="Normal 2 3 2 4 4 2" xfId="20087"/>
    <cellStyle name="Normal 2 3 2 4 4 2 2" xfId="48531"/>
    <cellStyle name="Normal 2 3 2 4 4 3" xfId="32176"/>
    <cellStyle name="Normal 2 3 2 4 4 4" xfId="40254"/>
    <cellStyle name="Normal 2 3 2 4 5" xfId="14027"/>
    <cellStyle name="Normal 2 3 2 4 5 2" xfId="46482"/>
    <cellStyle name="Normal 2 3 2 4 6" xfId="26117"/>
    <cellStyle name="Normal 2 3 2 4 7" xfId="38207"/>
    <cellStyle name="Normal 2 3 2 5" xfId="2401"/>
    <cellStyle name="Normal 2 3 2 5 2" xfId="8461"/>
    <cellStyle name="Normal 2 3 2 5 2 2" xfId="20581"/>
    <cellStyle name="Normal 2 3 2 5 2 3" xfId="32670"/>
    <cellStyle name="Normal 2 3 2 5 2 4" xfId="49027"/>
    <cellStyle name="Normal 2 3 2 5 3" xfId="14521"/>
    <cellStyle name="Normal 2 3 2 5 4" xfId="26611"/>
    <cellStyle name="Normal 2 3 2 5 5" xfId="40750"/>
    <cellStyle name="Normal 2 3 2 6" xfId="4432"/>
    <cellStyle name="Normal 2 3 2 6 2" xfId="10491"/>
    <cellStyle name="Normal 2 3 2 6 2 2" xfId="22611"/>
    <cellStyle name="Normal 2 3 2 6 2 3" xfId="34700"/>
    <cellStyle name="Normal 2 3 2 6 2 4" xfId="51058"/>
    <cellStyle name="Normal 2 3 2 6 3" xfId="16551"/>
    <cellStyle name="Normal 2 3 2 6 4" xfId="28641"/>
    <cellStyle name="Normal 2 3 2 6 5" xfId="42781"/>
    <cellStyle name="Normal 2 3 2 7" xfId="6431"/>
    <cellStyle name="Normal 2 3 2 7 2" xfId="18551"/>
    <cellStyle name="Normal 2 3 2 7 2 2" xfId="46979"/>
    <cellStyle name="Normal 2 3 2 7 3" xfId="30640"/>
    <cellStyle name="Normal 2 3 2 7 4" xfId="38702"/>
    <cellStyle name="Normal 2 3 2 8" xfId="12491"/>
    <cellStyle name="Normal 2 3 2 8 2" xfId="44933"/>
    <cellStyle name="Normal 2 3 2 9" xfId="24611"/>
    <cellStyle name="Normal 2 3 3" xfId="1357"/>
    <cellStyle name="Normal 2 3 3 2" xfId="3399"/>
    <cellStyle name="Normal 2 3 3 2 2" xfId="9458"/>
    <cellStyle name="Normal 2 3 3 2 2 2" xfId="21578"/>
    <cellStyle name="Normal 2 3 3 2 2 3" xfId="33667"/>
    <cellStyle name="Normal 2 3 3 2 2 4" xfId="50025"/>
    <cellStyle name="Normal 2 3 3 2 3" xfId="15518"/>
    <cellStyle name="Normal 2 3 3 2 4" xfId="27608"/>
    <cellStyle name="Normal 2 3 3 2 5" xfId="41748"/>
    <cellStyle name="Normal 2 3 3 3" xfId="5424"/>
    <cellStyle name="Normal 2 3 3 3 2" xfId="11483"/>
    <cellStyle name="Normal 2 3 3 3 2 2" xfId="23603"/>
    <cellStyle name="Normal 2 3 3 3 2 3" xfId="35692"/>
    <cellStyle name="Normal 2 3 3 3 2 4" xfId="52050"/>
    <cellStyle name="Normal 2 3 3 3 3" xfId="17543"/>
    <cellStyle name="Normal 2 3 3 3 4" xfId="29633"/>
    <cellStyle name="Normal 2 3 3 3 5" xfId="43773"/>
    <cellStyle name="Normal 2 3 3 4" xfId="7428"/>
    <cellStyle name="Normal 2 3 3 4 2" xfId="19548"/>
    <cellStyle name="Normal 2 3 3 4 2 2" xfId="47991"/>
    <cellStyle name="Normal 2 3 3 4 3" xfId="31637"/>
    <cellStyle name="Normal 2 3 3 4 4" xfId="39714"/>
    <cellStyle name="Normal 2 3 3 5" xfId="13488"/>
    <cellStyle name="Normal 2 3 3 5 2" xfId="45942"/>
    <cellStyle name="Normal 2 3 3 6" xfId="25603"/>
    <cellStyle name="Normal 2 3 3 7" xfId="37693"/>
    <cellStyle name="Normal 2 3 4" xfId="848"/>
    <cellStyle name="Normal 2 3 4 2" xfId="2903"/>
    <cellStyle name="Normal 2 3 4 2 2" xfId="8962"/>
    <cellStyle name="Normal 2 3 4 2 2 2" xfId="21082"/>
    <cellStyle name="Normal 2 3 4 2 2 3" xfId="33171"/>
    <cellStyle name="Normal 2 3 4 2 2 4" xfId="49529"/>
    <cellStyle name="Normal 2 3 4 2 3" xfId="15022"/>
    <cellStyle name="Normal 2 3 4 2 4" xfId="27112"/>
    <cellStyle name="Normal 2 3 4 2 5" xfId="41252"/>
    <cellStyle name="Normal 2 3 4 3" xfId="4928"/>
    <cellStyle name="Normal 2 3 4 3 2" xfId="10987"/>
    <cellStyle name="Normal 2 3 4 3 2 2" xfId="23107"/>
    <cellStyle name="Normal 2 3 4 3 2 3" xfId="35196"/>
    <cellStyle name="Normal 2 3 4 3 2 4" xfId="51554"/>
    <cellStyle name="Normal 2 3 4 3 3" xfId="17047"/>
    <cellStyle name="Normal 2 3 4 3 4" xfId="29137"/>
    <cellStyle name="Normal 2 3 4 3 5" xfId="43277"/>
    <cellStyle name="Normal 2 3 4 4" xfId="6932"/>
    <cellStyle name="Normal 2 3 4 4 2" xfId="19052"/>
    <cellStyle name="Normal 2 3 4 4 2 2" xfId="47486"/>
    <cellStyle name="Normal 2 3 4 4 3" xfId="31141"/>
    <cellStyle name="Normal 2 3 4 4 4" xfId="39209"/>
    <cellStyle name="Normal 2 3 4 5" xfId="12992"/>
    <cellStyle name="Normal 2 3 4 5 2" xfId="45438"/>
    <cellStyle name="Normal 2 3 4 6" xfId="25107"/>
    <cellStyle name="Normal 2 3 4 7" xfId="37197"/>
    <cellStyle name="Normal 2 3 5" xfId="1900"/>
    <cellStyle name="Normal 2 3 5 2" xfId="3936"/>
    <cellStyle name="Normal 2 3 5 2 2" xfId="9995"/>
    <cellStyle name="Normal 2 3 5 2 2 2" xfId="22115"/>
    <cellStyle name="Normal 2 3 5 2 2 3" xfId="34204"/>
    <cellStyle name="Normal 2 3 5 2 2 4" xfId="50562"/>
    <cellStyle name="Normal 2 3 5 2 3" xfId="16055"/>
    <cellStyle name="Normal 2 3 5 2 4" xfId="28145"/>
    <cellStyle name="Normal 2 3 5 2 5" xfId="42285"/>
    <cellStyle name="Normal 2 3 5 3" xfId="5936"/>
    <cellStyle name="Normal 2 3 5 3 2" xfId="11995"/>
    <cellStyle name="Normal 2 3 5 3 2 2" xfId="24115"/>
    <cellStyle name="Normal 2 3 5 3 2 3" xfId="36204"/>
    <cellStyle name="Normal 2 3 5 3 2 4" xfId="52562"/>
    <cellStyle name="Normal 2 3 5 3 3" xfId="18055"/>
    <cellStyle name="Normal 2 3 5 3 4" xfId="30145"/>
    <cellStyle name="Normal 2 3 5 3 5" xfId="44285"/>
    <cellStyle name="Normal 2 3 5 4" xfId="7965"/>
    <cellStyle name="Normal 2 3 5 4 2" xfId="20085"/>
    <cellStyle name="Normal 2 3 5 4 2 2" xfId="48529"/>
    <cellStyle name="Normal 2 3 5 4 3" xfId="32174"/>
    <cellStyle name="Normal 2 3 5 4 4" xfId="40252"/>
    <cellStyle name="Normal 2 3 5 5" xfId="14025"/>
    <cellStyle name="Normal 2 3 5 5 2" xfId="46480"/>
    <cellStyle name="Normal 2 3 5 6" xfId="26115"/>
    <cellStyle name="Normal 2 3 5 7" xfId="38205"/>
    <cellStyle name="Normal 2 3 6" xfId="2399"/>
    <cellStyle name="Normal 2 3 6 2" xfId="8459"/>
    <cellStyle name="Normal 2 3 6 2 2" xfId="20579"/>
    <cellStyle name="Normal 2 3 6 2 3" xfId="32668"/>
    <cellStyle name="Normal 2 3 6 2 4" xfId="49025"/>
    <cellStyle name="Normal 2 3 6 3" xfId="14519"/>
    <cellStyle name="Normal 2 3 6 4" xfId="26609"/>
    <cellStyle name="Normal 2 3 6 5" xfId="40748"/>
    <cellStyle name="Normal 2 3 7" xfId="4430"/>
    <cellStyle name="Normal 2 3 7 2" xfId="10489"/>
    <cellStyle name="Normal 2 3 7 2 2" xfId="22609"/>
    <cellStyle name="Normal 2 3 7 2 3" xfId="34698"/>
    <cellStyle name="Normal 2 3 7 2 4" xfId="51056"/>
    <cellStyle name="Normal 2 3 7 3" xfId="16549"/>
    <cellStyle name="Normal 2 3 7 4" xfId="28639"/>
    <cellStyle name="Normal 2 3 7 5" xfId="42779"/>
    <cellStyle name="Normal 2 3 8" xfId="6429"/>
    <cellStyle name="Normal 2 3 8 2" xfId="18549"/>
    <cellStyle name="Normal 2 3 8 2 2" xfId="46977"/>
    <cellStyle name="Normal 2 3 8 3" xfId="30638"/>
    <cellStyle name="Normal 2 3 8 4" xfId="38700"/>
    <cellStyle name="Normal 2 3 9" xfId="12489"/>
    <cellStyle name="Normal 2 3 9 2" xfId="44931"/>
    <cellStyle name="Normal 2 4" xfId="271"/>
    <cellStyle name="Normal 2 4 10" xfId="24613"/>
    <cellStyle name="Normal 2 4 11" xfId="36703"/>
    <cellStyle name="Normal 2 4 2" xfId="168"/>
    <cellStyle name="Normal 2 4 2 10" xfId="36607"/>
    <cellStyle name="Normal 2 4 2 2" xfId="1264"/>
    <cellStyle name="Normal 2 4 2 2 2" xfId="3307"/>
    <cellStyle name="Normal 2 4 2 2 2 2" xfId="9366"/>
    <cellStyle name="Normal 2 4 2 2 2 2 2" xfId="21486"/>
    <cellStyle name="Normal 2 4 2 2 2 2 3" xfId="33575"/>
    <cellStyle name="Normal 2 4 2 2 2 2 4" xfId="49933"/>
    <cellStyle name="Normal 2 4 2 2 2 3" xfId="15426"/>
    <cellStyle name="Normal 2 4 2 2 2 4" xfId="27516"/>
    <cellStyle name="Normal 2 4 2 2 2 5" xfId="41656"/>
    <cellStyle name="Normal 2 4 2 2 3" xfId="5332"/>
    <cellStyle name="Normal 2 4 2 2 3 2" xfId="11391"/>
    <cellStyle name="Normal 2 4 2 2 3 2 2" xfId="23511"/>
    <cellStyle name="Normal 2 4 2 2 3 2 3" xfId="35600"/>
    <cellStyle name="Normal 2 4 2 2 3 2 4" xfId="51958"/>
    <cellStyle name="Normal 2 4 2 2 3 3" xfId="17451"/>
    <cellStyle name="Normal 2 4 2 2 3 4" xfId="29541"/>
    <cellStyle name="Normal 2 4 2 2 3 5" xfId="43681"/>
    <cellStyle name="Normal 2 4 2 2 4" xfId="7336"/>
    <cellStyle name="Normal 2 4 2 2 4 2" xfId="19456"/>
    <cellStyle name="Normal 2 4 2 2 4 2 2" xfId="47898"/>
    <cellStyle name="Normal 2 4 2 2 4 3" xfId="31545"/>
    <cellStyle name="Normal 2 4 2 2 4 4" xfId="39621"/>
    <cellStyle name="Normal 2 4 2 2 5" xfId="13396"/>
    <cellStyle name="Normal 2 4 2 2 5 2" xfId="45849"/>
    <cellStyle name="Normal 2 4 2 2 6" xfId="25511"/>
    <cellStyle name="Normal 2 4 2 2 7" xfId="37601"/>
    <cellStyle name="Normal 2 4 2 3" xfId="755"/>
    <cellStyle name="Normal 2 4 2 3 2" xfId="2811"/>
    <cellStyle name="Normal 2 4 2 3 2 2" xfId="8870"/>
    <cellStyle name="Normal 2 4 2 3 2 2 2" xfId="20990"/>
    <cellStyle name="Normal 2 4 2 3 2 2 3" xfId="33079"/>
    <cellStyle name="Normal 2 4 2 3 2 2 4" xfId="49437"/>
    <cellStyle name="Normal 2 4 2 3 2 3" xfId="14930"/>
    <cellStyle name="Normal 2 4 2 3 2 4" xfId="27020"/>
    <cellStyle name="Normal 2 4 2 3 2 5" xfId="41160"/>
    <cellStyle name="Normal 2 4 2 3 3" xfId="4836"/>
    <cellStyle name="Normal 2 4 2 3 3 2" xfId="10895"/>
    <cellStyle name="Normal 2 4 2 3 3 2 2" xfId="23015"/>
    <cellStyle name="Normal 2 4 2 3 3 2 3" xfId="35104"/>
    <cellStyle name="Normal 2 4 2 3 3 2 4" xfId="51462"/>
    <cellStyle name="Normal 2 4 2 3 3 3" xfId="16955"/>
    <cellStyle name="Normal 2 4 2 3 3 4" xfId="29045"/>
    <cellStyle name="Normal 2 4 2 3 3 5" xfId="43185"/>
    <cellStyle name="Normal 2 4 2 3 4" xfId="6840"/>
    <cellStyle name="Normal 2 4 2 3 4 2" xfId="18960"/>
    <cellStyle name="Normal 2 4 2 3 4 2 2" xfId="47393"/>
    <cellStyle name="Normal 2 4 2 3 4 3" xfId="31049"/>
    <cellStyle name="Normal 2 4 2 3 4 4" xfId="39116"/>
    <cellStyle name="Normal 2 4 2 3 5" xfId="12900"/>
    <cellStyle name="Normal 2 4 2 3 5 2" xfId="45345"/>
    <cellStyle name="Normal 2 4 2 3 6" xfId="25015"/>
    <cellStyle name="Normal 2 4 2 3 7" xfId="37105"/>
    <cellStyle name="Normal 2 4 2 4" xfId="1807"/>
    <cellStyle name="Normal 2 4 2 4 2" xfId="3844"/>
    <cellStyle name="Normal 2 4 2 4 2 2" xfId="9903"/>
    <cellStyle name="Normal 2 4 2 4 2 2 2" xfId="22023"/>
    <cellStyle name="Normal 2 4 2 4 2 2 3" xfId="34112"/>
    <cellStyle name="Normal 2 4 2 4 2 2 4" xfId="50470"/>
    <cellStyle name="Normal 2 4 2 4 2 3" xfId="15963"/>
    <cellStyle name="Normal 2 4 2 4 2 4" xfId="28053"/>
    <cellStyle name="Normal 2 4 2 4 2 5" xfId="42193"/>
    <cellStyle name="Normal 2 4 2 4 3" xfId="5844"/>
    <cellStyle name="Normal 2 4 2 4 3 2" xfId="11903"/>
    <cellStyle name="Normal 2 4 2 4 3 2 2" xfId="24023"/>
    <cellStyle name="Normal 2 4 2 4 3 2 3" xfId="36112"/>
    <cellStyle name="Normal 2 4 2 4 3 2 4" xfId="52470"/>
    <cellStyle name="Normal 2 4 2 4 3 3" xfId="17963"/>
    <cellStyle name="Normal 2 4 2 4 3 4" xfId="30053"/>
    <cellStyle name="Normal 2 4 2 4 3 5" xfId="44193"/>
    <cellStyle name="Normal 2 4 2 4 4" xfId="7873"/>
    <cellStyle name="Normal 2 4 2 4 4 2" xfId="19993"/>
    <cellStyle name="Normal 2 4 2 4 4 2 2" xfId="48436"/>
    <cellStyle name="Normal 2 4 2 4 4 3" xfId="32082"/>
    <cellStyle name="Normal 2 4 2 4 4 4" xfId="40159"/>
    <cellStyle name="Normal 2 4 2 4 5" xfId="13933"/>
    <cellStyle name="Normal 2 4 2 4 5 2" xfId="46387"/>
    <cellStyle name="Normal 2 4 2 4 6" xfId="26023"/>
    <cellStyle name="Normal 2 4 2 4 7" xfId="38113"/>
    <cellStyle name="Normal 2 4 2 5" xfId="2307"/>
    <cellStyle name="Normal 2 4 2 5 2" xfId="8367"/>
    <cellStyle name="Normal 2 4 2 5 2 2" xfId="20487"/>
    <cellStyle name="Normal 2 4 2 5 2 3" xfId="32576"/>
    <cellStyle name="Normal 2 4 2 5 2 4" xfId="48933"/>
    <cellStyle name="Normal 2 4 2 5 3" xfId="14427"/>
    <cellStyle name="Normal 2 4 2 5 4" xfId="26517"/>
    <cellStyle name="Normal 2 4 2 5 5" xfId="40656"/>
    <cellStyle name="Normal 2 4 2 6" xfId="4338"/>
    <cellStyle name="Normal 2 4 2 6 2" xfId="10397"/>
    <cellStyle name="Normal 2 4 2 6 2 2" xfId="22517"/>
    <cellStyle name="Normal 2 4 2 6 2 3" xfId="34606"/>
    <cellStyle name="Normal 2 4 2 6 2 4" xfId="50964"/>
    <cellStyle name="Normal 2 4 2 6 3" xfId="16457"/>
    <cellStyle name="Normal 2 4 2 6 4" xfId="28547"/>
    <cellStyle name="Normal 2 4 2 6 5" xfId="42687"/>
    <cellStyle name="Normal 2 4 2 7" xfId="6337"/>
    <cellStyle name="Normal 2 4 2 7 2" xfId="18457"/>
    <cellStyle name="Normal 2 4 2 7 2 2" xfId="46884"/>
    <cellStyle name="Normal 2 4 2 7 3" xfId="30546"/>
    <cellStyle name="Normal 2 4 2 7 4" xfId="38607"/>
    <cellStyle name="Normal 2 4 2 8" xfId="12397"/>
    <cellStyle name="Normal 2 4 2 8 2" xfId="44838"/>
    <cellStyle name="Normal 2 4 2 9" xfId="24517"/>
    <cellStyle name="Normal 2 4 3" xfId="1361"/>
    <cellStyle name="Normal 2 4 3 2" xfId="3403"/>
    <cellStyle name="Normal 2 4 3 2 2" xfId="9462"/>
    <cellStyle name="Normal 2 4 3 2 2 2" xfId="21582"/>
    <cellStyle name="Normal 2 4 3 2 2 3" xfId="33671"/>
    <cellStyle name="Normal 2 4 3 2 2 4" xfId="50029"/>
    <cellStyle name="Normal 2 4 3 2 3" xfId="15522"/>
    <cellStyle name="Normal 2 4 3 2 4" xfId="27612"/>
    <cellStyle name="Normal 2 4 3 2 5" xfId="41752"/>
    <cellStyle name="Normal 2 4 3 3" xfId="5428"/>
    <cellStyle name="Normal 2 4 3 3 2" xfId="11487"/>
    <cellStyle name="Normal 2 4 3 3 2 2" xfId="23607"/>
    <cellStyle name="Normal 2 4 3 3 2 3" xfId="35696"/>
    <cellStyle name="Normal 2 4 3 3 2 4" xfId="52054"/>
    <cellStyle name="Normal 2 4 3 3 3" xfId="17547"/>
    <cellStyle name="Normal 2 4 3 3 4" xfId="29637"/>
    <cellStyle name="Normal 2 4 3 3 5" xfId="43777"/>
    <cellStyle name="Normal 2 4 3 4" xfId="7432"/>
    <cellStyle name="Normal 2 4 3 4 2" xfId="19552"/>
    <cellStyle name="Normal 2 4 3 4 2 2" xfId="47995"/>
    <cellStyle name="Normal 2 4 3 4 3" xfId="31641"/>
    <cellStyle name="Normal 2 4 3 4 4" xfId="39718"/>
    <cellStyle name="Normal 2 4 3 5" xfId="13492"/>
    <cellStyle name="Normal 2 4 3 5 2" xfId="45946"/>
    <cellStyle name="Normal 2 4 3 6" xfId="25607"/>
    <cellStyle name="Normal 2 4 3 7" xfId="37697"/>
    <cellStyle name="Normal 2 4 4" xfId="852"/>
    <cellStyle name="Normal 2 4 4 2" xfId="2907"/>
    <cellStyle name="Normal 2 4 4 2 2" xfId="8966"/>
    <cellStyle name="Normal 2 4 4 2 2 2" xfId="21086"/>
    <cellStyle name="Normal 2 4 4 2 2 3" xfId="33175"/>
    <cellStyle name="Normal 2 4 4 2 2 4" xfId="49533"/>
    <cellStyle name="Normal 2 4 4 2 3" xfId="15026"/>
    <cellStyle name="Normal 2 4 4 2 4" xfId="27116"/>
    <cellStyle name="Normal 2 4 4 2 5" xfId="41256"/>
    <cellStyle name="Normal 2 4 4 3" xfId="4932"/>
    <cellStyle name="Normal 2 4 4 3 2" xfId="10991"/>
    <cellStyle name="Normal 2 4 4 3 2 2" xfId="23111"/>
    <cellStyle name="Normal 2 4 4 3 2 3" xfId="35200"/>
    <cellStyle name="Normal 2 4 4 3 2 4" xfId="51558"/>
    <cellStyle name="Normal 2 4 4 3 3" xfId="17051"/>
    <cellStyle name="Normal 2 4 4 3 4" xfId="29141"/>
    <cellStyle name="Normal 2 4 4 3 5" xfId="43281"/>
    <cellStyle name="Normal 2 4 4 4" xfId="6936"/>
    <cellStyle name="Normal 2 4 4 4 2" xfId="19056"/>
    <cellStyle name="Normal 2 4 4 4 2 2" xfId="47490"/>
    <cellStyle name="Normal 2 4 4 4 3" xfId="31145"/>
    <cellStyle name="Normal 2 4 4 4 4" xfId="39213"/>
    <cellStyle name="Normal 2 4 4 5" xfId="12996"/>
    <cellStyle name="Normal 2 4 4 5 2" xfId="45442"/>
    <cellStyle name="Normal 2 4 4 6" xfId="25111"/>
    <cellStyle name="Normal 2 4 4 7" xfId="37201"/>
    <cellStyle name="Normal 2 4 5" xfId="1904"/>
    <cellStyle name="Normal 2 4 5 2" xfId="3940"/>
    <cellStyle name="Normal 2 4 5 2 2" xfId="9999"/>
    <cellStyle name="Normal 2 4 5 2 2 2" xfId="22119"/>
    <cellStyle name="Normal 2 4 5 2 2 3" xfId="34208"/>
    <cellStyle name="Normal 2 4 5 2 2 4" xfId="50566"/>
    <cellStyle name="Normal 2 4 5 2 3" xfId="16059"/>
    <cellStyle name="Normal 2 4 5 2 4" xfId="28149"/>
    <cellStyle name="Normal 2 4 5 2 5" xfId="42289"/>
    <cellStyle name="Normal 2 4 5 3" xfId="5940"/>
    <cellStyle name="Normal 2 4 5 3 2" xfId="11999"/>
    <cellStyle name="Normal 2 4 5 3 2 2" xfId="24119"/>
    <cellStyle name="Normal 2 4 5 3 2 3" xfId="36208"/>
    <cellStyle name="Normal 2 4 5 3 2 4" xfId="52566"/>
    <cellStyle name="Normal 2 4 5 3 3" xfId="18059"/>
    <cellStyle name="Normal 2 4 5 3 4" xfId="30149"/>
    <cellStyle name="Normal 2 4 5 3 5" xfId="44289"/>
    <cellStyle name="Normal 2 4 5 4" xfId="7969"/>
    <cellStyle name="Normal 2 4 5 4 2" xfId="20089"/>
    <cellStyle name="Normal 2 4 5 4 2 2" xfId="48533"/>
    <cellStyle name="Normal 2 4 5 4 3" xfId="32178"/>
    <cellStyle name="Normal 2 4 5 4 4" xfId="40256"/>
    <cellStyle name="Normal 2 4 5 5" xfId="14029"/>
    <cellStyle name="Normal 2 4 5 5 2" xfId="46484"/>
    <cellStyle name="Normal 2 4 5 6" xfId="26119"/>
    <cellStyle name="Normal 2 4 5 7" xfId="38209"/>
    <cellStyle name="Normal 2 4 6" xfId="2403"/>
    <cellStyle name="Normal 2 4 6 2" xfId="8463"/>
    <cellStyle name="Normal 2 4 6 2 2" xfId="20583"/>
    <cellStyle name="Normal 2 4 6 2 3" xfId="32672"/>
    <cellStyle name="Normal 2 4 6 2 4" xfId="49029"/>
    <cellStyle name="Normal 2 4 6 3" xfId="14523"/>
    <cellStyle name="Normal 2 4 6 4" xfId="26613"/>
    <cellStyle name="Normal 2 4 6 5" xfId="40752"/>
    <cellStyle name="Normal 2 4 7" xfId="4434"/>
    <cellStyle name="Normal 2 4 7 2" xfId="10493"/>
    <cellStyle name="Normal 2 4 7 2 2" xfId="22613"/>
    <cellStyle name="Normal 2 4 7 2 3" xfId="34702"/>
    <cellStyle name="Normal 2 4 7 2 4" xfId="51060"/>
    <cellStyle name="Normal 2 4 7 3" xfId="16553"/>
    <cellStyle name="Normal 2 4 7 4" xfId="28643"/>
    <cellStyle name="Normal 2 4 7 5" xfId="42783"/>
    <cellStyle name="Normal 2 4 8" xfId="6433"/>
    <cellStyle name="Normal 2 4 8 2" xfId="18553"/>
    <cellStyle name="Normal 2 4 8 2 2" xfId="46981"/>
    <cellStyle name="Normal 2 4 8 3" xfId="30642"/>
    <cellStyle name="Normal 2 4 8 4" xfId="38704"/>
    <cellStyle name="Normal 2 4 9" xfId="12493"/>
    <cellStyle name="Normal 2 4 9 2" xfId="44935"/>
    <cellStyle name="Normal 2 5" xfId="273"/>
    <cellStyle name="Normal 2 5 10" xfId="24615"/>
    <cellStyle name="Normal 2 5 11" xfId="36705"/>
    <cellStyle name="Normal 2 5 2" xfId="275"/>
    <cellStyle name="Normal 2 5 2 10" xfId="36707"/>
    <cellStyle name="Normal 2 5 2 2" xfId="1365"/>
    <cellStyle name="Normal 2 5 2 2 2" xfId="3407"/>
    <cellStyle name="Normal 2 5 2 2 2 2" xfId="9466"/>
    <cellStyle name="Normal 2 5 2 2 2 2 2" xfId="21586"/>
    <cellStyle name="Normal 2 5 2 2 2 2 3" xfId="33675"/>
    <cellStyle name="Normal 2 5 2 2 2 2 4" xfId="50033"/>
    <cellStyle name="Normal 2 5 2 2 2 3" xfId="15526"/>
    <cellStyle name="Normal 2 5 2 2 2 4" xfId="27616"/>
    <cellStyle name="Normal 2 5 2 2 2 5" xfId="41756"/>
    <cellStyle name="Normal 2 5 2 2 3" xfId="5432"/>
    <cellStyle name="Normal 2 5 2 2 3 2" xfId="11491"/>
    <cellStyle name="Normal 2 5 2 2 3 2 2" xfId="23611"/>
    <cellStyle name="Normal 2 5 2 2 3 2 3" xfId="35700"/>
    <cellStyle name="Normal 2 5 2 2 3 2 4" xfId="52058"/>
    <cellStyle name="Normal 2 5 2 2 3 3" xfId="17551"/>
    <cellStyle name="Normal 2 5 2 2 3 4" xfId="29641"/>
    <cellStyle name="Normal 2 5 2 2 3 5" xfId="43781"/>
    <cellStyle name="Normal 2 5 2 2 4" xfId="7436"/>
    <cellStyle name="Normal 2 5 2 2 4 2" xfId="19556"/>
    <cellStyle name="Normal 2 5 2 2 4 2 2" xfId="47999"/>
    <cellStyle name="Normal 2 5 2 2 4 3" xfId="31645"/>
    <cellStyle name="Normal 2 5 2 2 4 4" xfId="39722"/>
    <cellStyle name="Normal 2 5 2 2 5" xfId="13496"/>
    <cellStyle name="Normal 2 5 2 2 5 2" xfId="45950"/>
    <cellStyle name="Normal 2 5 2 2 6" xfId="25611"/>
    <cellStyle name="Normal 2 5 2 2 7" xfId="37701"/>
    <cellStyle name="Normal 2 5 2 3" xfId="856"/>
    <cellStyle name="Normal 2 5 2 3 2" xfId="2911"/>
    <cellStyle name="Normal 2 5 2 3 2 2" xfId="8970"/>
    <cellStyle name="Normal 2 5 2 3 2 2 2" xfId="21090"/>
    <cellStyle name="Normal 2 5 2 3 2 2 3" xfId="33179"/>
    <cellStyle name="Normal 2 5 2 3 2 2 4" xfId="49537"/>
    <cellStyle name="Normal 2 5 2 3 2 3" xfId="15030"/>
    <cellStyle name="Normal 2 5 2 3 2 4" xfId="27120"/>
    <cellStyle name="Normal 2 5 2 3 2 5" xfId="41260"/>
    <cellStyle name="Normal 2 5 2 3 3" xfId="4936"/>
    <cellStyle name="Normal 2 5 2 3 3 2" xfId="10995"/>
    <cellStyle name="Normal 2 5 2 3 3 2 2" xfId="23115"/>
    <cellStyle name="Normal 2 5 2 3 3 2 3" xfId="35204"/>
    <cellStyle name="Normal 2 5 2 3 3 2 4" xfId="51562"/>
    <cellStyle name="Normal 2 5 2 3 3 3" xfId="17055"/>
    <cellStyle name="Normal 2 5 2 3 3 4" xfId="29145"/>
    <cellStyle name="Normal 2 5 2 3 3 5" xfId="43285"/>
    <cellStyle name="Normal 2 5 2 3 4" xfId="6940"/>
    <cellStyle name="Normal 2 5 2 3 4 2" xfId="19060"/>
    <cellStyle name="Normal 2 5 2 3 4 2 2" xfId="47494"/>
    <cellStyle name="Normal 2 5 2 3 4 3" xfId="31149"/>
    <cellStyle name="Normal 2 5 2 3 4 4" xfId="39217"/>
    <cellStyle name="Normal 2 5 2 3 5" xfId="13000"/>
    <cellStyle name="Normal 2 5 2 3 5 2" xfId="45446"/>
    <cellStyle name="Normal 2 5 2 3 6" xfId="25115"/>
    <cellStyle name="Normal 2 5 2 3 7" xfId="37205"/>
    <cellStyle name="Normal 2 5 2 4" xfId="1908"/>
    <cellStyle name="Normal 2 5 2 4 2" xfId="3944"/>
    <cellStyle name="Normal 2 5 2 4 2 2" xfId="10003"/>
    <cellStyle name="Normal 2 5 2 4 2 2 2" xfId="22123"/>
    <cellStyle name="Normal 2 5 2 4 2 2 3" xfId="34212"/>
    <cellStyle name="Normal 2 5 2 4 2 2 4" xfId="50570"/>
    <cellStyle name="Normal 2 5 2 4 2 3" xfId="16063"/>
    <cellStyle name="Normal 2 5 2 4 2 4" xfId="28153"/>
    <cellStyle name="Normal 2 5 2 4 2 5" xfId="42293"/>
    <cellStyle name="Normal 2 5 2 4 3" xfId="5944"/>
    <cellStyle name="Normal 2 5 2 4 3 2" xfId="12003"/>
    <cellStyle name="Normal 2 5 2 4 3 2 2" xfId="24123"/>
    <cellStyle name="Normal 2 5 2 4 3 2 3" xfId="36212"/>
    <cellStyle name="Normal 2 5 2 4 3 2 4" xfId="52570"/>
    <cellStyle name="Normal 2 5 2 4 3 3" xfId="18063"/>
    <cellStyle name="Normal 2 5 2 4 3 4" xfId="30153"/>
    <cellStyle name="Normal 2 5 2 4 3 5" xfId="44293"/>
    <cellStyle name="Normal 2 5 2 4 4" xfId="7973"/>
    <cellStyle name="Normal 2 5 2 4 4 2" xfId="20093"/>
    <cellStyle name="Normal 2 5 2 4 4 2 2" xfId="48537"/>
    <cellStyle name="Normal 2 5 2 4 4 3" xfId="32182"/>
    <cellStyle name="Normal 2 5 2 4 4 4" xfId="40260"/>
    <cellStyle name="Normal 2 5 2 4 5" xfId="14033"/>
    <cellStyle name="Normal 2 5 2 4 5 2" xfId="46488"/>
    <cellStyle name="Normal 2 5 2 4 6" xfId="26123"/>
    <cellStyle name="Normal 2 5 2 4 7" xfId="38213"/>
    <cellStyle name="Normal 2 5 2 5" xfId="2407"/>
    <cellStyle name="Normal 2 5 2 5 2" xfId="8467"/>
    <cellStyle name="Normal 2 5 2 5 2 2" xfId="20587"/>
    <cellStyle name="Normal 2 5 2 5 2 3" xfId="32676"/>
    <cellStyle name="Normal 2 5 2 5 2 4" xfId="49033"/>
    <cellStyle name="Normal 2 5 2 5 3" xfId="14527"/>
    <cellStyle name="Normal 2 5 2 5 4" xfId="26617"/>
    <cellStyle name="Normal 2 5 2 5 5" xfId="40756"/>
    <cellStyle name="Normal 2 5 2 6" xfId="4438"/>
    <cellStyle name="Normal 2 5 2 6 2" xfId="10497"/>
    <cellStyle name="Normal 2 5 2 6 2 2" xfId="22617"/>
    <cellStyle name="Normal 2 5 2 6 2 3" xfId="34706"/>
    <cellStyle name="Normal 2 5 2 6 2 4" xfId="51064"/>
    <cellStyle name="Normal 2 5 2 6 3" xfId="16557"/>
    <cellStyle name="Normal 2 5 2 6 4" xfId="28647"/>
    <cellStyle name="Normal 2 5 2 6 5" xfId="42787"/>
    <cellStyle name="Normal 2 5 2 7" xfId="6437"/>
    <cellStyle name="Normal 2 5 2 7 2" xfId="18557"/>
    <cellStyle name="Normal 2 5 2 7 2 2" xfId="46985"/>
    <cellStyle name="Normal 2 5 2 7 3" xfId="30646"/>
    <cellStyle name="Normal 2 5 2 7 4" xfId="38708"/>
    <cellStyle name="Normal 2 5 2 8" xfId="12497"/>
    <cellStyle name="Normal 2 5 2 8 2" xfId="44939"/>
    <cellStyle name="Normal 2 5 2 9" xfId="24617"/>
    <cellStyle name="Normal 2 5 3" xfId="1363"/>
    <cellStyle name="Normal 2 5 3 2" xfId="3405"/>
    <cellStyle name="Normal 2 5 3 2 2" xfId="9464"/>
    <cellStyle name="Normal 2 5 3 2 2 2" xfId="21584"/>
    <cellStyle name="Normal 2 5 3 2 2 3" xfId="33673"/>
    <cellStyle name="Normal 2 5 3 2 2 4" xfId="50031"/>
    <cellStyle name="Normal 2 5 3 2 3" xfId="15524"/>
    <cellStyle name="Normal 2 5 3 2 4" xfId="27614"/>
    <cellStyle name="Normal 2 5 3 2 5" xfId="41754"/>
    <cellStyle name="Normal 2 5 3 3" xfId="5430"/>
    <cellStyle name="Normal 2 5 3 3 2" xfId="11489"/>
    <cellStyle name="Normal 2 5 3 3 2 2" xfId="23609"/>
    <cellStyle name="Normal 2 5 3 3 2 3" xfId="35698"/>
    <cellStyle name="Normal 2 5 3 3 2 4" xfId="52056"/>
    <cellStyle name="Normal 2 5 3 3 3" xfId="17549"/>
    <cellStyle name="Normal 2 5 3 3 4" xfId="29639"/>
    <cellStyle name="Normal 2 5 3 3 5" xfId="43779"/>
    <cellStyle name="Normal 2 5 3 4" xfId="7434"/>
    <cellStyle name="Normal 2 5 3 4 2" xfId="19554"/>
    <cellStyle name="Normal 2 5 3 4 2 2" xfId="47997"/>
    <cellStyle name="Normal 2 5 3 4 3" xfId="31643"/>
    <cellStyle name="Normal 2 5 3 4 4" xfId="39720"/>
    <cellStyle name="Normal 2 5 3 5" xfId="13494"/>
    <cellStyle name="Normal 2 5 3 5 2" xfId="45948"/>
    <cellStyle name="Normal 2 5 3 6" xfId="25609"/>
    <cellStyle name="Normal 2 5 3 7" xfId="37699"/>
    <cellStyle name="Normal 2 5 4" xfId="854"/>
    <cellStyle name="Normal 2 5 4 2" xfId="2909"/>
    <cellStyle name="Normal 2 5 4 2 2" xfId="8968"/>
    <cellStyle name="Normal 2 5 4 2 2 2" xfId="21088"/>
    <cellStyle name="Normal 2 5 4 2 2 3" xfId="33177"/>
    <cellStyle name="Normal 2 5 4 2 2 4" xfId="49535"/>
    <cellStyle name="Normal 2 5 4 2 3" xfId="15028"/>
    <cellStyle name="Normal 2 5 4 2 4" xfId="27118"/>
    <cellStyle name="Normal 2 5 4 2 5" xfId="41258"/>
    <cellStyle name="Normal 2 5 4 3" xfId="4934"/>
    <cellStyle name="Normal 2 5 4 3 2" xfId="10993"/>
    <cellStyle name="Normal 2 5 4 3 2 2" xfId="23113"/>
    <cellStyle name="Normal 2 5 4 3 2 3" xfId="35202"/>
    <cellStyle name="Normal 2 5 4 3 2 4" xfId="51560"/>
    <cellStyle name="Normal 2 5 4 3 3" xfId="17053"/>
    <cellStyle name="Normal 2 5 4 3 4" xfId="29143"/>
    <cellStyle name="Normal 2 5 4 3 5" xfId="43283"/>
    <cellStyle name="Normal 2 5 4 4" xfId="6938"/>
    <cellStyle name="Normal 2 5 4 4 2" xfId="19058"/>
    <cellStyle name="Normal 2 5 4 4 2 2" xfId="47492"/>
    <cellStyle name="Normal 2 5 4 4 3" xfId="31147"/>
    <cellStyle name="Normal 2 5 4 4 4" xfId="39215"/>
    <cellStyle name="Normal 2 5 4 5" xfId="12998"/>
    <cellStyle name="Normal 2 5 4 5 2" xfId="45444"/>
    <cellStyle name="Normal 2 5 4 6" xfId="25113"/>
    <cellStyle name="Normal 2 5 4 7" xfId="37203"/>
    <cellStyle name="Normal 2 5 5" xfId="1906"/>
    <cellStyle name="Normal 2 5 5 2" xfId="3942"/>
    <cellStyle name="Normal 2 5 5 2 2" xfId="10001"/>
    <cellStyle name="Normal 2 5 5 2 2 2" xfId="22121"/>
    <cellStyle name="Normal 2 5 5 2 2 3" xfId="34210"/>
    <cellStyle name="Normal 2 5 5 2 2 4" xfId="50568"/>
    <cellStyle name="Normal 2 5 5 2 3" xfId="16061"/>
    <cellStyle name="Normal 2 5 5 2 4" xfId="28151"/>
    <cellStyle name="Normal 2 5 5 2 5" xfId="42291"/>
    <cellStyle name="Normal 2 5 5 3" xfId="5942"/>
    <cellStyle name="Normal 2 5 5 3 2" xfId="12001"/>
    <cellStyle name="Normal 2 5 5 3 2 2" xfId="24121"/>
    <cellStyle name="Normal 2 5 5 3 2 3" xfId="36210"/>
    <cellStyle name="Normal 2 5 5 3 2 4" xfId="52568"/>
    <cellStyle name="Normal 2 5 5 3 3" xfId="18061"/>
    <cellStyle name="Normal 2 5 5 3 4" xfId="30151"/>
    <cellStyle name="Normal 2 5 5 3 5" xfId="44291"/>
    <cellStyle name="Normal 2 5 5 4" xfId="7971"/>
    <cellStyle name="Normal 2 5 5 4 2" xfId="20091"/>
    <cellStyle name="Normal 2 5 5 4 2 2" xfId="48535"/>
    <cellStyle name="Normal 2 5 5 4 3" xfId="32180"/>
    <cellStyle name="Normal 2 5 5 4 4" xfId="40258"/>
    <cellStyle name="Normal 2 5 5 5" xfId="14031"/>
    <cellStyle name="Normal 2 5 5 5 2" xfId="46486"/>
    <cellStyle name="Normal 2 5 5 6" xfId="26121"/>
    <cellStyle name="Normal 2 5 5 7" xfId="38211"/>
    <cellStyle name="Normal 2 5 6" xfId="2405"/>
    <cellStyle name="Normal 2 5 6 2" xfId="8465"/>
    <cellStyle name="Normal 2 5 6 2 2" xfId="20585"/>
    <cellStyle name="Normal 2 5 6 2 3" xfId="32674"/>
    <cellStyle name="Normal 2 5 6 2 4" xfId="49031"/>
    <cellStyle name="Normal 2 5 6 3" xfId="14525"/>
    <cellStyle name="Normal 2 5 6 4" xfId="26615"/>
    <cellStyle name="Normal 2 5 6 5" xfId="40754"/>
    <cellStyle name="Normal 2 5 7" xfId="4436"/>
    <cellStyle name="Normal 2 5 7 2" xfId="10495"/>
    <cellStyle name="Normal 2 5 7 2 2" xfId="22615"/>
    <cellStyle name="Normal 2 5 7 2 3" xfId="34704"/>
    <cellStyle name="Normal 2 5 7 2 4" xfId="51062"/>
    <cellStyle name="Normal 2 5 7 3" xfId="16555"/>
    <cellStyle name="Normal 2 5 7 4" xfId="28645"/>
    <cellStyle name="Normal 2 5 7 5" xfId="42785"/>
    <cellStyle name="Normal 2 5 8" xfId="6435"/>
    <cellStyle name="Normal 2 5 8 2" xfId="18555"/>
    <cellStyle name="Normal 2 5 8 2 2" xfId="46983"/>
    <cellStyle name="Normal 2 5 8 3" xfId="30644"/>
    <cellStyle name="Normal 2 5 8 4" xfId="38706"/>
    <cellStyle name="Normal 2 5 9" xfId="12495"/>
    <cellStyle name="Normal 2 5 9 2" xfId="44937"/>
    <cellStyle name="Normal 2 6" xfId="279"/>
    <cellStyle name="Normal 2 6 10" xfId="24620"/>
    <cellStyle name="Normal 2 6 11" xfId="36710"/>
    <cellStyle name="Normal 2 6 2" xfId="281"/>
    <cellStyle name="Normal 2 6 2 10" xfId="36712"/>
    <cellStyle name="Normal 2 6 2 2" xfId="1370"/>
    <cellStyle name="Normal 2 6 2 2 2" xfId="3412"/>
    <cellStyle name="Normal 2 6 2 2 2 2" xfId="9471"/>
    <cellStyle name="Normal 2 6 2 2 2 2 2" xfId="21591"/>
    <cellStyle name="Normal 2 6 2 2 2 2 3" xfId="33680"/>
    <cellStyle name="Normal 2 6 2 2 2 2 4" xfId="50038"/>
    <cellStyle name="Normal 2 6 2 2 2 3" xfId="15531"/>
    <cellStyle name="Normal 2 6 2 2 2 4" xfId="27621"/>
    <cellStyle name="Normal 2 6 2 2 2 5" xfId="41761"/>
    <cellStyle name="Normal 2 6 2 2 3" xfId="5437"/>
    <cellStyle name="Normal 2 6 2 2 3 2" xfId="11496"/>
    <cellStyle name="Normal 2 6 2 2 3 2 2" xfId="23616"/>
    <cellStyle name="Normal 2 6 2 2 3 2 3" xfId="35705"/>
    <cellStyle name="Normal 2 6 2 2 3 2 4" xfId="52063"/>
    <cellStyle name="Normal 2 6 2 2 3 3" xfId="17556"/>
    <cellStyle name="Normal 2 6 2 2 3 4" xfId="29646"/>
    <cellStyle name="Normal 2 6 2 2 3 5" xfId="43786"/>
    <cellStyle name="Normal 2 6 2 2 4" xfId="7441"/>
    <cellStyle name="Normal 2 6 2 2 4 2" xfId="19561"/>
    <cellStyle name="Normal 2 6 2 2 4 2 2" xfId="48004"/>
    <cellStyle name="Normal 2 6 2 2 4 3" xfId="31650"/>
    <cellStyle name="Normal 2 6 2 2 4 4" xfId="39727"/>
    <cellStyle name="Normal 2 6 2 2 5" xfId="13501"/>
    <cellStyle name="Normal 2 6 2 2 5 2" xfId="45955"/>
    <cellStyle name="Normal 2 6 2 2 6" xfId="25616"/>
    <cellStyle name="Normal 2 6 2 2 7" xfId="37706"/>
    <cellStyle name="Normal 2 6 2 3" xfId="861"/>
    <cellStyle name="Normal 2 6 2 3 2" xfId="2916"/>
    <cellStyle name="Normal 2 6 2 3 2 2" xfId="8975"/>
    <cellStyle name="Normal 2 6 2 3 2 2 2" xfId="21095"/>
    <cellStyle name="Normal 2 6 2 3 2 2 3" xfId="33184"/>
    <cellStyle name="Normal 2 6 2 3 2 2 4" xfId="49542"/>
    <cellStyle name="Normal 2 6 2 3 2 3" xfId="15035"/>
    <cellStyle name="Normal 2 6 2 3 2 4" xfId="27125"/>
    <cellStyle name="Normal 2 6 2 3 2 5" xfId="41265"/>
    <cellStyle name="Normal 2 6 2 3 3" xfId="4941"/>
    <cellStyle name="Normal 2 6 2 3 3 2" xfId="11000"/>
    <cellStyle name="Normal 2 6 2 3 3 2 2" xfId="23120"/>
    <cellStyle name="Normal 2 6 2 3 3 2 3" xfId="35209"/>
    <cellStyle name="Normal 2 6 2 3 3 2 4" xfId="51567"/>
    <cellStyle name="Normal 2 6 2 3 3 3" xfId="17060"/>
    <cellStyle name="Normal 2 6 2 3 3 4" xfId="29150"/>
    <cellStyle name="Normal 2 6 2 3 3 5" xfId="43290"/>
    <cellStyle name="Normal 2 6 2 3 4" xfId="6945"/>
    <cellStyle name="Normal 2 6 2 3 4 2" xfId="19065"/>
    <cellStyle name="Normal 2 6 2 3 4 2 2" xfId="47499"/>
    <cellStyle name="Normal 2 6 2 3 4 3" xfId="31154"/>
    <cellStyle name="Normal 2 6 2 3 4 4" xfId="39222"/>
    <cellStyle name="Normal 2 6 2 3 5" xfId="13005"/>
    <cellStyle name="Normal 2 6 2 3 5 2" xfId="45451"/>
    <cellStyle name="Normal 2 6 2 3 6" xfId="25120"/>
    <cellStyle name="Normal 2 6 2 3 7" xfId="37210"/>
    <cellStyle name="Normal 2 6 2 4" xfId="1913"/>
    <cellStyle name="Normal 2 6 2 4 2" xfId="3949"/>
    <cellStyle name="Normal 2 6 2 4 2 2" xfId="10008"/>
    <cellStyle name="Normal 2 6 2 4 2 2 2" xfId="22128"/>
    <cellStyle name="Normal 2 6 2 4 2 2 3" xfId="34217"/>
    <cellStyle name="Normal 2 6 2 4 2 2 4" xfId="50575"/>
    <cellStyle name="Normal 2 6 2 4 2 3" xfId="16068"/>
    <cellStyle name="Normal 2 6 2 4 2 4" xfId="28158"/>
    <cellStyle name="Normal 2 6 2 4 2 5" xfId="42298"/>
    <cellStyle name="Normal 2 6 2 4 3" xfId="5949"/>
    <cellStyle name="Normal 2 6 2 4 3 2" xfId="12008"/>
    <cellStyle name="Normal 2 6 2 4 3 2 2" xfId="24128"/>
    <cellStyle name="Normal 2 6 2 4 3 2 3" xfId="36217"/>
    <cellStyle name="Normal 2 6 2 4 3 2 4" xfId="52575"/>
    <cellStyle name="Normal 2 6 2 4 3 3" xfId="18068"/>
    <cellStyle name="Normal 2 6 2 4 3 4" xfId="30158"/>
    <cellStyle name="Normal 2 6 2 4 3 5" xfId="44298"/>
    <cellStyle name="Normal 2 6 2 4 4" xfId="7978"/>
    <cellStyle name="Normal 2 6 2 4 4 2" xfId="20098"/>
    <cellStyle name="Normal 2 6 2 4 4 2 2" xfId="48542"/>
    <cellStyle name="Normal 2 6 2 4 4 3" xfId="32187"/>
    <cellStyle name="Normal 2 6 2 4 4 4" xfId="40265"/>
    <cellStyle name="Normal 2 6 2 4 5" xfId="14038"/>
    <cellStyle name="Normal 2 6 2 4 5 2" xfId="46493"/>
    <cellStyle name="Normal 2 6 2 4 6" xfId="26128"/>
    <cellStyle name="Normal 2 6 2 4 7" xfId="38218"/>
    <cellStyle name="Normal 2 6 2 5" xfId="2412"/>
    <cellStyle name="Normal 2 6 2 5 2" xfId="8472"/>
    <cellStyle name="Normal 2 6 2 5 2 2" xfId="20592"/>
    <cellStyle name="Normal 2 6 2 5 2 3" xfId="32681"/>
    <cellStyle name="Normal 2 6 2 5 2 4" xfId="49038"/>
    <cellStyle name="Normal 2 6 2 5 3" xfId="14532"/>
    <cellStyle name="Normal 2 6 2 5 4" xfId="26622"/>
    <cellStyle name="Normal 2 6 2 5 5" xfId="40761"/>
    <cellStyle name="Normal 2 6 2 6" xfId="4443"/>
    <cellStyle name="Normal 2 6 2 6 2" xfId="10502"/>
    <cellStyle name="Normal 2 6 2 6 2 2" xfId="22622"/>
    <cellStyle name="Normal 2 6 2 6 2 3" xfId="34711"/>
    <cellStyle name="Normal 2 6 2 6 2 4" xfId="51069"/>
    <cellStyle name="Normal 2 6 2 6 3" xfId="16562"/>
    <cellStyle name="Normal 2 6 2 6 4" xfId="28652"/>
    <cellStyle name="Normal 2 6 2 6 5" xfId="42792"/>
    <cellStyle name="Normal 2 6 2 7" xfId="6442"/>
    <cellStyle name="Normal 2 6 2 7 2" xfId="18562"/>
    <cellStyle name="Normal 2 6 2 7 2 2" xfId="46990"/>
    <cellStyle name="Normal 2 6 2 7 3" xfId="30651"/>
    <cellStyle name="Normal 2 6 2 7 4" xfId="38713"/>
    <cellStyle name="Normal 2 6 2 8" xfId="12502"/>
    <cellStyle name="Normal 2 6 2 8 2" xfId="44944"/>
    <cellStyle name="Normal 2 6 2 9" xfId="24622"/>
    <cellStyle name="Normal 2 6 3" xfId="1368"/>
    <cellStyle name="Normal 2 6 3 2" xfId="3410"/>
    <cellStyle name="Normal 2 6 3 2 2" xfId="9469"/>
    <cellStyle name="Normal 2 6 3 2 2 2" xfId="21589"/>
    <cellStyle name="Normal 2 6 3 2 2 3" xfId="33678"/>
    <cellStyle name="Normal 2 6 3 2 2 4" xfId="50036"/>
    <cellStyle name="Normal 2 6 3 2 3" xfId="15529"/>
    <cellStyle name="Normal 2 6 3 2 4" xfId="27619"/>
    <cellStyle name="Normal 2 6 3 2 5" xfId="41759"/>
    <cellStyle name="Normal 2 6 3 3" xfId="5435"/>
    <cellStyle name="Normal 2 6 3 3 2" xfId="11494"/>
    <cellStyle name="Normal 2 6 3 3 2 2" xfId="23614"/>
    <cellStyle name="Normal 2 6 3 3 2 3" xfId="35703"/>
    <cellStyle name="Normal 2 6 3 3 2 4" xfId="52061"/>
    <cellStyle name="Normal 2 6 3 3 3" xfId="17554"/>
    <cellStyle name="Normal 2 6 3 3 4" xfId="29644"/>
    <cellStyle name="Normal 2 6 3 3 5" xfId="43784"/>
    <cellStyle name="Normal 2 6 3 4" xfId="7439"/>
    <cellStyle name="Normal 2 6 3 4 2" xfId="19559"/>
    <cellStyle name="Normal 2 6 3 4 2 2" xfId="48002"/>
    <cellStyle name="Normal 2 6 3 4 3" xfId="31648"/>
    <cellStyle name="Normal 2 6 3 4 4" xfId="39725"/>
    <cellStyle name="Normal 2 6 3 5" xfId="13499"/>
    <cellStyle name="Normal 2 6 3 5 2" xfId="45953"/>
    <cellStyle name="Normal 2 6 3 6" xfId="25614"/>
    <cellStyle name="Normal 2 6 3 7" xfId="37704"/>
    <cellStyle name="Normal 2 6 4" xfId="859"/>
    <cellStyle name="Normal 2 6 4 2" xfId="2914"/>
    <cellStyle name="Normal 2 6 4 2 2" xfId="8973"/>
    <cellStyle name="Normal 2 6 4 2 2 2" xfId="21093"/>
    <cellStyle name="Normal 2 6 4 2 2 3" xfId="33182"/>
    <cellStyle name="Normal 2 6 4 2 2 4" xfId="49540"/>
    <cellStyle name="Normal 2 6 4 2 3" xfId="15033"/>
    <cellStyle name="Normal 2 6 4 2 4" xfId="27123"/>
    <cellStyle name="Normal 2 6 4 2 5" xfId="41263"/>
    <cellStyle name="Normal 2 6 4 3" xfId="4939"/>
    <cellStyle name="Normal 2 6 4 3 2" xfId="10998"/>
    <cellStyle name="Normal 2 6 4 3 2 2" xfId="23118"/>
    <cellStyle name="Normal 2 6 4 3 2 3" xfId="35207"/>
    <cellStyle name="Normal 2 6 4 3 2 4" xfId="51565"/>
    <cellStyle name="Normal 2 6 4 3 3" xfId="17058"/>
    <cellStyle name="Normal 2 6 4 3 4" xfId="29148"/>
    <cellStyle name="Normal 2 6 4 3 5" xfId="43288"/>
    <cellStyle name="Normal 2 6 4 4" xfId="6943"/>
    <cellStyle name="Normal 2 6 4 4 2" xfId="19063"/>
    <cellStyle name="Normal 2 6 4 4 2 2" xfId="47497"/>
    <cellStyle name="Normal 2 6 4 4 3" xfId="31152"/>
    <cellStyle name="Normal 2 6 4 4 4" xfId="39220"/>
    <cellStyle name="Normal 2 6 4 5" xfId="13003"/>
    <cellStyle name="Normal 2 6 4 5 2" xfId="45449"/>
    <cellStyle name="Normal 2 6 4 6" xfId="25118"/>
    <cellStyle name="Normal 2 6 4 7" xfId="37208"/>
    <cellStyle name="Normal 2 6 5" xfId="1911"/>
    <cellStyle name="Normal 2 6 5 2" xfId="3947"/>
    <cellStyle name="Normal 2 6 5 2 2" xfId="10006"/>
    <cellStyle name="Normal 2 6 5 2 2 2" xfId="22126"/>
    <cellStyle name="Normal 2 6 5 2 2 3" xfId="34215"/>
    <cellStyle name="Normal 2 6 5 2 2 4" xfId="50573"/>
    <cellStyle name="Normal 2 6 5 2 3" xfId="16066"/>
    <cellStyle name="Normal 2 6 5 2 4" xfId="28156"/>
    <cellStyle name="Normal 2 6 5 2 5" xfId="42296"/>
    <cellStyle name="Normal 2 6 5 3" xfId="5947"/>
    <cellStyle name="Normal 2 6 5 3 2" xfId="12006"/>
    <cellStyle name="Normal 2 6 5 3 2 2" xfId="24126"/>
    <cellStyle name="Normal 2 6 5 3 2 3" xfId="36215"/>
    <cellStyle name="Normal 2 6 5 3 2 4" xfId="52573"/>
    <cellStyle name="Normal 2 6 5 3 3" xfId="18066"/>
    <cellStyle name="Normal 2 6 5 3 4" xfId="30156"/>
    <cellStyle name="Normal 2 6 5 3 5" xfId="44296"/>
    <cellStyle name="Normal 2 6 5 4" xfId="7976"/>
    <cellStyle name="Normal 2 6 5 4 2" xfId="20096"/>
    <cellStyle name="Normal 2 6 5 4 2 2" xfId="48540"/>
    <cellStyle name="Normal 2 6 5 4 3" xfId="32185"/>
    <cellStyle name="Normal 2 6 5 4 4" xfId="40263"/>
    <cellStyle name="Normal 2 6 5 5" xfId="14036"/>
    <cellStyle name="Normal 2 6 5 5 2" xfId="46491"/>
    <cellStyle name="Normal 2 6 5 6" xfId="26126"/>
    <cellStyle name="Normal 2 6 5 7" xfId="38216"/>
    <cellStyle name="Normal 2 6 6" xfId="2410"/>
    <cellStyle name="Normal 2 6 6 2" xfId="8470"/>
    <cellStyle name="Normal 2 6 6 2 2" xfId="20590"/>
    <cellStyle name="Normal 2 6 6 2 3" xfId="32679"/>
    <cellStyle name="Normal 2 6 6 2 4" xfId="49036"/>
    <cellStyle name="Normal 2 6 6 3" xfId="14530"/>
    <cellStyle name="Normal 2 6 6 4" xfId="26620"/>
    <cellStyle name="Normal 2 6 6 5" xfId="40759"/>
    <cellStyle name="Normal 2 6 7" xfId="4441"/>
    <cellStyle name="Normal 2 6 7 2" xfId="10500"/>
    <cellStyle name="Normal 2 6 7 2 2" xfId="22620"/>
    <cellStyle name="Normal 2 6 7 2 3" xfId="34709"/>
    <cellStyle name="Normal 2 6 7 2 4" xfId="51067"/>
    <cellStyle name="Normal 2 6 7 3" xfId="16560"/>
    <cellStyle name="Normal 2 6 7 4" xfId="28650"/>
    <cellStyle name="Normal 2 6 7 5" xfId="42790"/>
    <cellStyle name="Normal 2 6 8" xfId="6440"/>
    <cellStyle name="Normal 2 6 8 2" xfId="18560"/>
    <cellStyle name="Normal 2 6 8 2 2" xfId="46988"/>
    <cellStyle name="Normal 2 6 8 3" xfId="30649"/>
    <cellStyle name="Normal 2 6 8 4" xfId="38711"/>
    <cellStyle name="Normal 2 6 9" xfId="12500"/>
    <cellStyle name="Normal 2 6 9 2" xfId="44942"/>
    <cellStyle name="Normal 2 7" xfId="283"/>
    <cellStyle name="Normal 2 7 10" xfId="24624"/>
    <cellStyle name="Normal 2 7 11" xfId="36714"/>
    <cellStyle name="Normal 2 7 2" xfId="285"/>
    <cellStyle name="Normal 2 7 2 10" xfId="36716"/>
    <cellStyle name="Normal 2 7 2 2" xfId="1374"/>
    <cellStyle name="Normal 2 7 2 2 2" xfId="3416"/>
    <cellStyle name="Normal 2 7 2 2 2 2" xfId="9475"/>
    <cellStyle name="Normal 2 7 2 2 2 2 2" xfId="21595"/>
    <cellStyle name="Normal 2 7 2 2 2 2 3" xfId="33684"/>
    <cellStyle name="Normal 2 7 2 2 2 2 4" xfId="50042"/>
    <cellStyle name="Normal 2 7 2 2 2 3" xfId="15535"/>
    <cellStyle name="Normal 2 7 2 2 2 4" xfId="27625"/>
    <cellStyle name="Normal 2 7 2 2 2 5" xfId="41765"/>
    <cellStyle name="Normal 2 7 2 2 3" xfId="5441"/>
    <cellStyle name="Normal 2 7 2 2 3 2" xfId="11500"/>
    <cellStyle name="Normal 2 7 2 2 3 2 2" xfId="23620"/>
    <cellStyle name="Normal 2 7 2 2 3 2 3" xfId="35709"/>
    <cellStyle name="Normal 2 7 2 2 3 2 4" xfId="52067"/>
    <cellStyle name="Normal 2 7 2 2 3 3" xfId="17560"/>
    <cellStyle name="Normal 2 7 2 2 3 4" xfId="29650"/>
    <cellStyle name="Normal 2 7 2 2 3 5" xfId="43790"/>
    <cellStyle name="Normal 2 7 2 2 4" xfId="7445"/>
    <cellStyle name="Normal 2 7 2 2 4 2" xfId="19565"/>
    <cellStyle name="Normal 2 7 2 2 4 2 2" xfId="48008"/>
    <cellStyle name="Normal 2 7 2 2 4 3" xfId="31654"/>
    <cellStyle name="Normal 2 7 2 2 4 4" xfId="39731"/>
    <cellStyle name="Normal 2 7 2 2 5" xfId="13505"/>
    <cellStyle name="Normal 2 7 2 2 5 2" xfId="45959"/>
    <cellStyle name="Normal 2 7 2 2 6" xfId="25620"/>
    <cellStyle name="Normal 2 7 2 2 7" xfId="37710"/>
    <cellStyle name="Normal 2 7 2 3" xfId="865"/>
    <cellStyle name="Normal 2 7 2 3 2" xfId="2920"/>
    <cellStyle name="Normal 2 7 2 3 2 2" xfId="8979"/>
    <cellStyle name="Normal 2 7 2 3 2 2 2" xfId="21099"/>
    <cellStyle name="Normal 2 7 2 3 2 2 3" xfId="33188"/>
    <cellStyle name="Normal 2 7 2 3 2 2 4" xfId="49546"/>
    <cellStyle name="Normal 2 7 2 3 2 3" xfId="15039"/>
    <cellStyle name="Normal 2 7 2 3 2 4" xfId="27129"/>
    <cellStyle name="Normal 2 7 2 3 2 5" xfId="41269"/>
    <cellStyle name="Normal 2 7 2 3 3" xfId="4945"/>
    <cellStyle name="Normal 2 7 2 3 3 2" xfId="11004"/>
    <cellStyle name="Normal 2 7 2 3 3 2 2" xfId="23124"/>
    <cellStyle name="Normal 2 7 2 3 3 2 3" xfId="35213"/>
    <cellStyle name="Normal 2 7 2 3 3 2 4" xfId="51571"/>
    <cellStyle name="Normal 2 7 2 3 3 3" xfId="17064"/>
    <cellStyle name="Normal 2 7 2 3 3 4" xfId="29154"/>
    <cellStyle name="Normal 2 7 2 3 3 5" xfId="43294"/>
    <cellStyle name="Normal 2 7 2 3 4" xfId="6949"/>
    <cellStyle name="Normal 2 7 2 3 4 2" xfId="19069"/>
    <cellStyle name="Normal 2 7 2 3 4 2 2" xfId="47503"/>
    <cellStyle name="Normal 2 7 2 3 4 3" xfId="31158"/>
    <cellStyle name="Normal 2 7 2 3 4 4" xfId="39226"/>
    <cellStyle name="Normal 2 7 2 3 5" xfId="13009"/>
    <cellStyle name="Normal 2 7 2 3 5 2" xfId="45455"/>
    <cellStyle name="Normal 2 7 2 3 6" xfId="25124"/>
    <cellStyle name="Normal 2 7 2 3 7" xfId="37214"/>
    <cellStyle name="Normal 2 7 2 4" xfId="1917"/>
    <cellStyle name="Normal 2 7 2 4 2" xfId="3953"/>
    <cellStyle name="Normal 2 7 2 4 2 2" xfId="10012"/>
    <cellStyle name="Normal 2 7 2 4 2 2 2" xfId="22132"/>
    <cellStyle name="Normal 2 7 2 4 2 2 3" xfId="34221"/>
    <cellStyle name="Normal 2 7 2 4 2 2 4" xfId="50579"/>
    <cellStyle name="Normal 2 7 2 4 2 3" xfId="16072"/>
    <cellStyle name="Normal 2 7 2 4 2 4" xfId="28162"/>
    <cellStyle name="Normal 2 7 2 4 2 5" xfId="42302"/>
    <cellStyle name="Normal 2 7 2 4 3" xfId="5953"/>
    <cellStyle name="Normal 2 7 2 4 3 2" xfId="12012"/>
    <cellStyle name="Normal 2 7 2 4 3 2 2" xfId="24132"/>
    <cellStyle name="Normal 2 7 2 4 3 2 3" xfId="36221"/>
    <cellStyle name="Normal 2 7 2 4 3 2 4" xfId="52579"/>
    <cellStyle name="Normal 2 7 2 4 3 3" xfId="18072"/>
    <cellStyle name="Normal 2 7 2 4 3 4" xfId="30162"/>
    <cellStyle name="Normal 2 7 2 4 3 5" xfId="44302"/>
    <cellStyle name="Normal 2 7 2 4 4" xfId="7982"/>
    <cellStyle name="Normal 2 7 2 4 4 2" xfId="20102"/>
    <cellStyle name="Normal 2 7 2 4 4 2 2" xfId="48546"/>
    <cellStyle name="Normal 2 7 2 4 4 3" xfId="32191"/>
    <cellStyle name="Normal 2 7 2 4 4 4" xfId="40269"/>
    <cellStyle name="Normal 2 7 2 4 5" xfId="14042"/>
    <cellStyle name="Normal 2 7 2 4 5 2" xfId="46497"/>
    <cellStyle name="Normal 2 7 2 4 6" xfId="26132"/>
    <cellStyle name="Normal 2 7 2 4 7" xfId="38222"/>
    <cellStyle name="Normal 2 7 2 5" xfId="2416"/>
    <cellStyle name="Normal 2 7 2 5 2" xfId="8476"/>
    <cellStyle name="Normal 2 7 2 5 2 2" xfId="20596"/>
    <cellStyle name="Normal 2 7 2 5 2 3" xfId="32685"/>
    <cellStyle name="Normal 2 7 2 5 2 4" xfId="49042"/>
    <cellStyle name="Normal 2 7 2 5 3" xfId="14536"/>
    <cellStyle name="Normal 2 7 2 5 4" xfId="26626"/>
    <cellStyle name="Normal 2 7 2 5 5" xfId="40765"/>
    <cellStyle name="Normal 2 7 2 6" xfId="4447"/>
    <cellStyle name="Normal 2 7 2 6 2" xfId="10506"/>
    <cellStyle name="Normal 2 7 2 6 2 2" xfId="22626"/>
    <cellStyle name="Normal 2 7 2 6 2 3" xfId="34715"/>
    <cellStyle name="Normal 2 7 2 6 2 4" xfId="51073"/>
    <cellStyle name="Normal 2 7 2 6 3" xfId="16566"/>
    <cellStyle name="Normal 2 7 2 6 4" xfId="28656"/>
    <cellStyle name="Normal 2 7 2 6 5" xfId="42796"/>
    <cellStyle name="Normal 2 7 2 7" xfId="6446"/>
    <cellStyle name="Normal 2 7 2 7 2" xfId="18566"/>
    <cellStyle name="Normal 2 7 2 7 2 2" xfId="46994"/>
    <cellStyle name="Normal 2 7 2 7 3" xfId="30655"/>
    <cellStyle name="Normal 2 7 2 7 4" xfId="38717"/>
    <cellStyle name="Normal 2 7 2 8" xfId="12506"/>
    <cellStyle name="Normal 2 7 2 8 2" xfId="44948"/>
    <cellStyle name="Normal 2 7 2 9" xfId="24626"/>
    <cellStyle name="Normal 2 7 3" xfId="1372"/>
    <cellStyle name="Normal 2 7 3 2" xfId="3414"/>
    <cellStyle name="Normal 2 7 3 2 2" xfId="9473"/>
    <cellStyle name="Normal 2 7 3 2 2 2" xfId="21593"/>
    <cellStyle name="Normal 2 7 3 2 2 3" xfId="33682"/>
    <cellStyle name="Normal 2 7 3 2 2 4" xfId="50040"/>
    <cellStyle name="Normal 2 7 3 2 3" xfId="15533"/>
    <cellStyle name="Normal 2 7 3 2 4" xfId="27623"/>
    <cellStyle name="Normal 2 7 3 2 5" xfId="41763"/>
    <cellStyle name="Normal 2 7 3 3" xfId="5439"/>
    <cellStyle name="Normal 2 7 3 3 2" xfId="11498"/>
    <cellStyle name="Normal 2 7 3 3 2 2" xfId="23618"/>
    <cellStyle name="Normal 2 7 3 3 2 3" xfId="35707"/>
    <cellStyle name="Normal 2 7 3 3 2 4" xfId="52065"/>
    <cellStyle name="Normal 2 7 3 3 3" xfId="17558"/>
    <cellStyle name="Normal 2 7 3 3 4" xfId="29648"/>
    <cellStyle name="Normal 2 7 3 3 5" xfId="43788"/>
    <cellStyle name="Normal 2 7 3 4" xfId="7443"/>
    <cellStyle name="Normal 2 7 3 4 2" xfId="19563"/>
    <cellStyle name="Normal 2 7 3 4 2 2" xfId="48006"/>
    <cellStyle name="Normal 2 7 3 4 3" xfId="31652"/>
    <cellStyle name="Normal 2 7 3 4 4" xfId="39729"/>
    <cellStyle name="Normal 2 7 3 5" xfId="13503"/>
    <cellStyle name="Normal 2 7 3 5 2" xfId="45957"/>
    <cellStyle name="Normal 2 7 3 6" xfId="25618"/>
    <cellStyle name="Normal 2 7 3 7" xfId="37708"/>
    <cellStyle name="Normal 2 7 4" xfId="863"/>
    <cellStyle name="Normal 2 7 4 2" xfId="2918"/>
    <cellStyle name="Normal 2 7 4 2 2" xfId="8977"/>
    <cellStyle name="Normal 2 7 4 2 2 2" xfId="21097"/>
    <cellStyle name="Normal 2 7 4 2 2 3" xfId="33186"/>
    <cellStyle name="Normal 2 7 4 2 2 4" xfId="49544"/>
    <cellStyle name="Normal 2 7 4 2 3" xfId="15037"/>
    <cellStyle name="Normal 2 7 4 2 4" xfId="27127"/>
    <cellStyle name="Normal 2 7 4 2 5" xfId="41267"/>
    <cellStyle name="Normal 2 7 4 3" xfId="4943"/>
    <cellStyle name="Normal 2 7 4 3 2" xfId="11002"/>
    <cellStyle name="Normal 2 7 4 3 2 2" xfId="23122"/>
    <cellStyle name="Normal 2 7 4 3 2 3" xfId="35211"/>
    <cellStyle name="Normal 2 7 4 3 2 4" xfId="51569"/>
    <cellStyle name="Normal 2 7 4 3 3" xfId="17062"/>
    <cellStyle name="Normal 2 7 4 3 4" xfId="29152"/>
    <cellStyle name="Normal 2 7 4 3 5" xfId="43292"/>
    <cellStyle name="Normal 2 7 4 4" xfId="6947"/>
    <cellStyle name="Normal 2 7 4 4 2" xfId="19067"/>
    <cellStyle name="Normal 2 7 4 4 2 2" xfId="47501"/>
    <cellStyle name="Normal 2 7 4 4 3" xfId="31156"/>
    <cellStyle name="Normal 2 7 4 4 4" xfId="39224"/>
    <cellStyle name="Normal 2 7 4 5" xfId="13007"/>
    <cellStyle name="Normal 2 7 4 5 2" xfId="45453"/>
    <cellStyle name="Normal 2 7 4 6" xfId="25122"/>
    <cellStyle name="Normal 2 7 4 7" xfId="37212"/>
    <cellStyle name="Normal 2 7 5" xfId="1915"/>
    <cellStyle name="Normal 2 7 5 2" xfId="3951"/>
    <cellStyle name="Normal 2 7 5 2 2" xfId="10010"/>
    <cellStyle name="Normal 2 7 5 2 2 2" xfId="22130"/>
    <cellStyle name="Normal 2 7 5 2 2 3" xfId="34219"/>
    <cellStyle name="Normal 2 7 5 2 2 4" xfId="50577"/>
    <cellStyle name="Normal 2 7 5 2 3" xfId="16070"/>
    <cellStyle name="Normal 2 7 5 2 4" xfId="28160"/>
    <cellStyle name="Normal 2 7 5 2 5" xfId="42300"/>
    <cellStyle name="Normal 2 7 5 3" xfId="5951"/>
    <cellStyle name="Normal 2 7 5 3 2" xfId="12010"/>
    <cellStyle name="Normal 2 7 5 3 2 2" xfId="24130"/>
    <cellStyle name="Normal 2 7 5 3 2 3" xfId="36219"/>
    <cellStyle name="Normal 2 7 5 3 2 4" xfId="52577"/>
    <cellStyle name="Normal 2 7 5 3 3" xfId="18070"/>
    <cellStyle name="Normal 2 7 5 3 4" xfId="30160"/>
    <cellStyle name="Normal 2 7 5 3 5" xfId="44300"/>
    <cellStyle name="Normal 2 7 5 4" xfId="7980"/>
    <cellStyle name="Normal 2 7 5 4 2" xfId="20100"/>
    <cellStyle name="Normal 2 7 5 4 2 2" xfId="48544"/>
    <cellStyle name="Normal 2 7 5 4 3" xfId="32189"/>
    <cellStyle name="Normal 2 7 5 4 4" xfId="40267"/>
    <cellStyle name="Normal 2 7 5 5" xfId="14040"/>
    <cellStyle name="Normal 2 7 5 5 2" xfId="46495"/>
    <cellStyle name="Normal 2 7 5 6" xfId="26130"/>
    <cellStyle name="Normal 2 7 5 7" xfId="38220"/>
    <cellStyle name="Normal 2 7 6" xfId="2414"/>
    <cellStyle name="Normal 2 7 6 2" xfId="8474"/>
    <cellStyle name="Normal 2 7 6 2 2" xfId="20594"/>
    <cellStyle name="Normal 2 7 6 2 3" xfId="32683"/>
    <cellStyle name="Normal 2 7 6 2 4" xfId="49040"/>
    <cellStyle name="Normal 2 7 6 3" xfId="14534"/>
    <cellStyle name="Normal 2 7 6 4" xfId="26624"/>
    <cellStyle name="Normal 2 7 6 5" xfId="40763"/>
    <cellStyle name="Normal 2 7 7" xfId="4445"/>
    <cellStyle name="Normal 2 7 7 2" xfId="10504"/>
    <cellStyle name="Normal 2 7 7 2 2" xfId="22624"/>
    <cellStyle name="Normal 2 7 7 2 3" xfId="34713"/>
    <cellStyle name="Normal 2 7 7 2 4" xfId="51071"/>
    <cellStyle name="Normal 2 7 7 3" xfId="16564"/>
    <cellStyle name="Normal 2 7 7 4" xfId="28654"/>
    <cellStyle name="Normal 2 7 7 5" xfId="42794"/>
    <cellStyle name="Normal 2 7 8" xfId="6444"/>
    <cellStyle name="Normal 2 7 8 2" xfId="18564"/>
    <cellStyle name="Normal 2 7 8 2 2" xfId="46992"/>
    <cellStyle name="Normal 2 7 8 3" xfId="30653"/>
    <cellStyle name="Normal 2 7 8 4" xfId="38715"/>
    <cellStyle name="Normal 2 7 9" xfId="12504"/>
    <cellStyle name="Normal 2 7 9 2" xfId="44946"/>
    <cellStyle name="Normal 2 8" xfId="153"/>
    <cellStyle name="Normal 2 8 10" xfId="24502"/>
    <cellStyle name="Normal 2 8 11" xfId="36592"/>
    <cellStyle name="Normal 2 8 2" xfId="287"/>
    <cellStyle name="Normal 2 8 2 10" xfId="36718"/>
    <cellStyle name="Normal 2 8 2 2" xfId="1376"/>
    <cellStyle name="Normal 2 8 2 2 2" xfId="3418"/>
    <cellStyle name="Normal 2 8 2 2 2 2" xfId="9477"/>
    <cellStyle name="Normal 2 8 2 2 2 2 2" xfId="21597"/>
    <cellStyle name="Normal 2 8 2 2 2 2 3" xfId="33686"/>
    <cellStyle name="Normal 2 8 2 2 2 2 4" xfId="50044"/>
    <cellStyle name="Normal 2 8 2 2 2 3" xfId="15537"/>
    <cellStyle name="Normal 2 8 2 2 2 4" xfId="27627"/>
    <cellStyle name="Normal 2 8 2 2 2 5" xfId="41767"/>
    <cellStyle name="Normal 2 8 2 2 3" xfId="5443"/>
    <cellStyle name="Normal 2 8 2 2 3 2" xfId="11502"/>
    <cellStyle name="Normal 2 8 2 2 3 2 2" xfId="23622"/>
    <cellStyle name="Normal 2 8 2 2 3 2 3" xfId="35711"/>
    <cellStyle name="Normal 2 8 2 2 3 2 4" xfId="52069"/>
    <cellStyle name="Normal 2 8 2 2 3 3" xfId="17562"/>
    <cellStyle name="Normal 2 8 2 2 3 4" xfId="29652"/>
    <cellStyle name="Normal 2 8 2 2 3 5" xfId="43792"/>
    <cellStyle name="Normal 2 8 2 2 4" xfId="7447"/>
    <cellStyle name="Normal 2 8 2 2 4 2" xfId="19567"/>
    <cellStyle name="Normal 2 8 2 2 4 2 2" xfId="48010"/>
    <cellStyle name="Normal 2 8 2 2 4 3" xfId="31656"/>
    <cellStyle name="Normal 2 8 2 2 4 4" xfId="39733"/>
    <cellStyle name="Normal 2 8 2 2 5" xfId="13507"/>
    <cellStyle name="Normal 2 8 2 2 5 2" xfId="45961"/>
    <cellStyle name="Normal 2 8 2 2 6" xfId="25622"/>
    <cellStyle name="Normal 2 8 2 2 7" xfId="37712"/>
    <cellStyle name="Normal 2 8 2 3" xfId="867"/>
    <cellStyle name="Normal 2 8 2 3 2" xfId="2922"/>
    <cellStyle name="Normal 2 8 2 3 2 2" xfId="8981"/>
    <cellStyle name="Normal 2 8 2 3 2 2 2" xfId="21101"/>
    <cellStyle name="Normal 2 8 2 3 2 2 3" xfId="33190"/>
    <cellStyle name="Normal 2 8 2 3 2 2 4" xfId="49548"/>
    <cellStyle name="Normal 2 8 2 3 2 3" xfId="15041"/>
    <cellStyle name="Normal 2 8 2 3 2 4" xfId="27131"/>
    <cellStyle name="Normal 2 8 2 3 2 5" xfId="41271"/>
    <cellStyle name="Normal 2 8 2 3 3" xfId="4947"/>
    <cellStyle name="Normal 2 8 2 3 3 2" xfId="11006"/>
    <cellStyle name="Normal 2 8 2 3 3 2 2" xfId="23126"/>
    <cellStyle name="Normal 2 8 2 3 3 2 3" xfId="35215"/>
    <cellStyle name="Normal 2 8 2 3 3 2 4" xfId="51573"/>
    <cellStyle name="Normal 2 8 2 3 3 3" xfId="17066"/>
    <cellStyle name="Normal 2 8 2 3 3 4" xfId="29156"/>
    <cellStyle name="Normal 2 8 2 3 3 5" xfId="43296"/>
    <cellStyle name="Normal 2 8 2 3 4" xfId="6951"/>
    <cellStyle name="Normal 2 8 2 3 4 2" xfId="19071"/>
    <cellStyle name="Normal 2 8 2 3 4 2 2" xfId="47505"/>
    <cellStyle name="Normal 2 8 2 3 4 3" xfId="31160"/>
    <cellStyle name="Normal 2 8 2 3 4 4" xfId="39228"/>
    <cellStyle name="Normal 2 8 2 3 5" xfId="13011"/>
    <cellStyle name="Normal 2 8 2 3 5 2" xfId="45457"/>
    <cellStyle name="Normal 2 8 2 3 6" xfId="25126"/>
    <cellStyle name="Normal 2 8 2 3 7" xfId="37216"/>
    <cellStyle name="Normal 2 8 2 4" xfId="1919"/>
    <cellStyle name="Normal 2 8 2 4 2" xfId="3955"/>
    <cellStyle name="Normal 2 8 2 4 2 2" xfId="10014"/>
    <cellStyle name="Normal 2 8 2 4 2 2 2" xfId="22134"/>
    <cellStyle name="Normal 2 8 2 4 2 2 3" xfId="34223"/>
    <cellStyle name="Normal 2 8 2 4 2 2 4" xfId="50581"/>
    <cellStyle name="Normal 2 8 2 4 2 3" xfId="16074"/>
    <cellStyle name="Normal 2 8 2 4 2 4" xfId="28164"/>
    <cellStyle name="Normal 2 8 2 4 2 5" xfId="42304"/>
    <cellStyle name="Normal 2 8 2 4 3" xfId="5955"/>
    <cellStyle name="Normal 2 8 2 4 3 2" xfId="12014"/>
    <cellStyle name="Normal 2 8 2 4 3 2 2" xfId="24134"/>
    <cellStyle name="Normal 2 8 2 4 3 2 3" xfId="36223"/>
    <cellStyle name="Normal 2 8 2 4 3 2 4" xfId="52581"/>
    <cellStyle name="Normal 2 8 2 4 3 3" xfId="18074"/>
    <cellStyle name="Normal 2 8 2 4 3 4" xfId="30164"/>
    <cellStyle name="Normal 2 8 2 4 3 5" xfId="44304"/>
    <cellStyle name="Normal 2 8 2 4 4" xfId="7984"/>
    <cellStyle name="Normal 2 8 2 4 4 2" xfId="20104"/>
    <cellStyle name="Normal 2 8 2 4 4 2 2" xfId="48548"/>
    <cellStyle name="Normal 2 8 2 4 4 3" xfId="32193"/>
    <cellStyle name="Normal 2 8 2 4 4 4" xfId="40271"/>
    <cellStyle name="Normal 2 8 2 4 5" xfId="14044"/>
    <cellStyle name="Normal 2 8 2 4 5 2" xfId="46499"/>
    <cellStyle name="Normal 2 8 2 4 6" xfId="26134"/>
    <cellStyle name="Normal 2 8 2 4 7" xfId="38224"/>
    <cellStyle name="Normal 2 8 2 5" xfId="2418"/>
    <cellStyle name="Normal 2 8 2 5 2" xfId="8478"/>
    <cellStyle name="Normal 2 8 2 5 2 2" xfId="20598"/>
    <cellStyle name="Normal 2 8 2 5 2 3" xfId="32687"/>
    <cellStyle name="Normal 2 8 2 5 2 4" xfId="49044"/>
    <cellStyle name="Normal 2 8 2 5 3" xfId="14538"/>
    <cellStyle name="Normal 2 8 2 5 4" xfId="26628"/>
    <cellStyle name="Normal 2 8 2 5 5" xfId="40767"/>
    <cellStyle name="Normal 2 8 2 6" xfId="4449"/>
    <cellStyle name="Normal 2 8 2 6 2" xfId="10508"/>
    <cellStyle name="Normal 2 8 2 6 2 2" xfId="22628"/>
    <cellStyle name="Normal 2 8 2 6 2 3" xfId="34717"/>
    <cellStyle name="Normal 2 8 2 6 2 4" xfId="51075"/>
    <cellStyle name="Normal 2 8 2 6 3" xfId="16568"/>
    <cellStyle name="Normal 2 8 2 6 4" xfId="28658"/>
    <cellStyle name="Normal 2 8 2 6 5" xfId="42798"/>
    <cellStyle name="Normal 2 8 2 7" xfId="6448"/>
    <cellStyle name="Normal 2 8 2 7 2" xfId="18568"/>
    <cellStyle name="Normal 2 8 2 7 2 2" xfId="46996"/>
    <cellStyle name="Normal 2 8 2 7 3" xfId="30657"/>
    <cellStyle name="Normal 2 8 2 7 4" xfId="38719"/>
    <cellStyle name="Normal 2 8 2 8" xfId="12508"/>
    <cellStyle name="Normal 2 8 2 8 2" xfId="44950"/>
    <cellStyle name="Normal 2 8 2 9" xfId="24628"/>
    <cellStyle name="Normal 2 8 3" xfId="1249"/>
    <cellStyle name="Normal 2 8 3 2" xfId="3292"/>
    <cellStyle name="Normal 2 8 3 2 2" xfId="9351"/>
    <cellStyle name="Normal 2 8 3 2 2 2" xfId="21471"/>
    <cellStyle name="Normal 2 8 3 2 2 3" xfId="33560"/>
    <cellStyle name="Normal 2 8 3 2 2 4" xfId="49918"/>
    <cellStyle name="Normal 2 8 3 2 3" xfId="15411"/>
    <cellStyle name="Normal 2 8 3 2 4" xfId="27501"/>
    <cellStyle name="Normal 2 8 3 2 5" xfId="41641"/>
    <cellStyle name="Normal 2 8 3 3" xfId="5317"/>
    <cellStyle name="Normal 2 8 3 3 2" xfId="11376"/>
    <cellStyle name="Normal 2 8 3 3 2 2" xfId="23496"/>
    <cellStyle name="Normal 2 8 3 3 2 3" xfId="35585"/>
    <cellStyle name="Normal 2 8 3 3 2 4" xfId="51943"/>
    <cellStyle name="Normal 2 8 3 3 3" xfId="17436"/>
    <cellStyle name="Normal 2 8 3 3 4" xfId="29526"/>
    <cellStyle name="Normal 2 8 3 3 5" xfId="43666"/>
    <cellStyle name="Normal 2 8 3 4" xfId="7321"/>
    <cellStyle name="Normal 2 8 3 4 2" xfId="19441"/>
    <cellStyle name="Normal 2 8 3 4 2 2" xfId="47883"/>
    <cellStyle name="Normal 2 8 3 4 3" xfId="31530"/>
    <cellStyle name="Normal 2 8 3 4 4" xfId="39606"/>
    <cellStyle name="Normal 2 8 3 5" xfId="13381"/>
    <cellStyle name="Normal 2 8 3 5 2" xfId="45834"/>
    <cellStyle name="Normal 2 8 3 6" xfId="25496"/>
    <cellStyle name="Normal 2 8 3 7" xfId="37586"/>
    <cellStyle name="Normal 2 8 4" xfId="740"/>
    <cellStyle name="Normal 2 8 4 2" xfId="2796"/>
    <cellStyle name="Normal 2 8 4 2 2" xfId="8855"/>
    <cellStyle name="Normal 2 8 4 2 2 2" xfId="20975"/>
    <cellStyle name="Normal 2 8 4 2 2 3" xfId="33064"/>
    <cellStyle name="Normal 2 8 4 2 2 4" xfId="49422"/>
    <cellStyle name="Normal 2 8 4 2 3" xfId="14915"/>
    <cellStyle name="Normal 2 8 4 2 4" xfId="27005"/>
    <cellStyle name="Normal 2 8 4 2 5" xfId="41145"/>
    <cellStyle name="Normal 2 8 4 3" xfId="4821"/>
    <cellStyle name="Normal 2 8 4 3 2" xfId="10880"/>
    <cellStyle name="Normal 2 8 4 3 2 2" xfId="23000"/>
    <cellStyle name="Normal 2 8 4 3 2 3" xfId="35089"/>
    <cellStyle name="Normal 2 8 4 3 2 4" xfId="51447"/>
    <cellStyle name="Normal 2 8 4 3 3" xfId="16940"/>
    <cellStyle name="Normal 2 8 4 3 4" xfId="29030"/>
    <cellStyle name="Normal 2 8 4 3 5" xfId="43170"/>
    <cellStyle name="Normal 2 8 4 4" xfId="6825"/>
    <cellStyle name="Normal 2 8 4 4 2" xfId="18945"/>
    <cellStyle name="Normal 2 8 4 4 2 2" xfId="47378"/>
    <cellStyle name="Normal 2 8 4 4 3" xfId="31034"/>
    <cellStyle name="Normal 2 8 4 4 4" xfId="39101"/>
    <cellStyle name="Normal 2 8 4 5" xfId="12885"/>
    <cellStyle name="Normal 2 8 4 5 2" xfId="45330"/>
    <cellStyle name="Normal 2 8 4 6" xfId="25000"/>
    <cellStyle name="Normal 2 8 4 7" xfId="37090"/>
    <cellStyle name="Normal 2 8 5" xfId="1792"/>
    <cellStyle name="Normal 2 8 5 2" xfId="3829"/>
    <cellStyle name="Normal 2 8 5 2 2" xfId="9888"/>
    <cellStyle name="Normal 2 8 5 2 2 2" xfId="22008"/>
    <cellStyle name="Normal 2 8 5 2 2 3" xfId="34097"/>
    <cellStyle name="Normal 2 8 5 2 2 4" xfId="50455"/>
    <cellStyle name="Normal 2 8 5 2 3" xfId="15948"/>
    <cellStyle name="Normal 2 8 5 2 4" xfId="28038"/>
    <cellStyle name="Normal 2 8 5 2 5" xfId="42178"/>
    <cellStyle name="Normal 2 8 5 3" xfId="5829"/>
    <cellStyle name="Normal 2 8 5 3 2" xfId="11888"/>
    <cellStyle name="Normal 2 8 5 3 2 2" xfId="24008"/>
    <cellStyle name="Normal 2 8 5 3 2 3" xfId="36097"/>
    <cellStyle name="Normal 2 8 5 3 2 4" xfId="52455"/>
    <cellStyle name="Normal 2 8 5 3 3" xfId="17948"/>
    <cellStyle name="Normal 2 8 5 3 4" xfId="30038"/>
    <cellStyle name="Normal 2 8 5 3 5" xfId="44178"/>
    <cellStyle name="Normal 2 8 5 4" xfId="7858"/>
    <cellStyle name="Normal 2 8 5 4 2" xfId="19978"/>
    <cellStyle name="Normal 2 8 5 4 2 2" xfId="48421"/>
    <cellStyle name="Normal 2 8 5 4 3" xfId="32067"/>
    <cellStyle name="Normal 2 8 5 4 4" xfId="40144"/>
    <cellStyle name="Normal 2 8 5 5" xfId="13918"/>
    <cellStyle name="Normal 2 8 5 5 2" xfId="46372"/>
    <cellStyle name="Normal 2 8 5 6" xfId="26008"/>
    <cellStyle name="Normal 2 8 5 7" xfId="38098"/>
    <cellStyle name="Normal 2 8 6" xfId="2292"/>
    <cellStyle name="Normal 2 8 6 2" xfId="8352"/>
    <cellStyle name="Normal 2 8 6 2 2" xfId="20472"/>
    <cellStyle name="Normal 2 8 6 2 3" xfId="32561"/>
    <cellStyle name="Normal 2 8 6 2 4" xfId="48918"/>
    <cellStyle name="Normal 2 8 6 3" xfId="14412"/>
    <cellStyle name="Normal 2 8 6 4" xfId="26502"/>
    <cellStyle name="Normal 2 8 6 5" xfId="40641"/>
    <cellStyle name="Normal 2 8 7" xfId="4323"/>
    <cellStyle name="Normal 2 8 7 2" xfId="10382"/>
    <cellStyle name="Normal 2 8 7 2 2" xfId="22502"/>
    <cellStyle name="Normal 2 8 7 2 3" xfId="34591"/>
    <cellStyle name="Normal 2 8 7 2 4" xfId="50949"/>
    <cellStyle name="Normal 2 8 7 3" xfId="16442"/>
    <cellStyle name="Normal 2 8 7 4" xfId="28532"/>
    <cellStyle name="Normal 2 8 7 5" xfId="42672"/>
    <cellStyle name="Normal 2 8 8" xfId="6322"/>
    <cellStyle name="Normal 2 8 8 2" xfId="18442"/>
    <cellStyle name="Normal 2 8 8 2 2" xfId="46869"/>
    <cellStyle name="Normal 2 8 8 3" xfId="30531"/>
    <cellStyle name="Normal 2 8 8 4" xfId="38592"/>
    <cellStyle name="Normal 2 8 9" xfId="12382"/>
    <cellStyle name="Normal 2 8 9 2" xfId="44823"/>
    <cellStyle name="Normal 2 9" xfId="289"/>
    <cellStyle name="Normal 2 9 10" xfId="1378"/>
    <cellStyle name="Normal 2 9 10 2" xfId="3420"/>
    <cellStyle name="Normal 2 9 10 2 2" xfId="9479"/>
    <cellStyle name="Normal 2 9 10 2 2 2" xfId="21599"/>
    <cellStyle name="Normal 2 9 10 2 2 3" xfId="33688"/>
    <cellStyle name="Normal 2 9 10 2 2 4" xfId="50046"/>
    <cellStyle name="Normal 2 9 10 2 3" xfId="15539"/>
    <cellStyle name="Normal 2 9 10 2 4" xfId="27629"/>
    <cellStyle name="Normal 2 9 10 2 5" xfId="41769"/>
    <cellStyle name="Normal 2 9 10 3" xfId="5445"/>
    <cellStyle name="Normal 2 9 10 3 2" xfId="11504"/>
    <cellStyle name="Normal 2 9 10 3 2 2" xfId="23624"/>
    <cellStyle name="Normal 2 9 10 3 2 3" xfId="35713"/>
    <cellStyle name="Normal 2 9 10 3 2 4" xfId="52071"/>
    <cellStyle name="Normal 2 9 10 3 3" xfId="17564"/>
    <cellStyle name="Normal 2 9 10 3 4" xfId="29654"/>
    <cellStyle name="Normal 2 9 10 3 5" xfId="43794"/>
    <cellStyle name="Normal 2 9 10 4" xfId="7449"/>
    <cellStyle name="Normal 2 9 10 4 2" xfId="19569"/>
    <cellStyle name="Normal 2 9 10 4 2 2" xfId="48012"/>
    <cellStyle name="Normal 2 9 10 4 3" xfId="31658"/>
    <cellStyle name="Normal 2 9 10 4 4" xfId="39735"/>
    <cellStyle name="Normal 2 9 10 5" xfId="13509"/>
    <cellStyle name="Normal 2 9 10 5 2" xfId="45963"/>
    <cellStyle name="Normal 2 9 10 6" xfId="25624"/>
    <cellStyle name="Normal 2 9 10 7" xfId="37714"/>
    <cellStyle name="Normal 2 9 11" xfId="869"/>
    <cellStyle name="Normal 2 9 11 2" xfId="2924"/>
    <cellStyle name="Normal 2 9 11 2 2" xfId="8983"/>
    <cellStyle name="Normal 2 9 11 2 2 2" xfId="21103"/>
    <cellStyle name="Normal 2 9 11 2 2 3" xfId="33192"/>
    <cellStyle name="Normal 2 9 11 2 2 4" xfId="49550"/>
    <cellStyle name="Normal 2 9 11 2 3" xfId="15043"/>
    <cellStyle name="Normal 2 9 11 2 4" xfId="27133"/>
    <cellStyle name="Normal 2 9 11 2 5" xfId="41273"/>
    <cellStyle name="Normal 2 9 11 3" xfId="4949"/>
    <cellStyle name="Normal 2 9 11 3 2" xfId="11008"/>
    <cellStyle name="Normal 2 9 11 3 2 2" xfId="23128"/>
    <cellStyle name="Normal 2 9 11 3 2 3" xfId="35217"/>
    <cellStyle name="Normal 2 9 11 3 2 4" xfId="51575"/>
    <cellStyle name="Normal 2 9 11 3 3" xfId="17068"/>
    <cellStyle name="Normal 2 9 11 3 4" xfId="29158"/>
    <cellStyle name="Normal 2 9 11 3 5" xfId="43298"/>
    <cellStyle name="Normal 2 9 11 4" xfId="6953"/>
    <cellStyle name="Normal 2 9 11 4 2" xfId="19073"/>
    <cellStyle name="Normal 2 9 11 4 2 2" xfId="47507"/>
    <cellStyle name="Normal 2 9 11 4 3" xfId="31162"/>
    <cellStyle name="Normal 2 9 11 4 4" xfId="39230"/>
    <cellStyle name="Normal 2 9 11 5" xfId="13013"/>
    <cellStyle name="Normal 2 9 11 5 2" xfId="45459"/>
    <cellStyle name="Normal 2 9 11 6" xfId="25128"/>
    <cellStyle name="Normal 2 9 11 7" xfId="37218"/>
    <cellStyle name="Normal 2 9 12" xfId="1921"/>
    <cellStyle name="Normal 2 9 12 2" xfId="3957"/>
    <cellStyle name="Normal 2 9 12 2 2" xfId="10016"/>
    <cellStyle name="Normal 2 9 12 2 2 2" xfId="22136"/>
    <cellStyle name="Normal 2 9 12 2 2 3" xfId="34225"/>
    <cellStyle name="Normal 2 9 12 2 2 4" xfId="50583"/>
    <cellStyle name="Normal 2 9 12 2 3" xfId="16076"/>
    <cellStyle name="Normal 2 9 12 2 4" xfId="28166"/>
    <cellStyle name="Normal 2 9 12 2 5" xfId="42306"/>
    <cellStyle name="Normal 2 9 12 3" xfId="5957"/>
    <cellStyle name="Normal 2 9 12 3 2" xfId="12016"/>
    <cellStyle name="Normal 2 9 12 3 2 2" xfId="24136"/>
    <cellStyle name="Normal 2 9 12 3 2 3" xfId="36225"/>
    <cellStyle name="Normal 2 9 12 3 2 4" xfId="52583"/>
    <cellStyle name="Normal 2 9 12 3 3" xfId="18076"/>
    <cellStyle name="Normal 2 9 12 3 4" xfId="30166"/>
    <cellStyle name="Normal 2 9 12 3 5" xfId="44306"/>
    <cellStyle name="Normal 2 9 12 4" xfId="7986"/>
    <cellStyle name="Normal 2 9 12 4 2" xfId="20106"/>
    <cellStyle name="Normal 2 9 12 4 2 2" xfId="48550"/>
    <cellStyle name="Normal 2 9 12 4 3" xfId="32195"/>
    <cellStyle name="Normal 2 9 12 4 4" xfId="40273"/>
    <cellStyle name="Normal 2 9 12 5" xfId="14046"/>
    <cellStyle name="Normal 2 9 12 5 2" xfId="46501"/>
    <cellStyle name="Normal 2 9 12 6" xfId="26136"/>
    <cellStyle name="Normal 2 9 12 7" xfId="38226"/>
    <cellStyle name="Normal 2 9 13" xfId="2420"/>
    <cellStyle name="Normal 2 9 13 2" xfId="8480"/>
    <cellStyle name="Normal 2 9 13 2 2" xfId="20600"/>
    <cellStyle name="Normal 2 9 13 2 3" xfId="32689"/>
    <cellStyle name="Normal 2 9 13 2 4" xfId="49046"/>
    <cellStyle name="Normal 2 9 13 3" xfId="14540"/>
    <cellStyle name="Normal 2 9 13 4" xfId="26630"/>
    <cellStyle name="Normal 2 9 13 5" xfId="40769"/>
    <cellStyle name="Normal 2 9 14" xfId="4451"/>
    <cellStyle name="Normal 2 9 14 2" xfId="10510"/>
    <cellStyle name="Normal 2 9 14 2 2" xfId="22630"/>
    <cellStyle name="Normal 2 9 14 2 3" xfId="34719"/>
    <cellStyle name="Normal 2 9 14 2 4" xfId="51077"/>
    <cellStyle name="Normal 2 9 14 3" xfId="16570"/>
    <cellStyle name="Normal 2 9 14 4" xfId="28660"/>
    <cellStyle name="Normal 2 9 14 5" xfId="42800"/>
    <cellStyle name="Normal 2 9 15" xfId="6450"/>
    <cellStyle name="Normal 2 9 15 2" xfId="18570"/>
    <cellStyle name="Normal 2 9 15 2 2" xfId="46998"/>
    <cellStyle name="Normal 2 9 15 3" xfId="30659"/>
    <cellStyle name="Normal 2 9 15 4" xfId="38721"/>
    <cellStyle name="Normal 2 9 16" xfId="12510"/>
    <cellStyle name="Normal 2 9 16 2" xfId="44952"/>
    <cellStyle name="Normal 2 9 17" xfId="24630"/>
    <cellStyle name="Normal 2 9 18" xfId="36720"/>
    <cellStyle name="Normal 2 9 2" xfId="211"/>
    <cellStyle name="Normal 2 9 2 10" xfId="36648"/>
    <cellStyle name="Normal 2 9 2 2" xfId="1306"/>
    <cellStyle name="Normal 2 9 2 2 2" xfId="3348"/>
    <cellStyle name="Normal 2 9 2 2 2 2" xfId="9407"/>
    <cellStyle name="Normal 2 9 2 2 2 2 2" xfId="21527"/>
    <cellStyle name="Normal 2 9 2 2 2 2 3" xfId="33616"/>
    <cellStyle name="Normal 2 9 2 2 2 2 4" xfId="49974"/>
    <cellStyle name="Normal 2 9 2 2 2 3" xfId="15467"/>
    <cellStyle name="Normal 2 9 2 2 2 4" xfId="27557"/>
    <cellStyle name="Normal 2 9 2 2 2 5" xfId="41697"/>
    <cellStyle name="Normal 2 9 2 2 3" xfId="5373"/>
    <cellStyle name="Normal 2 9 2 2 3 2" xfId="11432"/>
    <cellStyle name="Normal 2 9 2 2 3 2 2" xfId="23552"/>
    <cellStyle name="Normal 2 9 2 2 3 2 3" xfId="35641"/>
    <cellStyle name="Normal 2 9 2 2 3 2 4" xfId="51999"/>
    <cellStyle name="Normal 2 9 2 2 3 3" xfId="17492"/>
    <cellStyle name="Normal 2 9 2 2 3 4" xfId="29582"/>
    <cellStyle name="Normal 2 9 2 2 3 5" xfId="43722"/>
    <cellStyle name="Normal 2 9 2 2 4" xfId="7377"/>
    <cellStyle name="Normal 2 9 2 2 4 2" xfId="19497"/>
    <cellStyle name="Normal 2 9 2 2 4 2 2" xfId="47940"/>
    <cellStyle name="Normal 2 9 2 2 4 3" xfId="31586"/>
    <cellStyle name="Normal 2 9 2 2 4 4" xfId="39663"/>
    <cellStyle name="Normal 2 9 2 2 5" xfId="13437"/>
    <cellStyle name="Normal 2 9 2 2 5 2" xfId="45891"/>
    <cellStyle name="Normal 2 9 2 2 6" xfId="25552"/>
    <cellStyle name="Normal 2 9 2 2 7" xfId="37642"/>
    <cellStyle name="Normal 2 9 2 3" xfId="797"/>
    <cellStyle name="Normal 2 9 2 3 2" xfId="2852"/>
    <cellStyle name="Normal 2 9 2 3 2 2" xfId="8911"/>
    <cellStyle name="Normal 2 9 2 3 2 2 2" xfId="21031"/>
    <cellStyle name="Normal 2 9 2 3 2 2 3" xfId="33120"/>
    <cellStyle name="Normal 2 9 2 3 2 2 4" xfId="49478"/>
    <cellStyle name="Normal 2 9 2 3 2 3" xfId="14971"/>
    <cellStyle name="Normal 2 9 2 3 2 4" xfId="27061"/>
    <cellStyle name="Normal 2 9 2 3 2 5" xfId="41201"/>
    <cellStyle name="Normal 2 9 2 3 3" xfId="4877"/>
    <cellStyle name="Normal 2 9 2 3 3 2" xfId="10936"/>
    <cellStyle name="Normal 2 9 2 3 3 2 2" xfId="23056"/>
    <cellStyle name="Normal 2 9 2 3 3 2 3" xfId="35145"/>
    <cellStyle name="Normal 2 9 2 3 3 2 4" xfId="51503"/>
    <cellStyle name="Normal 2 9 2 3 3 3" xfId="16996"/>
    <cellStyle name="Normal 2 9 2 3 3 4" xfId="29086"/>
    <cellStyle name="Normal 2 9 2 3 3 5" xfId="43226"/>
    <cellStyle name="Normal 2 9 2 3 4" xfId="6881"/>
    <cellStyle name="Normal 2 9 2 3 4 2" xfId="19001"/>
    <cellStyle name="Normal 2 9 2 3 4 2 2" xfId="47435"/>
    <cellStyle name="Normal 2 9 2 3 4 3" xfId="31090"/>
    <cellStyle name="Normal 2 9 2 3 4 4" xfId="39158"/>
    <cellStyle name="Normal 2 9 2 3 5" xfId="12941"/>
    <cellStyle name="Normal 2 9 2 3 5 2" xfId="45387"/>
    <cellStyle name="Normal 2 9 2 3 6" xfId="25056"/>
    <cellStyle name="Normal 2 9 2 3 7" xfId="37146"/>
    <cellStyle name="Normal 2 9 2 4" xfId="1849"/>
    <cellStyle name="Normal 2 9 2 4 2" xfId="3885"/>
    <cellStyle name="Normal 2 9 2 4 2 2" xfId="9944"/>
    <cellStyle name="Normal 2 9 2 4 2 2 2" xfId="22064"/>
    <cellStyle name="Normal 2 9 2 4 2 2 3" xfId="34153"/>
    <cellStyle name="Normal 2 9 2 4 2 2 4" xfId="50511"/>
    <cellStyle name="Normal 2 9 2 4 2 3" xfId="16004"/>
    <cellStyle name="Normal 2 9 2 4 2 4" xfId="28094"/>
    <cellStyle name="Normal 2 9 2 4 2 5" xfId="42234"/>
    <cellStyle name="Normal 2 9 2 4 3" xfId="5885"/>
    <cellStyle name="Normal 2 9 2 4 3 2" xfId="11944"/>
    <cellStyle name="Normal 2 9 2 4 3 2 2" xfId="24064"/>
    <cellStyle name="Normal 2 9 2 4 3 2 3" xfId="36153"/>
    <cellStyle name="Normal 2 9 2 4 3 2 4" xfId="52511"/>
    <cellStyle name="Normal 2 9 2 4 3 3" xfId="18004"/>
    <cellStyle name="Normal 2 9 2 4 3 4" xfId="30094"/>
    <cellStyle name="Normal 2 9 2 4 3 5" xfId="44234"/>
    <cellStyle name="Normal 2 9 2 4 4" xfId="7914"/>
    <cellStyle name="Normal 2 9 2 4 4 2" xfId="20034"/>
    <cellStyle name="Normal 2 9 2 4 4 2 2" xfId="48478"/>
    <cellStyle name="Normal 2 9 2 4 4 3" xfId="32123"/>
    <cellStyle name="Normal 2 9 2 4 4 4" xfId="40201"/>
    <cellStyle name="Normal 2 9 2 4 5" xfId="13974"/>
    <cellStyle name="Normal 2 9 2 4 5 2" xfId="46429"/>
    <cellStyle name="Normal 2 9 2 4 6" xfId="26064"/>
    <cellStyle name="Normal 2 9 2 4 7" xfId="38154"/>
    <cellStyle name="Normal 2 9 2 5" xfId="2348"/>
    <cellStyle name="Normal 2 9 2 5 2" xfId="8408"/>
    <cellStyle name="Normal 2 9 2 5 2 2" xfId="20528"/>
    <cellStyle name="Normal 2 9 2 5 2 3" xfId="32617"/>
    <cellStyle name="Normal 2 9 2 5 2 4" xfId="48974"/>
    <cellStyle name="Normal 2 9 2 5 3" xfId="14468"/>
    <cellStyle name="Normal 2 9 2 5 4" xfId="26558"/>
    <cellStyle name="Normal 2 9 2 5 5" xfId="40697"/>
    <cellStyle name="Normal 2 9 2 6" xfId="4379"/>
    <cellStyle name="Normal 2 9 2 6 2" xfId="10438"/>
    <cellStyle name="Normal 2 9 2 6 2 2" xfId="22558"/>
    <cellStyle name="Normal 2 9 2 6 2 3" xfId="34647"/>
    <cellStyle name="Normal 2 9 2 6 2 4" xfId="51005"/>
    <cellStyle name="Normal 2 9 2 6 3" xfId="16498"/>
    <cellStyle name="Normal 2 9 2 6 4" xfId="28588"/>
    <cellStyle name="Normal 2 9 2 6 5" xfId="42728"/>
    <cellStyle name="Normal 2 9 2 7" xfId="6378"/>
    <cellStyle name="Normal 2 9 2 7 2" xfId="18498"/>
    <cellStyle name="Normal 2 9 2 7 2 2" xfId="46926"/>
    <cellStyle name="Normal 2 9 2 7 3" xfId="30587"/>
    <cellStyle name="Normal 2 9 2 7 4" xfId="38649"/>
    <cellStyle name="Normal 2 9 2 8" xfId="12438"/>
    <cellStyle name="Normal 2 9 2 8 2" xfId="44880"/>
    <cellStyle name="Normal 2 9 2 9" xfId="24558"/>
    <cellStyle name="Normal 2 9 3" xfId="214"/>
    <cellStyle name="Normal 2 9 3 10" xfId="36651"/>
    <cellStyle name="Normal 2 9 3 2" xfId="1309"/>
    <cellStyle name="Normal 2 9 3 2 2" xfId="3351"/>
    <cellStyle name="Normal 2 9 3 2 2 2" xfId="9410"/>
    <cellStyle name="Normal 2 9 3 2 2 2 2" xfId="21530"/>
    <cellStyle name="Normal 2 9 3 2 2 2 3" xfId="33619"/>
    <cellStyle name="Normal 2 9 3 2 2 2 4" xfId="49977"/>
    <cellStyle name="Normal 2 9 3 2 2 3" xfId="15470"/>
    <cellStyle name="Normal 2 9 3 2 2 4" xfId="27560"/>
    <cellStyle name="Normal 2 9 3 2 2 5" xfId="41700"/>
    <cellStyle name="Normal 2 9 3 2 3" xfId="5376"/>
    <cellStyle name="Normal 2 9 3 2 3 2" xfId="11435"/>
    <cellStyle name="Normal 2 9 3 2 3 2 2" xfId="23555"/>
    <cellStyle name="Normal 2 9 3 2 3 2 3" xfId="35644"/>
    <cellStyle name="Normal 2 9 3 2 3 2 4" xfId="52002"/>
    <cellStyle name="Normal 2 9 3 2 3 3" xfId="17495"/>
    <cellStyle name="Normal 2 9 3 2 3 4" xfId="29585"/>
    <cellStyle name="Normal 2 9 3 2 3 5" xfId="43725"/>
    <cellStyle name="Normal 2 9 3 2 4" xfId="7380"/>
    <cellStyle name="Normal 2 9 3 2 4 2" xfId="19500"/>
    <cellStyle name="Normal 2 9 3 2 4 2 2" xfId="47943"/>
    <cellStyle name="Normal 2 9 3 2 4 3" xfId="31589"/>
    <cellStyle name="Normal 2 9 3 2 4 4" xfId="39666"/>
    <cellStyle name="Normal 2 9 3 2 5" xfId="13440"/>
    <cellStyle name="Normal 2 9 3 2 5 2" xfId="45894"/>
    <cellStyle name="Normal 2 9 3 2 6" xfId="25555"/>
    <cellStyle name="Normal 2 9 3 2 7" xfId="37645"/>
    <cellStyle name="Normal 2 9 3 3" xfId="800"/>
    <cellStyle name="Normal 2 9 3 3 2" xfId="2855"/>
    <cellStyle name="Normal 2 9 3 3 2 2" xfId="8914"/>
    <cellStyle name="Normal 2 9 3 3 2 2 2" xfId="21034"/>
    <cellStyle name="Normal 2 9 3 3 2 2 3" xfId="33123"/>
    <cellStyle name="Normal 2 9 3 3 2 2 4" xfId="49481"/>
    <cellStyle name="Normal 2 9 3 3 2 3" xfId="14974"/>
    <cellStyle name="Normal 2 9 3 3 2 4" xfId="27064"/>
    <cellStyle name="Normal 2 9 3 3 2 5" xfId="41204"/>
    <cellStyle name="Normal 2 9 3 3 3" xfId="4880"/>
    <cellStyle name="Normal 2 9 3 3 3 2" xfId="10939"/>
    <cellStyle name="Normal 2 9 3 3 3 2 2" xfId="23059"/>
    <cellStyle name="Normal 2 9 3 3 3 2 3" xfId="35148"/>
    <cellStyle name="Normal 2 9 3 3 3 2 4" xfId="51506"/>
    <cellStyle name="Normal 2 9 3 3 3 3" xfId="16999"/>
    <cellStyle name="Normal 2 9 3 3 3 4" xfId="29089"/>
    <cellStyle name="Normal 2 9 3 3 3 5" xfId="43229"/>
    <cellStyle name="Normal 2 9 3 3 4" xfId="6884"/>
    <cellStyle name="Normal 2 9 3 3 4 2" xfId="19004"/>
    <cellStyle name="Normal 2 9 3 3 4 2 2" xfId="47438"/>
    <cellStyle name="Normal 2 9 3 3 4 3" xfId="31093"/>
    <cellStyle name="Normal 2 9 3 3 4 4" xfId="39161"/>
    <cellStyle name="Normal 2 9 3 3 5" xfId="12944"/>
    <cellStyle name="Normal 2 9 3 3 5 2" xfId="45390"/>
    <cellStyle name="Normal 2 9 3 3 6" xfId="25059"/>
    <cellStyle name="Normal 2 9 3 3 7" xfId="37149"/>
    <cellStyle name="Normal 2 9 3 4" xfId="1852"/>
    <cellStyle name="Normal 2 9 3 4 2" xfId="3888"/>
    <cellStyle name="Normal 2 9 3 4 2 2" xfId="9947"/>
    <cellStyle name="Normal 2 9 3 4 2 2 2" xfId="22067"/>
    <cellStyle name="Normal 2 9 3 4 2 2 3" xfId="34156"/>
    <cellStyle name="Normal 2 9 3 4 2 2 4" xfId="50514"/>
    <cellStyle name="Normal 2 9 3 4 2 3" xfId="16007"/>
    <cellStyle name="Normal 2 9 3 4 2 4" xfId="28097"/>
    <cellStyle name="Normal 2 9 3 4 2 5" xfId="42237"/>
    <cellStyle name="Normal 2 9 3 4 3" xfId="5888"/>
    <cellStyle name="Normal 2 9 3 4 3 2" xfId="11947"/>
    <cellStyle name="Normal 2 9 3 4 3 2 2" xfId="24067"/>
    <cellStyle name="Normal 2 9 3 4 3 2 3" xfId="36156"/>
    <cellStyle name="Normal 2 9 3 4 3 2 4" xfId="52514"/>
    <cellStyle name="Normal 2 9 3 4 3 3" xfId="18007"/>
    <cellStyle name="Normal 2 9 3 4 3 4" xfId="30097"/>
    <cellStyle name="Normal 2 9 3 4 3 5" xfId="44237"/>
    <cellStyle name="Normal 2 9 3 4 4" xfId="7917"/>
    <cellStyle name="Normal 2 9 3 4 4 2" xfId="20037"/>
    <cellStyle name="Normal 2 9 3 4 4 2 2" xfId="48481"/>
    <cellStyle name="Normal 2 9 3 4 4 3" xfId="32126"/>
    <cellStyle name="Normal 2 9 3 4 4 4" xfId="40204"/>
    <cellStyle name="Normal 2 9 3 4 5" xfId="13977"/>
    <cellStyle name="Normal 2 9 3 4 5 2" xfId="46432"/>
    <cellStyle name="Normal 2 9 3 4 6" xfId="26067"/>
    <cellStyle name="Normal 2 9 3 4 7" xfId="38157"/>
    <cellStyle name="Normal 2 9 3 5" xfId="2351"/>
    <cellStyle name="Normal 2 9 3 5 2" xfId="8411"/>
    <cellStyle name="Normal 2 9 3 5 2 2" xfId="20531"/>
    <cellStyle name="Normal 2 9 3 5 2 3" xfId="32620"/>
    <cellStyle name="Normal 2 9 3 5 2 4" xfId="48977"/>
    <cellStyle name="Normal 2 9 3 5 3" xfId="14471"/>
    <cellStyle name="Normal 2 9 3 5 4" xfId="26561"/>
    <cellStyle name="Normal 2 9 3 5 5" xfId="40700"/>
    <cellStyle name="Normal 2 9 3 6" xfId="4382"/>
    <cellStyle name="Normal 2 9 3 6 2" xfId="10441"/>
    <cellStyle name="Normal 2 9 3 6 2 2" xfId="22561"/>
    <cellStyle name="Normal 2 9 3 6 2 3" xfId="34650"/>
    <cellStyle name="Normal 2 9 3 6 2 4" xfId="51008"/>
    <cellStyle name="Normal 2 9 3 6 3" xfId="16501"/>
    <cellStyle name="Normal 2 9 3 6 4" xfId="28591"/>
    <cellStyle name="Normal 2 9 3 6 5" xfId="42731"/>
    <cellStyle name="Normal 2 9 3 7" xfId="6381"/>
    <cellStyle name="Normal 2 9 3 7 2" xfId="18501"/>
    <cellStyle name="Normal 2 9 3 7 2 2" xfId="46929"/>
    <cellStyle name="Normal 2 9 3 7 3" xfId="30590"/>
    <cellStyle name="Normal 2 9 3 7 4" xfId="38652"/>
    <cellStyle name="Normal 2 9 3 8" xfId="12441"/>
    <cellStyle name="Normal 2 9 3 8 2" xfId="44883"/>
    <cellStyle name="Normal 2 9 3 9" xfId="24561"/>
    <cellStyle name="Normal 2 9 4" xfId="217"/>
    <cellStyle name="Normal 2 9 4 10" xfId="36653"/>
    <cellStyle name="Normal 2 9 4 2" xfId="1311"/>
    <cellStyle name="Normal 2 9 4 2 2" xfId="3353"/>
    <cellStyle name="Normal 2 9 4 2 2 2" xfId="9412"/>
    <cellStyle name="Normal 2 9 4 2 2 2 2" xfId="21532"/>
    <cellStyle name="Normal 2 9 4 2 2 2 3" xfId="33621"/>
    <cellStyle name="Normal 2 9 4 2 2 2 4" xfId="49979"/>
    <cellStyle name="Normal 2 9 4 2 2 3" xfId="15472"/>
    <cellStyle name="Normal 2 9 4 2 2 4" xfId="27562"/>
    <cellStyle name="Normal 2 9 4 2 2 5" xfId="41702"/>
    <cellStyle name="Normal 2 9 4 2 3" xfId="5378"/>
    <cellStyle name="Normal 2 9 4 2 3 2" xfId="11437"/>
    <cellStyle name="Normal 2 9 4 2 3 2 2" xfId="23557"/>
    <cellStyle name="Normal 2 9 4 2 3 2 3" xfId="35646"/>
    <cellStyle name="Normal 2 9 4 2 3 2 4" xfId="52004"/>
    <cellStyle name="Normal 2 9 4 2 3 3" xfId="17497"/>
    <cellStyle name="Normal 2 9 4 2 3 4" xfId="29587"/>
    <cellStyle name="Normal 2 9 4 2 3 5" xfId="43727"/>
    <cellStyle name="Normal 2 9 4 2 4" xfId="7382"/>
    <cellStyle name="Normal 2 9 4 2 4 2" xfId="19502"/>
    <cellStyle name="Normal 2 9 4 2 4 2 2" xfId="47945"/>
    <cellStyle name="Normal 2 9 4 2 4 3" xfId="31591"/>
    <cellStyle name="Normal 2 9 4 2 4 4" xfId="39668"/>
    <cellStyle name="Normal 2 9 4 2 5" xfId="13442"/>
    <cellStyle name="Normal 2 9 4 2 5 2" xfId="45896"/>
    <cellStyle name="Normal 2 9 4 2 6" xfId="25557"/>
    <cellStyle name="Normal 2 9 4 2 7" xfId="37647"/>
    <cellStyle name="Normal 2 9 4 3" xfId="802"/>
    <cellStyle name="Normal 2 9 4 3 2" xfId="2857"/>
    <cellStyle name="Normal 2 9 4 3 2 2" xfId="8916"/>
    <cellStyle name="Normal 2 9 4 3 2 2 2" xfId="21036"/>
    <cellStyle name="Normal 2 9 4 3 2 2 3" xfId="33125"/>
    <cellStyle name="Normal 2 9 4 3 2 2 4" xfId="49483"/>
    <cellStyle name="Normal 2 9 4 3 2 3" xfId="14976"/>
    <cellStyle name="Normal 2 9 4 3 2 4" xfId="27066"/>
    <cellStyle name="Normal 2 9 4 3 2 5" xfId="41206"/>
    <cellStyle name="Normal 2 9 4 3 3" xfId="4882"/>
    <cellStyle name="Normal 2 9 4 3 3 2" xfId="10941"/>
    <cellStyle name="Normal 2 9 4 3 3 2 2" xfId="23061"/>
    <cellStyle name="Normal 2 9 4 3 3 2 3" xfId="35150"/>
    <cellStyle name="Normal 2 9 4 3 3 2 4" xfId="51508"/>
    <cellStyle name="Normal 2 9 4 3 3 3" xfId="17001"/>
    <cellStyle name="Normal 2 9 4 3 3 4" xfId="29091"/>
    <cellStyle name="Normal 2 9 4 3 3 5" xfId="43231"/>
    <cellStyle name="Normal 2 9 4 3 4" xfId="6886"/>
    <cellStyle name="Normal 2 9 4 3 4 2" xfId="19006"/>
    <cellStyle name="Normal 2 9 4 3 4 2 2" xfId="47440"/>
    <cellStyle name="Normal 2 9 4 3 4 3" xfId="31095"/>
    <cellStyle name="Normal 2 9 4 3 4 4" xfId="39163"/>
    <cellStyle name="Normal 2 9 4 3 5" xfId="12946"/>
    <cellStyle name="Normal 2 9 4 3 5 2" xfId="45392"/>
    <cellStyle name="Normal 2 9 4 3 6" xfId="25061"/>
    <cellStyle name="Normal 2 9 4 3 7" xfId="37151"/>
    <cellStyle name="Normal 2 9 4 4" xfId="1854"/>
    <cellStyle name="Normal 2 9 4 4 2" xfId="3890"/>
    <cellStyle name="Normal 2 9 4 4 2 2" xfId="9949"/>
    <cellStyle name="Normal 2 9 4 4 2 2 2" xfId="22069"/>
    <cellStyle name="Normal 2 9 4 4 2 2 3" xfId="34158"/>
    <cellStyle name="Normal 2 9 4 4 2 2 4" xfId="50516"/>
    <cellStyle name="Normal 2 9 4 4 2 3" xfId="16009"/>
    <cellStyle name="Normal 2 9 4 4 2 4" xfId="28099"/>
    <cellStyle name="Normal 2 9 4 4 2 5" xfId="42239"/>
    <cellStyle name="Normal 2 9 4 4 3" xfId="5890"/>
    <cellStyle name="Normal 2 9 4 4 3 2" xfId="11949"/>
    <cellStyle name="Normal 2 9 4 4 3 2 2" xfId="24069"/>
    <cellStyle name="Normal 2 9 4 4 3 2 3" xfId="36158"/>
    <cellStyle name="Normal 2 9 4 4 3 2 4" xfId="52516"/>
    <cellStyle name="Normal 2 9 4 4 3 3" xfId="18009"/>
    <cellStyle name="Normal 2 9 4 4 3 4" xfId="30099"/>
    <cellStyle name="Normal 2 9 4 4 3 5" xfId="44239"/>
    <cellStyle name="Normal 2 9 4 4 4" xfId="7919"/>
    <cellStyle name="Normal 2 9 4 4 4 2" xfId="20039"/>
    <cellStyle name="Normal 2 9 4 4 4 2 2" xfId="48483"/>
    <cellStyle name="Normal 2 9 4 4 4 3" xfId="32128"/>
    <cellStyle name="Normal 2 9 4 4 4 4" xfId="40206"/>
    <cellStyle name="Normal 2 9 4 4 5" xfId="13979"/>
    <cellStyle name="Normal 2 9 4 4 5 2" xfId="46434"/>
    <cellStyle name="Normal 2 9 4 4 6" xfId="26069"/>
    <cellStyle name="Normal 2 9 4 4 7" xfId="38159"/>
    <cellStyle name="Normal 2 9 4 5" xfId="2353"/>
    <cellStyle name="Normal 2 9 4 5 2" xfId="8413"/>
    <cellStyle name="Normal 2 9 4 5 2 2" xfId="20533"/>
    <cellStyle name="Normal 2 9 4 5 2 3" xfId="32622"/>
    <cellStyle name="Normal 2 9 4 5 2 4" xfId="48979"/>
    <cellStyle name="Normal 2 9 4 5 3" xfId="14473"/>
    <cellStyle name="Normal 2 9 4 5 4" xfId="26563"/>
    <cellStyle name="Normal 2 9 4 5 5" xfId="40702"/>
    <cellStyle name="Normal 2 9 4 6" xfId="4384"/>
    <cellStyle name="Normal 2 9 4 6 2" xfId="10443"/>
    <cellStyle name="Normal 2 9 4 6 2 2" xfId="22563"/>
    <cellStyle name="Normal 2 9 4 6 2 3" xfId="34652"/>
    <cellStyle name="Normal 2 9 4 6 2 4" xfId="51010"/>
    <cellStyle name="Normal 2 9 4 6 3" xfId="16503"/>
    <cellStyle name="Normal 2 9 4 6 4" xfId="28593"/>
    <cellStyle name="Normal 2 9 4 6 5" xfId="42733"/>
    <cellStyle name="Normal 2 9 4 7" xfId="6383"/>
    <cellStyle name="Normal 2 9 4 7 2" xfId="18503"/>
    <cellStyle name="Normal 2 9 4 7 2 2" xfId="46931"/>
    <cellStyle name="Normal 2 9 4 7 3" xfId="30592"/>
    <cellStyle name="Normal 2 9 4 7 4" xfId="38654"/>
    <cellStyle name="Normal 2 9 4 8" xfId="12443"/>
    <cellStyle name="Normal 2 9 4 8 2" xfId="44885"/>
    <cellStyle name="Normal 2 9 4 9" xfId="24563"/>
    <cellStyle name="Normal 2 9 5" xfId="220"/>
    <cellStyle name="Normal 2 9 5 10" xfId="36655"/>
    <cellStyle name="Normal 2 9 5 2" xfId="1313"/>
    <cellStyle name="Normal 2 9 5 2 2" xfId="3355"/>
    <cellStyle name="Normal 2 9 5 2 2 2" xfId="9414"/>
    <cellStyle name="Normal 2 9 5 2 2 2 2" xfId="21534"/>
    <cellStyle name="Normal 2 9 5 2 2 2 3" xfId="33623"/>
    <cellStyle name="Normal 2 9 5 2 2 2 4" xfId="49981"/>
    <cellStyle name="Normal 2 9 5 2 2 3" xfId="15474"/>
    <cellStyle name="Normal 2 9 5 2 2 4" xfId="27564"/>
    <cellStyle name="Normal 2 9 5 2 2 5" xfId="41704"/>
    <cellStyle name="Normal 2 9 5 2 3" xfId="5380"/>
    <cellStyle name="Normal 2 9 5 2 3 2" xfId="11439"/>
    <cellStyle name="Normal 2 9 5 2 3 2 2" xfId="23559"/>
    <cellStyle name="Normal 2 9 5 2 3 2 3" xfId="35648"/>
    <cellStyle name="Normal 2 9 5 2 3 2 4" xfId="52006"/>
    <cellStyle name="Normal 2 9 5 2 3 3" xfId="17499"/>
    <cellStyle name="Normal 2 9 5 2 3 4" xfId="29589"/>
    <cellStyle name="Normal 2 9 5 2 3 5" xfId="43729"/>
    <cellStyle name="Normal 2 9 5 2 4" xfId="7384"/>
    <cellStyle name="Normal 2 9 5 2 4 2" xfId="19504"/>
    <cellStyle name="Normal 2 9 5 2 4 2 2" xfId="47947"/>
    <cellStyle name="Normal 2 9 5 2 4 3" xfId="31593"/>
    <cellStyle name="Normal 2 9 5 2 4 4" xfId="39670"/>
    <cellStyle name="Normal 2 9 5 2 5" xfId="13444"/>
    <cellStyle name="Normal 2 9 5 2 5 2" xfId="45898"/>
    <cellStyle name="Normal 2 9 5 2 6" xfId="25559"/>
    <cellStyle name="Normal 2 9 5 2 7" xfId="37649"/>
    <cellStyle name="Normal 2 9 5 3" xfId="804"/>
    <cellStyle name="Normal 2 9 5 3 2" xfId="2859"/>
    <cellStyle name="Normal 2 9 5 3 2 2" xfId="8918"/>
    <cellStyle name="Normal 2 9 5 3 2 2 2" xfId="21038"/>
    <cellStyle name="Normal 2 9 5 3 2 2 3" xfId="33127"/>
    <cellStyle name="Normal 2 9 5 3 2 2 4" xfId="49485"/>
    <cellStyle name="Normal 2 9 5 3 2 3" xfId="14978"/>
    <cellStyle name="Normal 2 9 5 3 2 4" xfId="27068"/>
    <cellStyle name="Normal 2 9 5 3 2 5" xfId="41208"/>
    <cellStyle name="Normal 2 9 5 3 3" xfId="4884"/>
    <cellStyle name="Normal 2 9 5 3 3 2" xfId="10943"/>
    <cellStyle name="Normal 2 9 5 3 3 2 2" xfId="23063"/>
    <cellStyle name="Normal 2 9 5 3 3 2 3" xfId="35152"/>
    <cellStyle name="Normal 2 9 5 3 3 2 4" xfId="51510"/>
    <cellStyle name="Normal 2 9 5 3 3 3" xfId="17003"/>
    <cellStyle name="Normal 2 9 5 3 3 4" xfId="29093"/>
    <cellStyle name="Normal 2 9 5 3 3 5" xfId="43233"/>
    <cellStyle name="Normal 2 9 5 3 4" xfId="6888"/>
    <cellStyle name="Normal 2 9 5 3 4 2" xfId="19008"/>
    <cellStyle name="Normal 2 9 5 3 4 2 2" xfId="47442"/>
    <cellStyle name="Normal 2 9 5 3 4 3" xfId="31097"/>
    <cellStyle name="Normal 2 9 5 3 4 4" xfId="39165"/>
    <cellStyle name="Normal 2 9 5 3 5" xfId="12948"/>
    <cellStyle name="Normal 2 9 5 3 5 2" xfId="45394"/>
    <cellStyle name="Normal 2 9 5 3 6" xfId="25063"/>
    <cellStyle name="Normal 2 9 5 3 7" xfId="37153"/>
    <cellStyle name="Normal 2 9 5 4" xfId="1856"/>
    <cellStyle name="Normal 2 9 5 4 2" xfId="3892"/>
    <cellStyle name="Normal 2 9 5 4 2 2" xfId="9951"/>
    <cellStyle name="Normal 2 9 5 4 2 2 2" xfId="22071"/>
    <cellStyle name="Normal 2 9 5 4 2 2 3" xfId="34160"/>
    <cellStyle name="Normal 2 9 5 4 2 2 4" xfId="50518"/>
    <cellStyle name="Normal 2 9 5 4 2 3" xfId="16011"/>
    <cellStyle name="Normal 2 9 5 4 2 4" xfId="28101"/>
    <cellStyle name="Normal 2 9 5 4 2 5" xfId="42241"/>
    <cellStyle name="Normal 2 9 5 4 3" xfId="5892"/>
    <cellStyle name="Normal 2 9 5 4 3 2" xfId="11951"/>
    <cellStyle name="Normal 2 9 5 4 3 2 2" xfId="24071"/>
    <cellStyle name="Normal 2 9 5 4 3 2 3" xfId="36160"/>
    <cellStyle name="Normal 2 9 5 4 3 2 4" xfId="52518"/>
    <cellStyle name="Normal 2 9 5 4 3 3" xfId="18011"/>
    <cellStyle name="Normal 2 9 5 4 3 4" xfId="30101"/>
    <cellStyle name="Normal 2 9 5 4 3 5" xfId="44241"/>
    <cellStyle name="Normal 2 9 5 4 4" xfId="7921"/>
    <cellStyle name="Normal 2 9 5 4 4 2" xfId="20041"/>
    <cellStyle name="Normal 2 9 5 4 4 2 2" xfId="48485"/>
    <cellStyle name="Normal 2 9 5 4 4 3" xfId="32130"/>
    <cellStyle name="Normal 2 9 5 4 4 4" xfId="40208"/>
    <cellStyle name="Normal 2 9 5 4 5" xfId="13981"/>
    <cellStyle name="Normal 2 9 5 4 5 2" xfId="46436"/>
    <cellStyle name="Normal 2 9 5 4 6" xfId="26071"/>
    <cellStyle name="Normal 2 9 5 4 7" xfId="38161"/>
    <cellStyle name="Normal 2 9 5 5" xfId="2355"/>
    <cellStyle name="Normal 2 9 5 5 2" xfId="8415"/>
    <cellStyle name="Normal 2 9 5 5 2 2" xfId="20535"/>
    <cellStyle name="Normal 2 9 5 5 2 3" xfId="32624"/>
    <cellStyle name="Normal 2 9 5 5 2 4" xfId="48981"/>
    <cellStyle name="Normal 2 9 5 5 3" xfId="14475"/>
    <cellStyle name="Normal 2 9 5 5 4" xfId="26565"/>
    <cellStyle name="Normal 2 9 5 5 5" xfId="40704"/>
    <cellStyle name="Normal 2 9 5 6" xfId="4386"/>
    <cellStyle name="Normal 2 9 5 6 2" xfId="10445"/>
    <cellStyle name="Normal 2 9 5 6 2 2" xfId="22565"/>
    <cellStyle name="Normal 2 9 5 6 2 3" xfId="34654"/>
    <cellStyle name="Normal 2 9 5 6 2 4" xfId="51012"/>
    <cellStyle name="Normal 2 9 5 6 3" xfId="16505"/>
    <cellStyle name="Normal 2 9 5 6 4" xfId="28595"/>
    <cellStyle name="Normal 2 9 5 6 5" xfId="42735"/>
    <cellStyle name="Normal 2 9 5 7" xfId="6385"/>
    <cellStyle name="Normal 2 9 5 7 2" xfId="18505"/>
    <cellStyle name="Normal 2 9 5 7 2 2" xfId="46933"/>
    <cellStyle name="Normal 2 9 5 7 3" xfId="30594"/>
    <cellStyle name="Normal 2 9 5 7 4" xfId="38656"/>
    <cellStyle name="Normal 2 9 5 8" xfId="12445"/>
    <cellStyle name="Normal 2 9 5 8 2" xfId="44887"/>
    <cellStyle name="Normal 2 9 5 9" xfId="24565"/>
    <cellStyle name="Normal 2 9 6" xfId="224"/>
    <cellStyle name="Normal 2 9 6 10" xfId="36658"/>
    <cellStyle name="Normal 2 9 6 2" xfId="1316"/>
    <cellStyle name="Normal 2 9 6 2 2" xfId="3358"/>
    <cellStyle name="Normal 2 9 6 2 2 2" xfId="9417"/>
    <cellStyle name="Normal 2 9 6 2 2 2 2" xfId="21537"/>
    <cellStyle name="Normal 2 9 6 2 2 2 3" xfId="33626"/>
    <cellStyle name="Normal 2 9 6 2 2 2 4" xfId="49984"/>
    <cellStyle name="Normal 2 9 6 2 2 3" xfId="15477"/>
    <cellStyle name="Normal 2 9 6 2 2 4" xfId="27567"/>
    <cellStyle name="Normal 2 9 6 2 2 5" xfId="41707"/>
    <cellStyle name="Normal 2 9 6 2 3" xfId="5383"/>
    <cellStyle name="Normal 2 9 6 2 3 2" xfId="11442"/>
    <cellStyle name="Normal 2 9 6 2 3 2 2" xfId="23562"/>
    <cellStyle name="Normal 2 9 6 2 3 2 3" xfId="35651"/>
    <cellStyle name="Normal 2 9 6 2 3 2 4" xfId="52009"/>
    <cellStyle name="Normal 2 9 6 2 3 3" xfId="17502"/>
    <cellStyle name="Normal 2 9 6 2 3 4" xfId="29592"/>
    <cellStyle name="Normal 2 9 6 2 3 5" xfId="43732"/>
    <cellStyle name="Normal 2 9 6 2 4" xfId="7387"/>
    <cellStyle name="Normal 2 9 6 2 4 2" xfId="19507"/>
    <cellStyle name="Normal 2 9 6 2 4 2 2" xfId="47950"/>
    <cellStyle name="Normal 2 9 6 2 4 3" xfId="31596"/>
    <cellStyle name="Normal 2 9 6 2 4 4" xfId="39673"/>
    <cellStyle name="Normal 2 9 6 2 5" xfId="13447"/>
    <cellStyle name="Normal 2 9 6 2 5 2" xfId="45901"/>
    <cellStyle name="Normal 2 9 6 2 6" xfId="25562"/>
    <cellStyle name="Normal 2 9 6 2 7" xfId="37652"/>
    <cellStyle name="Normal 2 9 6 3" xfId="807"/>
    <cellStyle name="Normal 2 9 6 3 2" xfId="2862"/>
    <cellStyle name="Normal 2 9 6 3 2 2" xfId="8921"/>
    <cellStyle name="Normal 2 9 6 3 2 2 2" xfId="21041"/>
    <cellStyle name="Normal 2 9 6 3 2 2 3" xfId="33130"/>
    <cellStyle name="Normal 2 9 6 3 2 2 4" xfId="49488"/>
    <cellStyle name="Normal 2 9 6 3 2 3" xfId="14981"/>
    <cellStyle name="Normal 2 9 6 3 2 4" xfId="27071"/>
    <cellStyle name="Normal 2 9 6 3 2 5" xfId="41211"/>
    <cellStyle name="Normal 2 9 6 3 3" xfId="4887"/>
    <cellStyle name="Normal 2 9 6 3 3 2" xfId="10946"/>
    <cellStyle name="Normal 2 9 6 3 3 2 2" xfId="23066"/>
    <cellStyle name="Normal 2 9 6 3 3 2 3" xfId="35155"/>
    <cellStyle name="Normal 2 9 6 3 3 2 4" xfId="51513"/>
    <cellStyle name="Normal 2 9 6 3 3 3" xfId="17006"/>
    <cellStyle name="Normal 2 9 6 3 3 4" xfId="29096"/>
    <cellStyle name="Normal 2 9 6 3 3 5" xfId="43236"/>
    <cellStyle name="Normal 2 9 6 3 4" xfId="6891"/>
    <cellStyle name="Normal 2 9 6 3 4 2" xfId="19011"/>
    <cellStyle name="Normal 2 9 6 3 4 2 2" xfId="47445"/>
    <cellStyle name="Normal 2 9 6 3 4 3" xfId="31100"/>
    <cellStyle name="Normal 2 9 6 3 4 4" xfId="39168"/>
    <cellStyle name="Normal 2 9 6 3 5" xfId="12951"/>
    <cellStyle name="Normal 2 9 6 3 5 2" xfId="45397"/>
    <cellStyle name="Normal 2 9 6 3 6" xfId="25066"/>
    <cellStyle name="Normal 2 9 6 3 7" xfId="37156"/>
    <cellStyle name="Normal 2 9 6 4" xfId="1859"/>
    <cellStyle name="Normal 2 9 6 4 2" xfId="3895"/>
    <cellStyle name="Normal 2 9 6 4 2 2" xfId="9954"/>
    <cellStyle name="Normal 2 9 6 4 2 2 2" xfId="22074"/>
    <cellStyle name="Normal 2 9 6 4 2 2 3" xfId="34163"/>
    <cellStyle name="Normal 2 9 6 4 2 2 4" xfId="50521"/>
    <cellStyle name="Normal 2 9 6 4 2 3" xfId="16014"/>
    <cellStyle name="Normal 2 9 6 4 2 4" xfId="28104"/>
    <cellStyle name="Normal 2 9 6 4 2 5" xfId="42244"/>
    <cellStyle name="Normal 2 9 6 4 3" xfId="5895"/>
    <cellStyle name="Normal 2 9 6 4 3 2" xfId="11954"/>
    <cellStyle name="Normal 2 9 6 4 3 2 2" xfId="24074"/>
    <cellStyle name="Normal 2 9 6 4 3 2 3" xfId="36163"/>
    <cellStyle name="Normal 2 9 6 4 3 2 4" xfId="52521"/>
    <cellStyle name="Normal 2 9 6 4 3 3" xfId="18014"/>
    <cellStyle name="Normal 2 9 6 4 3 4" xfId="30104"/>
    <cellStyle name="Normal 2 9 6 4 3 5" xfId="44244"/>
    <cellStyle name="Normal 2 9 6 4 4" xfId="7924"/>
    <cellStyle name="Normal 2 9 6 4 4 2" xfId="20044"/>
    <cellStyle name="Normal 2 9 6 4 4 2 2" xfId="48488"/>
    <cellStyle name="Normal 2 9 6 4 4 3" xfId="32133"/>
    <cellStyle name="Normal 2 9 6 4 4 4" xfId="40211"/>
    <cellStyle name="Normal 2 9 6 4 5" xfId="13984"/>
    <cellStyle name="Normal 2 9 6 4 5 2" xfId="46439"/>
    <cellStyle name="Normal 2 9 6 4 6" xfId="26074"/>
    <cellStyle name="Normal 2 9 6 4 7" xfId="38164"/>
    <cellStyle name="Normal 2 9 6 5" xfId="2358"/>
    <cellStyle name="Normal 2 9 6 5 2" xfId="8418"/>
    <cellStyle name="Normal 2 9 6 5 2 2" xfId="20538"/>
    <cellStyle name="Normal 2 9 6 5 2 3" xfId="32627"/>
    <cellStyle name="Normal 2 9 6 5 2 4" xfId="48984"/>
    <cellStyle name="Normal 2 9 6 5 3" xfId="14478"/>
    <cellStyle name="Normal 2 9 6 5 4" xfId="26568"/>
    <cellStyle name="Normal 2 9 6 5 5" xfId="40707"/>
    <cellStyle name="Normal 2 9 6 6" xfId="4389"/>
    <cellStyle name="Normal 2 9 6 6 2" xfId="10448"/>
    <cellStyle name="Normal 2 9 6 6 2 2" xfId="22568"/>
    <cellStyle name="Normal 2 9 6 6 2 3" xfId="34657"/>
    <cellStyle name="Normal 2 9 6 6 2 4" xfId="51015"/>
    <cellStyle name="Normal 2 9 6 6 3" xfId="16508"/>
    <cellStyle name="Normal 2 9 6 6 4" xfId="28598"/>
    <cellStyle name="Normal 2 9 6 6 5" xfId="42738"/>
    <cellStyle name="Normal 2 9 6 7" xfId="6388"/>
    <cellStyle name="Normal 2 9 6 7 2" xfId="18508"/>
    <cellStyle name="Normal 2 9 6 7 2 2" xfId="46936"/>
    <cellStyle name="Normal 2 9 6 7 3" xfId="30597"/>
    <cellStyle name="Normal 2 9 6 7 4" xfId="38659"/>
    <cellStyle name="Normal 2 9 6 8" xfId="12448"/>
    <cellStyle name="Normal 2 9 6 8 2" xfId="44890"/>
    <cellStyle name="Normal 2 9 6 9" xfId="24568"/>
    <cellStyle name="Normal 2 9 7" xfId="228"/>
    <cellStyle name="Normal 2 9 7 10" xfId="36661"/>
    <cellStyle name="Normal 2 9 7 2" xfId="1319"/>
    <cellStyle name="Normal 2 9 7 2 2" xfId="3361"/>
    <cellStyle name="Normal 2 9 7 2 2 2" xfId="9420"/>
    <cellStyle name="Normal 2 9 7 2 2 2 2" xfId="21540"/>
    <cellStyle name="Normal 2 9 7 2 2 2 3" xfId="33629"/>
    <cellStyle name="Normal 2 9 7 2 2 2 4" xfId="49987"/>
    <cellStyle name="Normal 2 9 7 2 2 3" xfId="15480"/>
    <cellStyle name="Normal 2 9 7 2 2 4" xfId="27570"/>
    <cellStyle name="Normal 2 9 7 2 2 5" xfId="41710"/>
    <cellStyle name="Normal 2 9 7 2 3" xfId="5386"/>
    <cellStyle name="Normal 2 9 7 2 3 2" xfId="11445"/>
    <cellStyle name="Normal 2 9 7 2 3 2 2" xfId="23565"/>
    <cellStyle name="Normal 2 9 7 2 3 2 3" xfId="35654"/>
    <cellStyle name="Normal 2 9 7 2 3 2 4" xfId="52012"/>
    <cellStyle name="Normal 2 9 7 2 3 3" xfId="17505"/>
    <cellStyle name="Normal 2 9 7 2 3 4" xfId="29595"/>
    <cellStyle name="Normal 2 9 7 2 3 5" xfId="43735"/>
    <cellStyle name="Normal 2 9 7 2 4" xfId="7390"/>
    <cellStyle name="Normal 2 9 7 2 4 2" xfId="19510"/>
    <cellStyle name="Normal 2 9 7 2 4 2 2" xfId="47953"/>
    <cellStyle name="Normal 2 9 7 2 4 3" xfId="31599"/>
    <cellStyle name="Normal 2 9 7 2 4 4" xfId="39676"/>
    <cellStyle name="Normal 2 9 7 2 5" xfId="13450"/>
    <cellStyle name="Normal 2 9 7 2 5 2" xfId="45904"/>
    <cellStyle name="Normal 2 9 7 2 6" xfId="25565"/>
    <cellStyle name="Normal 2 9 7 2 7" xfId="37655"/>
    <cellStyle name="Normal 2 9 7 3" xfId="810"/>
    <cellStyle name="Normal 2 9 7 3 2" xfId="2865"/>
    <cellStyle name="Normal 2 9 7 3 2 2" xfId="8924"/>
    <cellStyle name="Normal 2 9 7 3 2 2 2" xfId="21044"/>
    <cellStyle name="Normal 2 9 7 3 2 2 3" xfId="33133"/>
    <cellStyle name="Normal 2 9 7 3 2 2 4" xfId="49491"/>
    <cellStyle name="Normal 2 9 7 3 2 3" xfId="14984"/>
    <cellStyle name="Normal 2 9 7 3 2 4" xfId="27074"/>
    <cellStyle name="Normal 2 9 7 3 2 5" xfId="41214"/>
    <cellStyle name="Normal 2 9 7 3 3" xfId="4890"/>
    <cellStyle name="Normal 2 9 7 3 3 2" xfId="10949"/>
    <cellStyle name="Normal 2 9 7 3 3 2 2" xfId="23069"/>
    <cellStyle name="Normal 2 9 7 3 3 2 3" xfId="35158"/>
    <cellStyle name="Normal 2 9 7 3 3 2 4" xfId="51516"/>
    <cellStyle name="Normal 2 9 7 3 3 3" xfId="17009"/>
    <cellStyle name="Normal 2 9 7 3 3 4" xfId="29099"/>
    <cellStyle name="Normal 2 9 7 3 3 5" xfId="43239"/>
    <cellStyle name="Normal 2 9 7 3 4" xfId="6894"/>
    <cellStyle name="Normal 2 9 7 3 4 2" xfId="19014"/>
    <cellStyle name="Normal 2 9 7 3 4 2 2" xfId="47448"/>
    <cellStyle name="Normal 2 9 7 3 4 3" xfId="31103"/>
    <cellStyle name="Normal 2 9 7 3 4 4" xfId="39171"/>
    <cellStyle name="Normal 2 9 7 3 5" xfId="12954"/>
    <cellStyle name="Normal 2 9 7 3 5 2" xfId="45400"/>
    <cellStyle name="Normal 2 9 7 3 6" xfId="25069"/>
    <cellStyle name="Normal 2 9 7 3 7" xfId="37159"/>
    <cellStyle name="Normal 2 9 7 4" xfId="1862"/>
    <cellStyle name="Normal 2 9 7 4 2" xfId="3898"/>
    <cellStyle name="Normal 2 9 7 4 2 2" xfId="9957"/>
    <cellStyle name="Normal 2 9 7 4 2 2 2" xfId="22077"/>
    <cellStyle name="Normal 2 9 7 4 2 2 3" xfId="34166"/>
    <cellStyle name="Normal 2 9 7 4 2 2 4" xfId="50524"/>
    <cellStyle name="Normal 2 9 7 4 2 3" xfId="16017"/>
    <cellStyle name="Normal 2 9 7 4 2 4" xfId="28107"/>
    <cellStyle name="Normal 2 9 7 4 2 5" xfId="42247"/>
    <cellStyle name="Normal 2 9 7 4 3" xfId="5898"/>
    <cellStyle name="Normal 2 9 7 4 3 2" xfId="11957"/>
    <cellStyle name="Normal 2 9 7 4 3 2 2" xfId="24077"/>
    <cellStyle name="Normal 2 9 7 4 3 2 3" xfId="36166"/>
    <cellStyle name="Normal 2 9 7 4 3 2 4" xfId="52524"/>
    <cellStyle name="Normal 2 9 7 4 3 3" xfId="18017"/>
    <cellStyle name="Normal 2 9 7 4 3 4" xfId="30107"/>
    <cellStyle name="Normal 2 9 7 4 3 5" xfId="44247"/>
    <cellStyle name="Normal 2 9 7 4 4" xfId="7927"/>
    <cellStyle name="Normal 2 9 7 4 4 2" xfId="20047"/>
    <cellStyle name="Normal 2 9 7 4 4 2 2" xfId="48491"/>
    <cellStyle name="Normal 2 9 7 4 4 3" xfId="32136"/>
    <cellStyle name="Normal 2 9 7 4 4 4" xfId="40214"/>
    <cellStyle name="Normal 2 9 7 4 5" xfId="13987"/>
    <cellStyle name="Normal 2 9 7 4 5 2" xfId="46442"/>
    <cellStyle name="Normal 2 9 7 4 6" xfId="26077"/>
    <cellStyle name="Normal 2 9 7 4 7" xfId="38167"/>
    <cellStyle name="Normal 2 9 7 5" xfId="2361"/>
    <cellStyle name="Normal 2 9 7 5 2" xfId="8421"/>
    <cellStyle name="Normal 2 9 7 5 2 2" xfId="20541"/>
    <cellStyle name="Normal 2 9 7 5 2 3" xfId="32630"/>
    <cellStyle name="Normal 2 9 7 5 2 4" xfId="48987"/>
    <cellStyle name="Normal 2 9 7 5 3" xfId="14481"/>
    <cellStyle name="Normal 2 9 7 5 4" xfId="26571"/>
    <cellStyle name="Normal 2 9 7 5 5" xfId="40710"/>
    <cellStyle name="Normal 2 9 7 6" xfId="4392"/>
    <cellStyle name="Normal 2 9 7 6 2" xfId="10451"/>
    <cellStyle name="Normal 2 9 7 6 2 2" xfId="22571"/>
    <cellStyle name="Normal 2 9 7 6 2 3" xfId="34660"/>
    <cellStyle name="Normal 2 9 7 6 2 4" xfId="51018"/>
    <cellStyle name="Normal 2 9 7 6 3" xfId="16511"/>
    <cellStyle name="Normal 2 9 7 6 4" xfId="28601"/>
    <cellStyle name="Normal 2 9 7 6 5" xfId="42741"/>
    <cellStyle name="Normal 2 9 7 7" xfId="6391"/>
    <cellStyle name="Normal 2 9 7 7 2" xfId="18511"/>
    <cellStyle name="Normal 2 9 7 7 2 2" xfId="46939"/>
    <cellStyle name="Normal 2 9 7 7 3" xfId="30600"/>
    <cellStyle name="Normal 2 9 7 7 4" xfId="38662"/>
    <cellStyle name="Normal 2 9 7 8" xfId="12451"/>
    <cellStyle name="Normal 2 9 7 8 2" xfId="44893"/>
    <cellStyle name="Normal 2 9 7 9" xfId="24571"/>
    <cellStyle name="Normal 2 9 8" xfId="231"/>
    <cellStyle name="Normal 2 9 8 10" xfId="36663"/>
    <cellStyle name="Normal 2 9 8 2" xfId="1321"/>
    <cellStyle name="Normal 2 9 8 2 2" xfId="3363"/>
    <cellStyle name="Normal 2 9 8 2 2 2" xfId="9422"/>
    <cellStyle name="Normal 2 9 8 2 2 2 2" xfId="21542"/>
    <cellStyle name="Normal 2 9 8 2 2 2 3" xfId="33631"/>
    <cellStyle name="Normal 2 9 8 2 2 2 4" xfId="49989"/>
    <cellStyle name="Normal 2 9 8 2 2 3" xfId="15482"/>
    <cellStyle name="Normal 2 9 8 2 2 4" xfId="27572"/>
    <cellStyle name="Normal 2 9 8 2 2 5" xfId="41712"/>
    <cellStyle name="Normal 2 9 8 2 3" xfId="5388"/>
    <cellStyle name="Normal 2 9 8 2 3 2" xfId="11447"/>
    <cellStyle name="Normal 2 9 8 2 3 2 2" xfId="23567"/>
    <cellStyle name="Normal 2 9 8 2 3 2 3" xfId="35656"/>
    <cellStyle name="Normal 2 9 8 2 3 2 4" xfId="52014"/>
    <cellStyle name="Normal 2 9 8 2 3 3" xfId="17507"/>
    <cellStyle name="Normal 2 9 8 2 3 4" xfId="29597"/>
    <cellStyle name="Normal 2 9 8 2 3 5" xfId="43737"/>
    <cellStyle name="Normal 2 9 8 2 4" xfId="7392"/>
    <cellStyle name="Normal 2 9 8 2 4 2" xfId="19512"/>
    <cellStyle name="Normal 2 9 8 2 4 2 2" xfId="47955"/>
    <cellStyle name="Normal 2 9 8 2 4 3" xfId="31601"/>
    <cellStyle name="Normal 2 9 8 2 4 4" xfId="39678"/>
    <cellStyle name="Normal 2 9 8 2 5" xfId="13452"/>
    <cellStyle name="Normal 2 9 8 2 5 2" xfId="45906"/>
    <cellStyle name="Normal 2 9 8 2 6" xfId="25567"/>
    <cellStyle name="Normal 2 9 8 2 7" xfId="37657"/>
    <cellStyle name="Normal 2 9 8 3" xfId="812"/>
    <cellStyle name="Normal 2 9 8 3 2" xfId="2867"/>
    <cellStyle name="Normal 2 9 8 3 2 2" xfId="8926"/>
    <cellStyle name="Normal 2 9 8 3 2 2 2" xfId="21046"/>
    <cellStyle name="Normal 2 9 8 3 2 2 3" xfId="33135"/>
    <cellStyle name="Normal 2 9 8 3 2 2 4" xfId="49493"/>
    <cellStyle name="Normal 2 9 8 3 2 3" xfId="14986"/>
    <cellStyle name="Normal 2 9 8 3 2 4" xfId="27076"/>
    <cellStyle name="Normal 2 9 8 3 2 5" xfId="41216"/>
    <cellStyle name="Normal 2 9 8 3 3" xfId="4892"/>
    <cellStyle name="Normal 2 9 8 3 3 2" xfId="10951"/>
    <cellStyle name="Normal 2 9 8 3 3 2 2" xfId="23071"/>
    <cellStyle name="Normal 2 9 8 3 3 2 3" xfId="35160"/>
    <cellStyle name="Normal 2 9 8 3 3 2 4" xfId="51518"/>
    <cellStyle name="Normal 2 9 8 3 3 3" xfId="17011"/>
    <cellStyle name="Normal 2 9 8 3 3 4" xfId="29101"/>
    <cellStyle name="Normal 2 9 8 3 3 5" xfId="43241"/>
    <cellStyle name="Normal 2 9 8 3 4" xfId="6896"/>
    <cellStyle name="Normal 2 9 8 3 4 2" xfId="19016"/>
    <cellStyle name="Normal 2 9 8 3 4 2 2" xfId="47450"/>
    <cellStyle name="Normal 2 9 8 3 4 3" xfId="31105"/>
    <cellStyle name="Normal 2 9 8 3 4 4" xfId="39173"/>
    <cellStyle name="Normal 2 9 8 3 5" xfId="12956"/>
    <cellStyle name="Normal 2 9 8 3 5 2" xfId="45402"/>
    <cellStyle name="Normal 2 9 8 3 6" xfId="25071"/>
    <cellStyle name="Normal 2 9 8 3 7" xfId="37161"/>
    <cellStyle name="Normal 2 9 8 4" xfId="1864"/>
    <cellStyle name="Normal 2 9 8 4 2" xfId="3900"/>
    <cellStyle name="Normal 2 9 8 4 2 2" xfId="9959"/>
    <cellStyle name="Normal 2 9 8 4 2 2 2" xfId="22079"/>
    <cellStyle name="Normal 2 9 8 4 2 2 3" xfId="34168"/>
    <cellStyle name="Normal 2 9 8 4 2 2 4" xfId="50526"/>
    <cellStyle name="Normal 2 9 8 4 2 3" xfId="16019"/>
    <cellStyle name="Normal 2 9 8 4 2 4" xfId="28109"/>
    <cellStyle name="Normal 2 9 8 4 2 5" xfId="42249"/>
    <cellStyle name="Normal 2 9 8 4 3" xfId="5900"/>
    <cellStyle name="Normal 2 9 8 4 3 2" xfId="11959"/>
    <cellStyle name="Normal 2 9 8 4 3 2 2" xfId="24079"/>
    <cellStyle name="Normal 2 9 8 4 3 2 3" xfId="36168"/>
    <cellStyle name="Normal 2 9 8 4 3 2 4" xfId="52526"/>
    <cellStyle name="Normal 2 9 8 4 3 3" xfId="18019"/>
    <cellStyle name="Normal 2 9 8 4 3 4" xfId="30109"/>
    <cellStyle name="Normal 2 9 8 4 3 5" xfId="44249"/>
    <cellStyle name="Normal 2 9 8 4 4" xfId="7929"/>
    <cellStyle name="Normal 2 9 8 4 4 2" xfId="20049"/>
    <cellStyle name="Normal 2 9 8 4 4 2 2" xfId="48493"/>
    <cellStyle name="Normal 2 9 8 4 4 3" xfId="32138"/>
    <cellStyle name="Normal 2 9 8 4 4 4" xfId="40216"/>
    <cellStyle name="Normal 2 9 8 4 5" xfId="13989"/>
    <cellStyle name="Normal 2 9 8 4 5 2" xfId="46444"/>
    <cellStyle name="Normal 2 9 8 4 6" xfId="26079"/>
    <cellStyle name="Normal 2 9 8 4 7" xfId="38169"/>
    <cellStyle name="Normal 2 9 8 5" xfId="2363"/>
    <cellStyle name="Normal 2 9 8 5 2" xfId="8423"/>
    <cellStyle name="Normal 2 9 8 5 2 2" xfId="20543"/>
    <cellStyle name="Normal 2 9 8 5 2 3" xfId="32632"/>
    <cellStyle name="Normal 2 9 8 5 2 4" xfId="48989"/>
    <cellStyle name="Normal 2 9 8 5 3" xfId="14483"/>
    <cellStyle name="Normal 2 9 8 5 4" xfId="26573"/>
    <cellStyle name="Normal 2 9 8 5 5" xfId="40712"/>
    <cellStyle name="Normal 2 9 8 6" xfId="4394"/>
    <cellStyle name="Normal 2 9 8 6 2" xfId="10453"/>
    <cellStyle name="Normal 2 9 8 6 2 2" xfId="22573"/>
    <cellStyle name="Normal 2 9 8 6 2 3" xfId="34662"/>
    <cellStyle name="Normal 2 9 8 6 2 4" xfId="51020"/>
    <cellStyle name="Normal 2 9 8 6 3" xfId="16513"/>
    <cellStyle name="Normal 2 9 8 6 4" xfId="28603"/>
    <cellStyle name="Normal 2 9 8 6 5" xfId="42743"/>
    <cellStyle name="Normal 2 9 8 7" xfId="6393"/>
    <cellStyle name="Normal 2 9 8 7 2" xfId="18513"/>
    <cellStyle name="Normal 2 9 8 7 2 2" xfId="46941"/>
    <cellStyle name="Normal 2 9 8 7 3" xfId="30602"/>
    <cellStyle name="Normal 2 9 8 7 4" xfId="38664"/>
    <cellStyle name="Normal 2 9 8 8" xfId="12453"/>
    <cellStyle name="Normal 2 9 8 8 2" xfId="44895"/>
    <cellStyle name="Normal 2 9 8 9" xfId="24573"/>
    <cellStyle name="Normal 2 9 9" xfId="233"/>
    <cellStyle name="Normal 2 9 9 10" xfId="36665"/>
    <cellStyle name="Normal 2 9 9 2" xfId="1323"/>
    <cellStyle name="Normal 2 9 9 2 2" xfId="3365"/>
    <cellStyle name="Normal 2 9 9 2 2 2" xfId="9424"/>
    <cellStyle name="Normal 2 9 9 2 2 2 2" xfId="21544"/>
    <cellStyle name="Normal 2 9 9 2 2 2 3" xfId="33633"/>
    <cellStyle name="Normal 2 9 9 2 2 2 4" xfId="49991"/>
    <cellStyle name="Normal 2 9 9 2 2 3" xfId="15484"/>
    <cellStyle name="Normal 2 9 9 2 2 4" xfId="27574"/>
    <cellStyle name="Normal 2 9 9 2 2 5" xfId="41714"/>
    <cellStyle name="Normal 2 9 9 2 3" xfId="5390"/>
    <cellStyle name="Normal 2 9 9 2 3 2" xfId="11449"/>
    <cellStyle name="Normal 2 9 9 2 3 2 2" xfId="23569"/>
    <cellStyle name="Normal 2 9 9 2 3 2 3" xfId="35658"/>
    <cellStyle name="Normal 2 9 9 2 3 2 4" xfId="52016"/>
    <cellStyle name="Normal 2 9 9 2 3 3" xfId="17509"/>
    <cellStyle name="Normal 2 9 9 2 3 4" xfId="29599"/>
    <cellStyle name="Normal 2 9 9 2 3 5" xfId="43739"/>
    <cellStyle name="Normal 2 9 9 2 4" xfId="7394"/>
    <cellStyle name="Normal 2 9 9 2 4 2" xfId="19514"/>
    <cellStyle name="Normal 2 9 9 2 4 2 2" xfId="47957"/>
    <cellStyle name="Normal 2 9 9 2 4 3" xfId="31603"/>
    <cellStyle name="Normal 2 9 9 2 4 4" xfId="39680"/>
    <cellStyle name="Normal 2 9 9 2 5" xfId="13454"/>
    <cellStyle name="Normal 2 9 9 2 5 2" xfId="45908"/>
    <cellStyle name="Normal 2 9 9 2 6" xfId="25569"/>
    <cellStyle name="Normal 2 9 9 2 7" xfId="37659"/>
    <cellStyle name="Normal 2 9 9 3" xfId="814"/>
    <cellStyle name="Normal 2 9 9 3 2" xfId="2869"/>
    <cellStyle name="Normal 2 9 9 3 2 2" xfId="8928"/>
    <cellStyle name="Normal 2 9 9 3 2 2 2" xfId="21048"/>
    <cellStyle name="Normal 2 9 9 3 2 2 3" xfId="33137"/>
    <cellStyle name="Normal 2 9 9 3 2 2 4" xfId="49495"/>
    <cellStyle name="Normal 2 9 9 3 2 3" xfId="14988"/>
    <cellStyle name="Normal 2 9 9 3 2 4" xfId="27078"/>
    <cellStyle name="Normal 2 9 9 3 2 5" xfId="41218"/>
    <cellStyle name="Normal 2 9 9 3 3" xfId="4894"/>
    <cellStyle name="Normal 2 9 9 3 3 2" xfId="10953"/>
    <cellStyle name="Normal 2 9 9 3 3 2 2" xfId="23073"/>
    <cellStyle name="Normal 2 9 9 3 3 2 3" xfId="35162"/>
    <cellStyle name="Normal 2 9 9 3 3 2 4" xfId="51520"/>
    <cellStyle name="Normal 2 9 9 3 3 3" xfId="17013"/>
    <cellStyle name="Normal 2 9 9 3 3 4" xfId="29103"/>
    <cellStyle name="Normal 2 9 9 3 3 5" xfId="43243"/>
    <cellStyle name="Normal 2 9 9 3 4" xfId="6898"/>
    <cellStyle name="Normal 2 9 9 3 4 2" xfId="19018"/>
    <cellStyle name="Normal 2 9 9 3 4 2 2" xfId="47452"/>
    <cellStyle name="Normal 2 9 9 3 4 3" xfId="31107"/>
    <cellStyle name="Normal 2 9 9 3 4 4" xfId="39175"/>
    <cellStyle name="Normal 2 9 9 3 5" xfId="12958"/>
    <cellStyle name="Normal 2 9 9 3 5 2" xfId="45404"/>
    <cellStyle name="Normal 2 9 9 3 6" xfId="25073"/>
    <cellStyle name="Normal 2 9 9 3 7" xfId="37163"/>
    <cellStyle name="Normal 2 9 9 4" xfId="1866"/>
    <cellStyle name="Normal 2 9 9 4 2" xfId="3902"/>
    <cellStyle name="Normal 2 9 9 4 2 2" xfId="9961"/>
    <cellStyle name="Normal 2 9 9 4 2 2 2" xfId="22081"/>
    <cellStyle name="Normal 2 9 9 4 2 2 3" xfId="34170"/>
    <cellStyle name="Normal 2 9 9 4 2 2 4" xfId="50528"/>
    <cellStyle name="Normal 2 9 9 4 2 3" xfId="16021"/>
    <cellStyle name="Normal 2 9 9 4 2 4" xfId="28111"/>
    <cellStyle name="Normal 2 9 9 4 2 5" xfId="42251"/>
    <cellStyle name="Normal 2 9 9 4 3" xfId="5902"/>
    <cellStyle name="Normal 2 9 9 4 3 2" xfId="11961"/>
    <cellStyle name="Normal 2 9 9 4 3 2 2" xfId="24081"/>
    <cellStyle name="Normal 2 9 9 4 3 2 3" xfId="36170"/>
    <cellStyle name="Normal 2 9 9 4 3 2 4" xfId="52528"/>
    <cellStyle name="Normal 2 9 9 4 3 3" xfId="18021"/>
    <cellStyle name="Normal 2 9 9 4 3 4" xfId="30111"/>
    <cellStyle name="Normal 2 9 9 4 3 5" xfId="44251"/>
    <cellStyle name="Normal 2 9 9 4 4" xfId="7931"/>
    <cellStyle name="Normal 2 9 9 4 4 2" xfId="20051"/>
    <cellStyle name="Normal 2 9 9 4 4 2 2" xfId="48495"/>
    <cellStyle name="Normal 2 9 9 4 4 3" xfId="32140"/>
    <cellStyle name="Normal 2 9 9 4 4 4" xfId="40218"/>
    <cellStyle name="Normal 2 9 9 4 5" xfId="13991"/>
    <cellStyle name="Normal 2 9 9 4 5 2" xfId="46446"/>
    <cellStyle name="Normal 2 9 9 4 6" xfId="26081"/>
    <cellStyle name="Normal 2 9 9 4 7" xfId="38171"/>
    <cellStyle name="Normal 2 9 9 5" xfId="2365"/>
    <cellStyle name="Normal 2 9 9 5 2" xfId="8425"/>
    <cellStyle name="Normal 2 9 9 5 2 2" xfId="20545"/>
    <cellStyle name="Normal 2 9 9 5 2 3" xfId="32634"/>
    <cellStyle name="Normal 2 9 9 5 2 4" xfId="48991"/>
    <cellStyle name="Normal 2 9 9 5 3" xfId="14485"/>
    <cellStyle name="Normal 2 9 9 5 4" xfId="26575"/>
    <cellStyle name="Normal 2 9 9 5 5" xfId="40714"/>
    <cellStyle name="Normal 2 9 9 6" xfId="4396"/>
    <cellStyle name="Normal 2 9 9 6 2" xfId="10455"/>
    <cellStyle name="Normal 2 9 9 6 2 2" xfId="22575"/>
    <cellStyle name="Normal 2 9 9 6 2 3" xfId="34664"/>
    <cellStyle name="Normal 2 9 9 6 2 4" xfId="51022"/>
    <cellStyle name="Normal 2 9 9 6 3" xfId="16515"/>
    <cellStyle name="Normal 2 9 9 6 4" xfId="28605"/>
    <cellStyle name="Normal 2 9 9 6 5" xfId="42745"/>
    <cellStyle name="Normal 2 9 9 7" xfId="6395"/>
    <cellStyle name="Normal 2 9 9 7 2" xfId="18515"/>
    <cellStyle name="Normal 2 9 9 7 2 2" xfId="46943"/>
    <cellStyle name="Normal 2 9 9 7 3" xfId="30604"/>
    <cellStyle name="Normal 2 9 9 7 4" xfId="38666"/>
    <cellStyle name="Normal 2 9 9 8" xfId="12455"/>
    <cellStyle name="Normal 2 9 9 8 2" xfId="44897"/>
    <cellStyle name="Normal 2 9 9 9" xfId="24575"/>
    <cellStyle name="Normal 20" xfId="491"/>
    <cellStyle name="Normal 20 10" xfId="36878"/>
    <cellStyle name="Normal 20 2" xfId="1541"/>
    <cellStyle name="Normal 20 2 2" xfId="3581"/>
    <cellStyle name="Normal 20 2 2 2" xfId="9640"/>
    <cellStyle name="Normal 20 2 2 2 2" xfId="21760"/>
    <cellStyle name="Normal 20 2 2 2 3" xfId="33849"/>
    <cellStyle name="Normal 20 2 2 2 4" xfId="50207"/>
    <cellStyle name="Normal 20 2 2 3" xfId="15700"/>
    <cellStyle name="Normal 20 2 2 4" xfId="27790"/>
    <cellStyle name="Normal 20 2 2 5" xfId="41930"/>
    <cellStyle name="Normal 20 2 3" xfId="5603"/>
    <cellStyle name="Normal 20 2 3 2" xfId="11662"/>
    <cellStyle name="Normal 20 2 3 2 2" xfId="23782"/>
    <cellStyle name="Normal 20 2 3 2 3" xfId="35871"/>
    <cellStyle name="Normal 20 2 3 2 4" xfId="52229"/>
    <cellStyle name="Normal 20 2 3 3" xfId="17722"/>
    <cellStyle name="Normal 20 2 3 4" xfId="29812"/>
    <cellStyle name="Normal 20 2 3 5" xfId="43952"/>
    <cellStyle name="Normal 20 2 4" xfId="7610"/>
    <cellStyle name="Normal 20 2 4 2" xfId="19730"/>
    <cellStyle name="Normal 20 2 4 2 2" xfId="48173"/>
    <cellStyle name="Normal 20 2 4 3" xfId="31819"/>
    <cellStyle name="Normal 20 2 4 4" xfId="39896"/>
    <cellStyle name="Normal 20 2 5" xfId="13670"/>
    <cellStyle name="Normal 20 2 5 2" xfId="46124"/>
    <cellStyle name="Normal 20 2 6" xfId="25782"/>
    <cellStyle name="Normal 20 2 7" xfId="37872"/>
    <cellStyle name="Normal 20 3" xfId="1029"/>
    <cellStyle name="Normal 20 3 2" xfId="3082"/>
    <cellStyle name="Normal 20 3 2 2" xfId="9141"/>
    <cellStyle name="Normal 20 3 2 2 2" xfId="21261"/>
    <cellStyle name="Normal 20 3 2 2 3" xfId="33350"/>
    <cellStyle name="Normal 20 3 2 2 4" xfId="49708"/>
    <cellStyle name="Normal 20 3 2 3" xfId="15201"/>
    <cellStyle name="Normal 20 3 2 4" xfId="27291"/>
    <cellStyle name="Normal 20 3 2 5" xfId="41431"/>
    <cellStyle name="Normal 20 3 3" xfId="5107"/>
    <cellStyle name="Normal 20 3 3 2" xfId="11166"/>
    <cellStyle name="Normal 20 3 3 2 2" xfId="23286"/>
    <cellStyle name="Normal 20 3 3 2 3" xfId="35375"/>
    <cellStyle name="Normal 20 3 3 2 4" xfId="51733"/>
    <cellStyle name="Normal 20 3 3 3" xfId="17226"/>
    <cellStyle name="Normal 20 3 3 4" xfId="29316"/>
    <cellStyle name="Normal 20 3 3 5" xfId="43456"/>
    <cellStyle name="Normal 20 3 4" xfId="7111"/>
    <cellStyle name="Normal 20 3 4 2" xfId="19231"/>
    <cellStyle name="Normal 20 3 4 2 2" xfId="47666"/>
    <cellStyle name="Normal 20 3 4 3" xfId="31320"/>
    <cellStyle name="Normal 20 3 4 4" xfId="39389"/>
    <cellStyle name="Normal 20 3 5" xfId="13171"/>
    <cellStyle name="Normal 20 3 5 2" xfId="45617"/>
    <cellStyle name="Normal 20 3 6" xfId="25286"/>
    <cellStyle name="Normal 20 3 7" xfId="37376"/>
    <cellStyle name="Normal 20 4" xfId="2079"/>
    <cellStyle name="Normal 20 4 2" xfId="4115"/>
    <cellStyle name="Normal 20 4 2 2" xfId="10174"/>
    <cellStyle name="Normal 20 4 2 2 2" xfId="22294"/>
    <cellStyle name="Normal 20 4 2 2 3" xfId="34383"/>
    <cellStyle name="Normal 20 4 2 2 4" xfId="50741"/>
    <cellStyle name="Normal 20 4 2 3" xfId="16234"/>
    <cellStyle name="Normal 20 4 2 4" xfId="28324"/>
    <cellStyle name="Normal 20 4 2 5" xfId="42464"/>
    <cellStyle name="Normal 20 4 3" xfId="6115"/>
    <cellStyle name="Normal 20 4 3 2" xfId="12174"/>
    <cellStyle name="Normal 20 4 3 2 2" xfId="24294"/>
    <cellStyle name="Normal 20 4 3 2 3" xfId="36383"/>
    <cellStyle name="Normal 20 4 3 2 4" xfId="52741"/>
    <cellStyle name="Normal 20 4 3 3" xfId="18234"/>
    <cellStyle name="Normal 20 4 3 4" xfId="30324"/>
    <cellStyle name="Normal 20 4 3 5" xfId="44464"/>
    <cellStyle name="Normal 20 4 4" xfId="8144"/>
    <cellStyle name="Normal 20 4 4 2" xfId="20264"/>
    <cellStyle name="Normal 20 4 4 2 2" xfId="48708"/>
    <cellStyle name="Normal 20 4 4 3" xfId="32353"/>
    <cellStyle name="Normal 20 4 4 4" xfId="40431"/>
    <cellStyle name="Normal 20 4 5" xfId="14204"/>
    <cellStyle name="Normal 20 4 5 2" xfId="46659"/>
    <cellStyle name="Normal 20 4 6" xfId="26294"/>
    <cellStyle name="Normal 20 4 7" xfId="38384"/>
    <cellStyle name="Normal 20 5" xfId="2581"/>
    <cellStyle name="Normal 20 5 2" xfId="8641"/>
    <cellStyle name="Normal 20 5 2 2" xfId="20761"/>
    <cellStyle name="Normal 20 5 2 3" xfId="32850"/>
    <cellStyle name="Normal 20 5 2 4" xfId="49207"/>
    <cellStyle name="Normal 20 5 3" xfId="14701"/>
    <cellStyle name="Normal 20 5 4" xfId="26791"/>
    <cellStyle name="Normal 20 5 5" xfId="40930"/>
    <cellStyle name="Normal 20 6" xfId="4609"/>
    <cellStyle name="Normal 20 6 2" xfId="10668"/>
    <cellStyle name="Normal 20 6 2 2" xfId="22788"/>
    <cellStyle name="Normal 20 6 2 3" xfId="34877"/>
    <cellStyle name="Normal 20 6 2 4" xfId="51235"/>
    <cellStyle name="Normal 20 6 3" xfId="16728"/>
    <cellStyle name="Normal 20 6 4" xfId="28818"/>
    <cellStyle name="Normal 20 6 5" xfId="42958"/>
    <cellStyle name="Normal 20 7" xfId="6611"/>
    <cellStyle name="Normal 20 7 2" xfId="18731"/>
    <cellStyle name="Normal 20 7 2 2" xfId="47160"/>
    <cellStyle name="Normal 20 7 3" xfId="30820"/>
    <cellStyle name="Normal 20 7 4" xfId="38883"/>
    <cellStyle name="Normal 20 8" xfId="12671"/>
    <cellStyle name="Normal 20 8 2" xfId="45113"/>
    <cellStyle name="Normal 20 9" xfId="24788"/>
    <cellStyle name="Normal 21" xfId="409"/>
    <cellStyle name="Normal 21 10" xfId="36825"/>
    <cellStyle name="Normal 21 2" xfId="1484"/>
    <cellStyle name="Normal 21 2 2" xfId="3526"/>
    <cellStyle name="Normal 21 2 2 2" xfId="9585"/>
    <cellStyle name="Normal 21 2 2 2 2" xfId="21705"/>
    <cellStyle name="Normal 21 2 2 2 3" xfId="33794"/>
    <cellStyle name="Normal 21 2 2 2 4" xfId="50152"/>
    <cellStyle name="Normal 21 2 2 3" xfId="15645"/>
    <cellStyle name="Normal 21 2 2 4" xfId="27735"/>
    <cellStyle name="Normal 21 2 2 5" xfId="41875"/>
    <cellStyle name="Normal 21 2 3" xfId="5550"/>
    <cellStyle name="Normal 21 2 3 2" xfId="11609"/>
    <cellStyle name="Normal 21 2 3 2 2" xfId="23729"/>
    <cellStyle name="Normal 21 2 3 2 3" xfId="35818"/>
    <cellStyle name="Normal 21 2 3 2 4" xfId="52176"/>
    <cellStyle name="Normal 21 2 3 3" xfId="17669"/>
    <cellStyle name="Normal 21 2 3 4" xfId="29759"/>
    <cellStyle name="Normal 21 2 3 5" xfId="43899"/>
    <cellStyle name="Normal 21 2 4" xfId="7555"/>
    <cellStyle name="Normal 21 2 4 2" xfId="19675"/>
    <cellStyle name="Normal 21 2 4 2 2" xfId="48118"/>
    <cellStyle name="Normal 21 2 4 3" xfId="31764"/>
    <cellStyle name="Normal 21 2 4 4" xfId="39841"/>
    <cellStyle name="Normal 21 2 5" xfId="13615"/>
    <cellStyle name="Normal 21 2 5 2" xfId="46069"/>
    <cellStyle name="Normal 21 2 6" xfId="25729"/>
    <cellStyle name="Normal 21 2 7" xfId="37819"/>
    <cellStyle name="Normal 21 3" xfId="974"/>
    <cellStyle name="Normal 21 3 2" xfId="3029"/>
    <cellStyle name="Normal 21 3 2 2" xfId="9088"/>
    <cellStyle name="Normal 21 3 2 2 2" xfId="21208"/>
    <cellStyle name="Normal 21 3 2 2 3" xfId="33297"/>
    <cellStyle name="Normal 21 3 2 2 4" xfId="49655"/>
    <cellStyle name="Normal 21 3 2 3" xfId="15148"/>
    <cellStyle name="Normal 21 3 2 4" xfId="27238"/>
    <cellStyle name="Normal 21 3 2 5" xfId="41378"/>
    <cellStyle name="Normal 21 3 3" xfId="5054"/>
    <cellStyle name="Normal 21 3 3 2" xfId="11113"/>
    <cellStyle name="Normal 21 3 3 2 2" xfId="23233"/>
    <cellStyle name="Normal 21 3 3 2 3" xfId="35322"/>
    <cellStyle name="Normal 21 3 3 2 4" xfId="51680"/>
    <cellStyle name="Normal 21 3 3 3" xfId="17173"/>
    <cellStyle name="Normal 21 3 3 4" xfId="29263"/>
    <cellStyle name="Normal 21 3 3 5" xfId="43403"/>
    <cellStyle name="Normal 21 3 4" xfId="7058"/>
    <cellStyle name="Normal 21 3 4 2" xfId="19178"/>
    <cellStyle name="Normal 21 3 4 2 2" xfId="47612"/>
    <cellStyle name="Normal 21 3 4 3" xfId="31267"/>
    <cellStyle name="Normal 21 3 4 4" xfId="39335"/>
    <cellStyle name="Normal 21 3 5" xfId="13118"/>
    <cellStyle name="Normal 21 3 5 2" xfId="45564"/>
    <cellStyle name="Normal 21 3 6" xfId="25233"/>
    <cellStyle name="Normal 21 3 7" xfId="37323"/>
    <cellStyle name="Normal 21 4" xfId="2026"/>
    <cellStyle name="Normal 21 4 2" xfId="4062"/>
    <cellStyle name="Normal 21 4 2 2" xfId="10121"/>
    <cellStyle name="Normal 21 4 2 2 2" xfId="22241"/>
    <cellStyle name="Normal 21 4 2 2 3" xfId="34330"/>
    <cellStyle name="Normal 21 4 2 2 4" xfId="50688"/>
    <cellStyle name="Normal 21 4 2 3" xfId="16181"/>
    <cellStyle name="Normal 21 4 2 4" xfId="28271"/>
    <cellStyle name="Normal 21 4 2 5" xfId="42411"/>
    <cellStyle name="Normal 21 4 3" xfId="6062"/>
    <cellStyle name="Normal 21 4 3 2" xfId="12121"/>
    <cellStyle name="Normal 21 4 3 2 2" xfId="24241"/>
    <cellStyle name="Normal 21 4 3 2 3" xfId="36330"/>
    <cellStyle name="Normal 21 4 3 2 4" xfId="52688"/>
    <cellStyle name="Normal 21 4 3 3" xfId="18181"/>
    <cellStyle name="Normal 21 4 3 4" xfId="30271"/>
    <cellStyle name="Normal 21 4 3 5" xfId="44411"/>
    <cellStyle name="Normal 21 4 4" xfId="8091"/>
    <cellStyle name="Normal 21 4 4 2" xfId="20211"/>
    <cellStyle name="Normal 21 4 4 2 2" xfId="48655"/>
    <cellStyle name="Normal 21 4 4 3" xfId="32300"/>
    <cellStyle name="Normal 21 4 4 4" xfId="40378"/>
    <cellStyle name="Normal 21 4 5" xfId="14151"/>
    <cellStyle name="Normal 21 4 5 2" xfId="46606"/>
    <cellStyle name="Normal 21 4 6" xfId="26241"/>
    <cellStyle name="Normal 21 4 7" xfId="38331"/>
    <cellStyle name="Normal 21 5" xfId="2526"/>
    <cellStyle name="Normal 21 5 2" xfId="8586"/>
    <cellStyle name="Normal 21 5 2 2" xfId="20706"/>
    <cellStyle name="Normal 21 5 2 3" xfId="32795"/>
    <cellStyle name="Normal 21 5 2 4" xfId="49152"/>
    <cellStyle name="Normal 21 5 3" xfId="14646"/>
    <cellStyle name="Normal 21 5 4" xfId="26736"/>
    <cellStyle name="Normal 21 5 5" xfId="40875"/>
    <cellStyle name="Normal 21 6" xfId="4556"/>
    <cellStyle name="Normal 21 6 2" xfId="10615"/>
    <cellStyle name="Normal 21 6 2 2" xfId="22735"/>
    <cellStyle name="Normal 21 6 2 3" xfId="34824"/>
    <cellStyle name="Normal 21 6 2 4" xfId="51182"/>
    <cellStyle name="Normal 21 6 3" xfId="16675"/>
    <cellStyle name="Normal 21 6 4" xfId="28765"/>
    <cellStyle name="Normal 21 6 5" xfId="42905"/>
    <cellStyle name="Normal 21 7" xfId="6556"/>
    <cellStyle name="Normal 21 7 2" xfId="18676"/>
    <cellStyle name="Normal 21 7 2 2" xfId="47105"/>
    <cellStyle name="Normal 21 7 3" xfId="30765"/>
    <cellStyle name="Normal 21 7 4" xfId="38828"/>
    <cellStyle name="Normal 21 8" xfId="12616"/>
    <cellStyle name="Normal 21 8 2" xfId="45058"/>
    <cellStyle name="Normal 21 9" xfId="24735"/>
    <cellStyle name="Normal 22" xfId="495"/>
    <cellStyle name="Normal 22 10" xfId="36882"/>
    <cellStyle name="Normal 22 2" xfId="1545"/>
    <cellStyle name="Normal 22 2 2" xfId="3585"/>
    <cellStyle name="Normal 22 2 2 2" xfId="9644"/>
    <cellStyle name="Normal 22 2 2 2 2" xfId="21764"/>
    <cellStyle name="Normal 22 2 2 2 3" xfId="33853"/>
    <cellStyle name="Normal 22 2 2 2 4" xfId="50211"/>
    <cellStyle name="Normal 22 2 2 3" xfId="15704"/>
    <cellStyle name="Normal 22 2 2 4" xfId="27794"/>
    <cellStyle name="Normal 22 2 2 5" xfId="41934"/>
    <cellStyle name="Normal 22 2 3" xfId="5607"/>
    <cellStyle name="Normal 22 2 3 2" xfId="11666"/>
    <cellStyle name="Normal 22 2 3 2 2" xfId="23786"/>
    <cellStyle name="Normal 22 2 3 2 3" xfId="35875"/>
    <cellStyle name="Normal 22 2 3 2 4" xfId="52233"/>
    <cellStyle name="Normal 22 2 3 3" xfId="17726"/>
    <cellStyle name="Normal 22 2 3 4" xfId="29816"/>
    <cellStyle name="Normal 22 2 3 5" xfId="43956"/>
    <cellStyle name="Normal 22 2 4" xfId="7614"/>
    <cellStyle name="Normal 22 2 4 2" xfId="19734"/>
    <cellStyle name="Normal 22 2 4 2 2" xfId="48177"/>
    <cellStyle name="Normal 22 2 4 3" xfId="31823"/>
    <cellStyle name="Normal 22 2 4 4" xfId="39900"/>
    <cellStyle name="Normal 22 2 5" xfId="13674"/>
    <cellStyle name="Normal 22 2 5 2" xfId="46128"/>
    <cellStyle name="Normal 22 2 6" xfId="25786"/>
    <cellStyle name="Normal 22 2 7" xfId="37876"/>
    <cellStyle name="Normal 22 3" xfId="1033"/>
    <cellStyle name="Normal 22 3 2" xfId="3086"/>
    <cellStyle name="Normal 22 3 2 2" xfId="9145"/>
    <cellStyle name="Normal 22 3 2 2 2" xfId="21265"/>
    <cellStyle name="Normal 22 3 2 2 3" xfId="33354"/>
    <cellStyle name="Normal 22 3 2 2 4" xfId="49712"/>
    <cellStyle name="Normal 22 3 2 3" xfId="15205"/>
    <cellStyle name="Normal 22 3 2 4" xfId="27295"/>
    <cellStyle name="Normal 22 3 2 5" xfId="41435"/>
    <cellStyle name="Normal 22 3 3" xfId="5111"/>
    <cellStyle name="Normal 22 3 3 2" xfId="11170"/>
    <cellStyle name="Normal 22 3 3 2 2" xfId="23290"/>
    <cellStyle name="Normal 22 3 3 2 3" xfId="35379"/>
    <cellStyle name="Normal 22 3 3 2 4" xfId="51737"/>
    <cellStyle name="Normal 22 3 3 3" xfId="17230"/>
    <cellStyle name="Normal 22 3 3 4" xfId="29320"/>
    <cellStyle name="Normal 22 3 3 5" xfId="43460"/>
    <cellStyle name="Normal 22 3 4" xfId="7115"/>
    <cellStyle name="Normal 22 3 4 2" xfId="19235"/>
    <cellStyle name="Normal 22 3 4 2 2" xfId="47670"/>
    <cellStyle name="Normal 22 3 4 3" xfId="31324"/>
    <cellStyle name="Normal 22 3 4 4" xfId="39393"/>
    <cellStyle name="Normal 22 3 5" xfId="13175"/>
    <cellStyle name="Normal 22 3 5 2" xfId="45621"/>
    <cellStyle name="Normal 22 3 6" xfId="25290"/>
    <cellStyle name="Normal 22 3 7" xfId="37380"/>
    <cellStyle name="Normal 22 4" xfId="2083"/>
    <cellStyle name="Normal 22 4 2" xfId="4119"/>
    <cellStyle name="Normal 22 4 2 2" xfId="10178"/>
    <cellStyle name="Normal 22 4 2 2 2" xfId="22298"/>
    <cellStyle name="Normal 22 4 2 2 3" xfId="34387"/>
    <cellStyle name="Normal 22 4 2 2 4" xfId="50745"/>
    <cellStyle name="Normal 22 4 2 3" xfId="16238"/>
    <cellStyle name="Normal 22 4 2 4" xfId="28328"/>
    <cellStyle name="Normal 22 4 2 5" xfId="42468"/>
    <cellStyle name="Normal 22 4 3" xfId="6119"/>
    <cellStyle name="Normal 22 4 3 2" xfId="12178"/>
    <cellStyle name="Normal 22 4 3 2 2" xfId="24298"/>
    <cellStyle name="Normal 22 4 3 2 3" xfId="36387"/>
    <cellStyle name="Normal 22 4 3 2 4" xfId="52745"/>
    <cellStyle name="Normal 22 4 3 3" xfId="18238"/>
    <cellStyle name="Normal 22 4 3 4" xfId="30328"/>
    <cellStyle name="Normal 22 4 3 5" xfId="44468"/>
    <cellStyle name="Normal 22 4 4" xfId="8148"/>
    <cellStyle name="Normal 22 4 4 2" xfId="20268"/>
    <cellStyle name="Normal 22 4 4 2 2" xfId="48712"/>
    <cellStyle name="Normal 22 4 4 3" xfId="32357"/>
    <cellStyle name="Normal 22 4 4 4" xfId="40435"/>
    <cellStyle name="Normal 22 4 5" xfId="14208"/>
    <cellStyle name="Normal 22 4 5 2" xfId="46663"/>
    <cellStyle name="Normal 22 4 6" xfId="26298"/>
    <cellStyle name="Normal 22 4 7" xfId="38388"/>
    <cellStyle name="Normal 22 5" xfId="2585"/>
    <cellStyle name="Normal 22 5 2" xfId="8645"/>
    <cellStyle name="Normal 22 5 2 2" xfId="20765"/>
    <cellStyle name="Normal 22 5 2 3" xfId="32854"/>
    <cellStyle name="Normal 22 5 2 4" xfId="49211"/>
    <cellStyle name="Normal 22 5 3" xfId="14705"/>
    <cellStyle name="Normal 22 5 4" xfId="26795"/>
    <cellStyle name="Normal 22 5 5" xfId="40934"/>
    <cellStyle name="Normal 22 6" xfId="4613"/>
    <cellStyle name="Normal 22 6 2" xfId="10672"/>
    <cellStyle name="Normal 22 6 2 2" xfId="22792"/>
    <cellStyle name="Normal 22 6 2 3" xfId="34881"/>
    <cellStyle name="Normal 22 6 2 4" xfId="51239"/>
    <cellStyle name="Normal 22 6 3" xfId="16732"/>
    <cellStyle name="Normal 22 6 4" xfId="28822"/>
    <cellStyle name="Normal 22 6 5" xfId="42962"/>
    <cellStyle name="Normal 22 7" xfId="6615"/>
    <cellStyle name="Normal 22 7 2" xfId="18735"/>
    <cellStyle name="Normal 22 7 2 2" xfId="47164"/>
    <cellStyle name="Normal 22 7 3" xfId="30824"/>
    <cellStyle name="Normal 22 7 4" xfId="38887"/>
    <cellStyle name="Normal 22 8" xfId="12675"/>
    <cellStyle name="Normal 22 8 2" xfId="45117"/>
    <cellStyle name="Normal 22 9" xfId="24792"/>
    <cellStyle name="Normal 23" xfId="498"/>
    <cellStyle name="Normal 23 10" xfId="36885"/>
    <cellStyle name="Normal 23 2" xfId="1548"/>
    <cellStyle name="Normal 23 2 2" xfId="3588"/>
    <cellStyle name="Normal 23 2 2 2" xfId="9647"/>
    <cellStyle name="Normal 23 2 2 2 2" xfId="21767"/>
    <cellStyle name="Normal 23 2 2 2 3" xfId="33856"/>
    <cellStyle name="Normal 23 2 2 2 4" xfId="50214"/>
    <cellStyle name="Normal 23 2 2 3" xfId="15707"/>
    <cellStyle name="Normal 23 2 2 4" xfId="27797"/>
    <cellStyle name="Normal 23 2 2 5" xfId="41937"/>
    <cellStyle name="Normal 23 2 3" xfId="5610"/>
    <cellStyle name="Normal 23 2 3 2" xfId="11669"/>
    <cellStyle name="Normal 23 2 3 2 2" xfId="23789"/>
    <cellStyle name="Normal 23 2 3 2 3" xfId="35878"/>
    <cellStyle name="Normal 23 2 3 2 4" xfId="52236"/>
    <cellStyle name="Normal 23 2 3 3" xfId="17729"/>
    <cellStyle name="Normal 23 2 3 4" xfId="29819"/>
    <cellStyle name="Normal 23 2 3 5" xfId="43959"/>
    <cellStyle name="Normal 23 2 4" xfId="7617"/>
    <cellStyle name="Normal 23 2 4 2" xfId="19737"/>
    <cellStyle name="Normal 23 2 4 2 2" xfId="48180"/>
    <cellStyle name="Normal 23 2 4 3" xfId="31826"/>
    <cellStyle name="Normal 23 2 4 4" xfId="39903"/>
    <cellStyle name="Normal 23 2 5" xfId="13677"/>
    <cellStyle name="Normal 23 2 5 2" xfId="46131"/>
    <cellStyle name="Normal 23 2 6" xfId="25789"/>
    <cellStyle name="Normal 23 2 7" xfId="37879"/>
    <cellStyle name="Normal 23 3" xfId="1036"/>
    <cellStyle name="Normal 23 3 2" xfId="3089"/>
    <cellStyle name="Normal 23 3 2 2" xfId="9148"/>
    <cellStyle name="Normal 23 3 2 2 2" xfId="21268"/>
    <cellStyle name="Normal 23 3 2 2 3" xfId="33357"/>
    <cellStyle name="Normal 23 3 2 2 4" xfId="49715"/>
    <cellStyle name="Normal 23 3 2 3" xfId="15208"/>
    <cellStyle name="Normal 23 3 2 4" xfId="27298"/>
    <cellStyle name="Normal 23 3 2 5" xfId="41438"/>
    <cellStyle name="Normal 23 3 3" xfId="5114"/>
    <cellStyle name="Normal 23 3 3 2" xfId="11173"/>
    <cellStyle name="Normal 23 3 3 2 2" xfId="23293"/>
    <cellStyle name="Normal 23 3 3 2 3" xfId="35382"/>
    <cellStyle name="Normal 23 3 3 2 4" xfId="51740"/>
    <cellStyle name="Normal 23 3 3 3" xfId="17233"/>
    <cellStyle name="Normal 23 3 3 4" xfId="29323"/>
    <cellStyle name="Normal 23 3 3 5" xfId="43463"/>
    <cellStyle name="Normal 23 3 4" xfId="7118"/>
    <cellStyle name="Normal 23 3 4 2" xfId="19238"/>
    <cellStyle name="Normal 23 3 4 2 2" xfId="47673"/>
    <cellStyle name="Normal 23 3 4 3" xfId="31327"/>
    <cellStyle name="Normal 23 3 4 4" xfId="39396"/>
    <cellStyle name="Normal 23 3 5" xfId="13178"/>
    <cellStyle name="Normal 23 3 5 2" xfId="45624"/>
    <cellStyle name="Normal 23 3 6" xfId="25293"/>
    <cellStyle name="Normal 23 3 7" xfId="37383"/>
    <cellStyle name="Normal 23 4" xfId="2086"/>
    <cellStyle name="Normal 23 4 2" xfId="4122"/>
    <cellStyle name="Normal 23 4 2 2" xfId="10181"/>
    <cellStyle name="Normal 23 4 2 2 2" xfId="22301"/>
    <cellStyle name="Normal 23 4 2 2 3" xfId="34390"/>
    <cellStyle name="Normal 23 4 2 2 4" xfId="50748"/>
    <cellStyle name="Normal 23 4 2 3" xfId="16241"/>
    <cellStyle name="Normal 23 4 2 4" xfId="28331"/>
    <cellStyle name="Normal 23 4 2 5" xfId="42471"/>
    <cellStyle name="Normal 23 4 3" xfId="6122"/>
    <cellStyle name="Normal 23 4 3 2" xfId="12181"/>
    <cellStyle name="Normal 23 4 3 2 2" xfId="24301"/>
    <cellStyle name="Normal 23 4 3 2 3" xfId="36390"/>
    <cellStyle name="Normal 23 4 3 2 4" xfId="52748"/>
    <cellStyle name="Normal 23 4 3 3" xfId="18241"/>
    <cellStyle name="Normal 23 4 3 4" xfId="30331"/>
    <cellStyle name="Normal 23 4 3 5" xfId="44471"/>
    <cellStyle name="Normal 23 4 4" xfId="8151"/>
    <cellStyle name="Normal 23 4 4 2" xfId="20271"/>
    <cellStyle name="Normal 23 4 4 2 2" xfId="48715"/>
    <cellStyle name="Normal 23 4 4 3" xfId="32360"/>
    <cellStyle name="Normal 23 4 4 4" xfId="40438"/>
    <cellStyle name="Normal 23 4 5" xfId="14211"/>
    <cellStyle name="Normal 23 4 5 2" xfId="46666"/>
    <cellStyle name="Normal 23 4 6" xfId="26301"/>
    <cellStyle name="Normal 23 4 7" xfId="38391"/>
    <cellStyle name="Normal 23 5" xfId="2588"/>
    <cellStyle name="Normal 23 5 2" xfId="8648"/>
    <cellStyle name="Normal 23 5 2 2" xfId="20768"/>
    <cellStyle name="Normal 23 5 2 3" xfId="32857"/>
    <cellStyle name="Normal 23 5 2 4" xfId="49214"/>
    <cellStyle name="Normal 23 5 3" xfId="14708"/>
    <cellStyle name="Normal 23 5 4" xfId="26798"/>
    <cellStyle name="Normal 23 5 5" xfId="40937"/>
    <cellStyle name="Normal 23 6" xfId="4616"/>
    <cellStyle name="Normal 23 6 2" xfId="10675"/>
    <cellStyle name="Normal 23 6 2 2" xfId="22795"/>
    <cellStyle name="Normal 23 6 2 3" xfId="34884"/>
    <cellStyle name="Normal 23 6 2 4" xfId="51242"/>
    <cellStyle name="Normal 23 6 3" xfId="16735"/>
    <cellStyle name="Normal 23 6 4" xfId="28825"/>
    <cellStyle name="Normal 23 6 5" xfId="42965"/>
    <cellStyle name="Normal 23 7" xfId="6618"/>
    <cellStyle name="Normal 23 7 2" xfId="18738"/>
    <cellStyle name="Normal 23 7 2 2" xfId="47167"/>
    <cellStyle name="Normal 23 7 3" xfId="30827"/>
    <cellStyle name="Normal 23 7 4" xfId="38890"/>
    <cellStyle name="Normal 23 8" xfId="12678"/>
    <cellStyle name="Normal 23 8 2" xfId="45120"/>
    <cellStyle name="Normal 23 9" xfId="24795"/>
    <cellStyle name="Normal 24" xfId="115"/>
    <cellStyle name="Normal 24 10" xfId="36555"/>
    <cellStyle name="Normal 24 2" xfId="1212"/>
    <cellStyle name="Normal 24 2 2" xfId="3255"/>
    <cellStyle name="Normal 24 2 2 2" xfId="9314"/>
    <cellStyle name="Normal 24 2 2 2 2" xfId="21434"/>
    <cellStyle name="Normal 24 2 2 2 3" xfId="33523"/>
    <cellStyle name="Normal 24 2 2 2 4" xfId="49881"/>
    <cellStyle name="Normal 24 2 2 3" xfId="15374"/>
    <cellStyle name="Normal 24 2 2 4" xfId="27464"/>
    <cellStyle name="Normal 24 2 2 5" xfId="41604"/>
    <cellStyle name="Normal 24 2 3" xfId="5280"/>
    <cellStyle name="Normal 24 2 3 2" xfId="11339"/>
    <cellStyle name="Normal 24 2 3 2 2" xfId="23459"/>
    <cellStyle name="Normal 24 2 3 2 3" xfId="35548"/>
    <cellStyle name="Normal 24 2 3 2 4" xfId="51906"/>
    <cellStyle name="Normal 24 2 3 3" xfId="17399"/>
    <cellStyle name="Normal 24 2 3 4" xfId="29489"/>
    <cellStyle name="Normal 24 2 3 5" xfId="43629"/>
    <cellStyle name="Normal 24 2 4" xfId="7284"/>
    <cellStyle name="Normal 24 2 4 2" xfId="19404"/>
    <cellStyle name="Normal 24 2 4 2 2" xfId="47846"/>
    <cellStyle name="Normal 24 2 4 3" xfId="31493"/>
    <cellStyle name="Normal 24 2 4 4" xfId="39569"/>
    <cellStyle name="Normal 24 2 5" xfId="13344"/>
    <cellStyle name="Normal 24 2 5 2" xfId="45797"/>
    <cellStyle name="Normal 24 2 6" xfId="25459"/>
    <cellStyle name="Normal 24 2 7" xfId="37549"/>
    <cellStyle name="Normal 24 3" xfId="702"/>
    <cellStyle name="Normal 24 3 2" xfId="2759"/>
    <cellStyle name="Normal 24 3 2 2" xfId="8818"/>
    <cellStyle name="Normal 24 3 2 2 2" xfId="20938"/>
    <cellStyle name="Normal 24 3 2 2 3" xfId="33027"/>
    <cellStyle name="Normal 24 3 2 2 4" xfId="49385"/>
    <cellStyle name="Normal 24 3 2 3" xfId="14878"/>
    <cellStyle name="Normal 24 3 2 4" xfId="26968"/>
    <cellStyle name="Normal 24 3 2 5" xfId="41108"/>
    <cellStyle name="Normal 24 3 3" xfId="4784"/>
    <cellStyle name="Normal 24 3 3 2" xfId="10843"/>
    <cellStyle name="Normal 24 3 3 2 2" xfId="22963"/>
    <cellStyle name="Normal 24 3 3 2 3" xfId="35052"/>
    <cellStyle name="Normal 24 3 3 2 4" xfId="51410"/>
    <cellStyle name="Normal 24 3 3 3" xfId="16903"/>
    <cellStyle name="Normal 24 3 3 4" xfId="28993"/>
    <cellStyle name="Normal 24 3 3 5" xfId="43133"/>
    <cellStyle name="Normal 24 3 4" xfId="6788"/>
    <cellStyle name="Normal 24 3 4 2" xfId="18908"/>
    <cellStyle name="Normal 24 3 4 2 2" xfId="47340"/>
    <cellStyle name="Normal 24 3 4 3" xfId="30997"/>
    <cellStyle name="Normal 24 3 4 4" xfId="39063"/>
    <cellStyle name="Normal 24 3 5" xfId="12848"/>
    <cellStyle name="Normal 24 3 5 2" xfId="45292"/>
    <cellStyle name="Normal 24 3 6" xfId="24963"/>
    <cellStyle name="Normal 24 3 7" xfId="37053"/>
    <cellStyle name="Normal 24 4" xfId="1755"/>
    <cellStyle name="Normal 24 4 2" xfId="3792"/>
    <cellStyle name="Normal 24 4 2 2" xfId="9851"/>
    <cellStyle name="Normal 24 4 2 2 2" xfId="21971"/>
    <cellStyle name="Normal 24 4 2 2 3" xfId="34060"/>
    <cellStyle name="Normal 24 4 2 2 4" xfId="50418"/>
    <cellStyle name="Normal 24 4 2 3" xfId="15911"/>
    <cellStyle name="Normal 24 4 2 4" xfId="28001"/>
    <cellStyle name="Normal 24 4 2 5" xfId="42141"/>
    <cellStyle name="Normal 24 4 3" xfId="5792"/>
    <cellStyle name="Normal 24 4 3 2" xfId="11851"/>
    <cellStyle name="Normal 24 4 3 2 2" xfId="23971"/>
    <cellStyle name="Normal 24 4 3 2 3" xfId="36060"/>
    <cellStyle name="Normal 24 4 3 2 4" xfId="52418"/>
    <cellStyle name="Normal 24 4 3 3" xfId="17911"/>
    <cellStyle name="Normal 24 4 3 4" xfId="30001"/>
    <cellStyle name="Normal 24 4 3 5" xfId="44141"/>
    <cellStyle name="Normal 24 4 4" xfId="7821"/>
    <cellStyle name="Normal 24 4 4 2" xfId="19941"/>
    <cellStyle name="Normal 24 4 4 2 2" xfId="48384"/>
    <cellStyle name="Normal 24 4 4 3" xfId="32030"/>
    <cellStyle name="Normal 24 4 4 4" xfId="40107"/>
    <cellStyle name="Normal 24 4 5" xfId="13881"/>
    <cellStyle name="Normal 24 4 5 2" xfId="46335"/>
    <cellStyle name="Normal 24 4 6" xfId="25971"/>
    <cellStyle name="Normal 24 4 7" xfId="38061"/>
    <cellStyle name="Normal 24 5" xfId="2255"/>
    <cellStyle name="Normal 24 5 2" xfId="8315"/>
    <cellStyle name="Normal 24 5 2 2" xfId="20435"/>
    <cellStyle name="Normal 24 5 2 3" xfId="32524"/>
    <cellStyle name="Normal 24 5 2 4" xfId="48881"/>
    <cellStyle name="Normal 24 5 3" xfId="14375"/>
    <cellStyle name="Normal 24 5 4" xfId="26465"/>
    <cellStyle name="Normal 24 5 5" xfId="40604"/>
    <cellStyle name="Normal 24 6" xfId="4286"/>
    <cellStyle name="Normal 24 6 2" xfId="10345"/>
    <cellStyle name="Normal 24 6 2 2" xfId="22465"/>
    <cellStyle name="Normal 24 6 2 3" xfId="34554"/>
    <cellStyle name="Normal 24 6 2 4" xfId="50912"/>
    <cellStyle name="Normal 24 6 3" xfId="16405"/>
    <cellStyle name="Normal 24 6 4" xfId="28495"/>
    <cellStyle name="Normal 24 6 5" xfId="42635"/>
    <cellStyle name="Normal 24 7" xfId="6285"/>
    <cellStyle name="Normal 24 7 2" xfId="18405"/>
    <cellStyle name="Normal 24 7 2 2" xfId="46832"/>
    <cellStyle name="Normal 24 7 3" xfId="30494"/>
    <cellStyle name="Normal 24 7 4" xfId="38555"/>
    <cellStyle name="Normal 24 8" xfId="12345"/>
    <cellStyle name="Normal 24 8 2" xfId="44786"/>
    <cellStyle name="Normal 24 9" xfId="24465"/>
    <cellStyle name="Normal 25" xfId="124"/>
    <cellStyle name="Normal 25 10" xfId="36563"/>
    <cellStyle name="Normal 25 2" xfId="1220"/>
    <cellStyle name="Normal 25 2 2" xfId="3263"/>
    <cellStyle name="Normal 25 2 2 2" xfId="9322"/>
    <cellStyle name="Normal 25 2 2 2 2" xfId="21442"/>
    <cellStyle name="Normal 25 2 2 2 3" xfId="33531"/>
    <cellStyle name="Normal 25 2 2 2 4" xfId="49889"/>
    <cellStyle name="Normal 25 2 2 3" xfId="15382"/>
    <cellStyle name="Normal 25 2 2 4" xfId="27472"/>
    <cellStyle name="Normal 25 2 2 5" xfId="41612"/>
    <cellStyle name="Normal 25 2 3" xfId="5288"/>
    <cellStyle name="Normal 25 2 3 2" xfId="11347"/>
    <cellStyle name="Normal 25 2 3 2 2" xfId="23467"/>
    <cellStyle name="Normal 25 2 3 2 3" xfId="35556"/>
    <cellStyle name="Normal 25 2 3 2 4" xfId="51914"/>
    <cellStyle name="Normal 25 2 3 3" xfId="17407"/>
    <cellStyle name="Normal 25 2 3 4" xfId="29497"/>
    <cellStyle name="Normal 25 2 3 5" xfId="43637"/>
    <cellStyle name="Normal 25 2 4" xfId="7292"/>
    <cellStyle name="Normal 25 2 4 2" xfId="19412"/>
    <cellStyle name="Normal 25 2 4 2 2" xfId="47854"/>
    <cellStyle name="Normal 25 2 4 3" xfId="31501"/>
    <cellStyle name="Normal 25 2 4 4" xfId="39577"/>
    <cellStyle name="Normal 25 2 5" xfId="13352"/>
    <cellStyle name="Normal 25 2 5 2" xfId="45805"/>
    <cellStyle name="Normal 25 2 6" xfId="25467"/>
    <cellStyle name="Normal 25 2 7" xfId="37557"/>
    <cellStyle name="Normal 25 3" xfId="711"/>
    <cellStyle name="Normal 25 3 2" xfId="2767"/>
    <cellStyle name="Normal 25 3 2 2" xfId="8826"/>
    <cellStyle name="Normal 25 3 2 2 2" xfId="20946"/>
    <cellStyle name="Normal 25 3 2 2 3" xfId="33035"/>
    <cellStyle name="Normal 25 3 2 2 4" xfId="49393"/>
    <cellStyle name="Normal 25 3 2 3" xfId="14886"/>
    <cellStyle name="Normal 25 3 2 4" xfId="26976"/>
    <cellStyle name="Normal 25 3 2 5" xfId="41116"/>
    <cellStyle name="Normal 25 3 3" xfId="4792"/>
    <cellStyle name="Normal 25 3 3 2" xfId="10851"/>
    <cellStyle name="Normal 25 3 3 2 2" xfId="22971"/>
    <cellStyle name="Normal 25 3 3 2 3" xfId="35060"/>
    <cellStyle name="Normal 25 3 3 2 4" xfId="51418"/>
    <cellStyle name="Normal 25 3 3 3" xfId="16911"/>
    <cellStyle name="Normal 25 3 3 4" xfId="29001"/>
    <cellStyle name="Normal 25 3 3 5" xfId="43141"/>
    <cellStyle name="Normal 25 3 4" xfId="6796"/>
    <cellStyle name="Normal 25 3 4 2" xfId="18916"/>
    <cellStyle name="Normal 25 3 4 2 2" xfId="47349"/>
    <cellStyle name="Normal 25 3 4 3" xfId="31005"/>
    <cellStyle name="Normal 25 3 4 4" xfId="39072"/>
    <cellStyle name="Normal 25 3 5" xfId="12856"/>
    <cellStyle name="Normal 25 3 5 2" xfId="45301"/>
    <cellStyle name="Normal 25 3 6" xfId="24971"/>
    <cellStyle name="Normal 25 3 7" xfId="37061"/>
    <cellStyle name="Normal 25 4" xfId="1763"/>
    <cellStyle name="Normal 25 4 2" xfId="3800"/>
    <cellStyle name="Normal 25 4 2 2" xfId="9859"/>
    <cellStyle name="Normal 25 4 2 2 2" xfId="21979"/>
    <cellStyle name="Normal 25 4 2 2 3" xfId="34068"/>
    <cellStyle name="Normal 25 4 2 2 4" xfId="50426"/>
    <cellStyle name="Normal 25 4 2 3" xfId="15919"/>
    <cellStyle name="Normal 25 4 2 4" xfId="28009"/>
    <cellStyle name="Normal 25 4 2 5" xfId="42149"/>
    <cellStyle name="Normal 25 4 3" xfId="5800"/>
    <cellStyle name="Normal 25 4 3 2" xfId="11859"/>
    <cellStyle name="Normal 25 4 3 2 2" xfId="23979"/>
    <cellStyle name="Normal 25 4 3 2 3" xfId="36068"/>
    <cellStyle name="Normal 25 4 3 2 4" xfId="52426"/>
    <cellStyle name="Normal 25 4 3 3" xfId="17919"/>
    <cellStyle name="Normal 25 4 3 4" xfId="30009"/>
    <cellStyle name="Normal 25 4 3 5" xfId="44149"/>
    <cellStyle name="Normal 25 4 4" xfId="7829"/>
    <cellStyle name="Normal 25 4 4 2" xfId="19949"/>
    <cellStyle name="Normal 25 4 4 2 2" xfId="48392"/>
    <cellStyle name="Normal 25 4 4 3" xfId="32038"/>
    <cellStyle name="Normal 25 4 4 4" xfId="40115"/>
    <cellStyle name="Normal 25 4 5" xfId="13889"/>
    <cellStyle name="Normal 25 4 5 2" xfId="46343"/>
    <cellStyle name="Normal 25 4 6" xfId="25979"/>
    <cellStyle name="Normal 25 4 7" xfId="38069"/>
    <cellStyle name="Normal 25 5" xfId="2263"/>
    <cellStyle name="Normal 25 5 2" xfId="8323"/>
    <cellStyle name="Normal 25 5 2 2" xfId="20443"/>
    <cellStyle name="Normal 25 5 2 3" xfId="32532"/>
    <cellStyle name="Normal 25 5 2 4" xfId="48889"/>
    <cellStyle name="Normal 25 5 3" xfId="14383"/>
    <cellStyle name="Normal 25 5 4" xfId="26473"/>
    <cellStyle name="Normal 25 5 5" xfId="40612"/>
    <cellStyle name="Normal 25 6" xfId="4294"/>
    <cellStyle name="Normal 25 6 2" xfId="10353"/>
    <cellStyle name="Normal 25 6 2 2" xfId="22473"/>
    <cellStyle name="Normal 25 6 2 3" xfId="34562"/>
    <cellStyle name="Normal 25 6 2 4" xfId="50920"/>
    <cellStyle name="Normal 25 6 3" xfId="16413"/>
    <cellStyle name="Normal 25 6 4" xfId="28503"/>
    <cellStyle name="Normal 25 6 5" xfId="42643"/>
    <cellStyle name="Normal 25 7" xfId="6293"/>
    <cellStyle name="Normal 25 7 2" xfId="18413"/>
    <cellStyle name="Normal 25 7 2 2" xfId="46840"/>
    <cellStyle name="Normal 25 7 3" xfId="30502"/>
    <cellStyle name="Normal 25 7 4" xfId="38563"/>
    <cellStyle name="Normal 25 8" xfId="12353"/>
    <cellStyle name="Normal 25 8 2" xfId="44794"/>
    <cellStyle name="Normal 25 9" xfId="24473"/>
    <cellStyle name="Normal 26" xfId="129"/>
    <cellStyle name="Normal 26 10" xfId="36568"/>
    <cellStyle name="Normal 26 2" xfId="1225"/>
    <cellStyle name="Normal 26 2 2" xfId="3268"/>
    <cellStyle name="Normal 26 2 2 2" xfId="9327"/>
    <cellStyle name="Normal 26 2 2 2 2" xfId="21447"/>
    <cellStyle name="Normal 26 2 2 2 3" xfId="33536"/>
    <cellStyle name="Normal 26 2 2 2 4" xfId="49894"/>
    <cellStyle name="Normal 26 2 2 3" xfId="15387"/>
    <cellStyle name="Normal 26 2 2 4" xfId="27477"/>
    <cellStyle name="Normal 26 2 2 5" xfId="41617"/>
    <cellStyle name="Normal 26 2 3" xfId="5293"/>
    <cellStyle name="Normal 26 2 3 2" xfId="11352"/>
    <cellStyle name="Normal 26 2 3 2 2" xfId="23472"/>
    <cellStyle name="Normal 26 2 3 2 3" xfId="35561"/>
    <cellStyle name="Normal 26 2 3 2 4" xfId="51919"/>
    <cellStyle name="Normal 26 2 3 3" xfId="17412"/>
    <cellStyle name="Normal 26 2 3 4" xfId="29502"/>
    <cellStyle name="Normal 26 2 3 5" xfId="43642"/>
    <cellStyle name="Normal 26 2 4" xfId="7297"/>
    <cellStyle name="Normal 26 2 4 2" xfId="19417"/>
    <cellStyle name="Normal 26 2 4 2 2" xfId="47859"/>
    <cellStyle name="Normal 26 2 4 3" xfId="31506"/>
    <cellStyle name="Normal 26 2 4 4" xfId="39582"/>
    <cellStyle name="Normal 26 2 5" xfId="13357"/>
    <cellStyle name="Normal 26 2 5 2" xfId="45810"/>
    <cellStyle name="Normal 26 2 6" xfId="25472"/>
    <cellStyle name="Normal 26 2 7" xfId="37562"/>
    <cellStyle name="Normal 26 3" xfId="716"/>
    <cellStyle name="Normal 26 3 2" xfId="2772"/>
    <cellStyle name="Normal 26 3 2 2" xfId="8831"/>
    <cellStyle name="Normal 26 3 2 2 2" xfId="20951"/>
    <cellStyle name="Normal 26 3 2 2 3" xfId="33040"/>
    <cellStyle name="Normal 26 3 2 2 4" xfId="49398"/>
    <cellStyle name="Normal 26 3 2 3" xfId="14891"/>
    <cellStyle name="Normal 26 3 2 4" xfId="26981"/>
    <cellStyle name="Normal 26 3 2 5" xfId="41121"/>
    <cellStyle name="Normal 26 3 3" xfId="4797"/>
    <cellStyle name="Normal 26 3 3 2" xfId="10856"/>
    <cellStyle name="Normal 26 3 3 2 2" xfId="22976"/>
    <cellStyle name="Normal 26 3 3 2 3" xfId="35065"/>
    <cellStyle name="Normal 26 3 3 2 4" xfId="51423"/>
    <cellStyle name="Normal 26 3 3 3" xfId="16916"/>
    <cellStyle name="Normal 26 3 3 4" xfId="29006"/>
    <cellStyle name="Normal 26 3 3 5" xfId="43146"/>
    <cellStyle name="Normal 26 3 4" xfId="6801"/>
    <cellStyle name="Normal 26 3 4 2" xfId="18921"/>
    <cellStyle name="Normal 26 3 4 2 2" xfId="47354"/>
    <cellStyle name="Normal 26 3 4 3" xfId="31010"/>
    <cellStyle name="Normal 26 3 4 4" xfId="39077"/>
    <cellStyle name="Normal 26 3 5" xfId="12861"/>
    <cellStyle name="Normal 26 3 5 2" xfId="45306"/>
    <cellStyle name="Normal 26 3 6" xfId="24976"/>
    <cellStyle name="Normal 26 3 7" xfId="37066"/>
    <cellStyle name="Normal 26 4" xfId="1768"/>
    <cellStyle name="Normal 26 4 2" xfId="3805"/>
    <cellStyle name="Normal 26 4 2 2" xfId="9864"/>
    <cellStyle name="Normal 26 4 2 2 2" xfId="21984"/>
    <cellStyle name="Normal 26 4 2 2 3" xfId="34073"/>
    <cellStyle name="Normal 26 4 2 2 4" xfId="50431"/>
    <cellStyle name="Normal 26 4 2 3" xfId="15924"/>
    <cellStyle name="Normal 26 4 2 4" xfId="28014"/>
    <cellStyle name="Normal 26 4 2 5" xfId="42154"/>
    <cellStyle name="Normal 26 4 3" xfId="5805"/>
    <cellStyle name="Normal 26 4 3 2" xfId="11864"/>
    <cellStyle name="Normal 26 4 3 2 2" xfId="23984"/>
    <cellStyle name="Normal 26 4 3 2 3" xfId="36073"/>
    <cellStyle name="Normal 26 4 3 2 4" xfId="52431"/>
    <cellStyle name="Normal 26 4 3 3" xfId="17924"/>
    <cellStyle name="Normal 26 4 3 4" xfId="30014"/>
    <cellStyle name="Normal 26 4 3 5" xfId="44154"/>
    <cellStyle name="Normal 26 4 4" xfId="7834"/>
    <cellStyle name="Normal 26 4 4 2" xfId="19954"/>
    <cellStyle name="Normal 26 4 4 2 2" xfId="48397"/>
    <cellStyle name="Normal 26 4 4 3" xfId="32043"/>
    <cellStyle name="Normal 26 4 4 4" xfId="40120"/>
    <cellStyle name="Normal 26 4 5" xfId="13894"/>
    <cellStyle name="Normal 26 4 5 2" xfId="46348"/>
    <cellStyle name="Normal 26 4 6" xfId="25984"/>
    <cellStyle name="Normal 26 4 7" xfId="38074"/>
    <cellStyle name="Normal 26 5" xfId="2268"/>
    <cellStyle name="Normal 26 5 2" xfId="8328"/>
    <cellStyle name="Normal 26 5 2 2" xfId="20448"/>
    <cellStyle name="Normal 26 5 2 3" xfId="32537"/>
    <cellStyle name="Normal 26 5 2 4" xfId="48894"/>
    <cellStyle name="Normal 26 5 3" xfId="14388"/>
    <cellStyle name="Normal 26 5 4" xfId="26478"/>
    <cellStyle name="Normal 26 5 5" xfId="40617"/>
    <cellStyle name="Normal 26 6" xfId="4299"/>
    <cellStyle name="Normal 26 6 2" xfId="10358"/>
    <cellStyle name="Normal 26 6 2 2" xfId="22478"/>
    <cellStyle name="Normal 26 6 2 3" xfId="34567"/>
    <cellStyle name="Normal 26 6 2 4" xfId="50925"/>
    <cellStyle name="Normal 26 6 3" xfId="16418"/>
    <cellStyle name="Normal 26 6 4" xfId="28508"/>
    <cellStyle name="Normal 26 6 5" xfId="42648"/>
    <cellStyle name="Normal 26 7" xfId="6298"/>
    <cellStyle name="Normal 26 7 2" xfId="18418"/>
    <cellStyle name="Normal 26 7 2 2" xfId="46845"/>
    <cellStyle name="Normal 26 7 3" xfId="30507"/>
    <cellStyle name="Normal 26 7 4" xfId="38568"/>
    <cellStyle name="Normal 26 8" xfId="12358"/>
    <cellStyle name="Normal 26 8 2" xfId="44799"/>
    <cellStyle name="Normal 26 9" xfId="24478"/>
    <cellStyle name="Normal 27" xfId="132"/>
    <cellStyle name="Normal 27 10" xfId="36571"/>
    <cellStyle name="Normal 27 2" xfId="1228"/>
    <cellStyle name="Normal 27 2 2" xfId="3271"/>
    <cellStyle name="Normal 27 2 2 2" xfId="9330"/>
    <cellStyle name="Normal 27 2 2 2 2" xfId="21450"/>
    <cellStyle name="Normal 27 2 2 2 3" xfId="33539"/>
    <cellStyle name="Normal 27 2 2 2 4" xfId="49897"/>
    <cellStyle name="Normal 27 2 2 3" xfId="15390"/>
    <cellStyle name="Normal 27 2 2 4" xfId="27480"/>
    <cellStyle name="Normal 27 2 2 5" xfId="41620"/>
    <cellStyle name="Normal 27 2 3" xfId="5296"/>
    <cellStyle name="Normal 27 2 3 2" xfId="11355"/>
    <cellStyle name="Normal 27 2 3 2 2" xfId="23475"/>
    <cellStyle name="Normal 27 2 3 2 3" xfId="35564"/>
    <cellStyle name="Normal 27 2 3 2 4" xfId="51922"/>
    <cellStyle name="Normal 27 2 3 3" xfId="17415"/>
    <cellStyle name="Normal 27 2 3 4" xfId="29505"/>
    <cellStyle name="Normal 27 2 3 5" xfId="43645"/>
    <cellStyle name="Normal 27 2 4" xfId="7300"/>
    <cellStyle name="Normal 27 2 4 2" xfId="19420"/>
    <cellStyle name="Normal 27 2 4 2 2" xfId="47862"/>
    <cellStyle name="Normal 27 2 4 3" xfId="31509"/>
    <cellStyle name="Normal 27 2 4 4" xfId="39585"/>
    <cellStyle name="Normal 27 2 5" xfId="13360"/>
    <cellStyle name="Normal 27 2 5 2" xfId="45813"/>
    <cellStyle name="Normal 27 2 6" xfId="25475"/>
    <cellStyle name="Normal 27 2 7" xfId="37565"/>
    <cellStyle name="Normal 27 3" xfId="719"/>
    <cellStyle name="Normal 27 3 2" xfId="2775"/>
    <cellStyle name="Normal 27 3 2 2" xfId="8834"/>
    <cellStyle name="Normal 27 3 2 2 2" xfId="20954"/>
    <cellStyle name="Normal 27 3 2 2 3" xfId="33043"/>
    <cellStyle name="Normal 27 3 2 2 4" xfId="49401"/>
    <cellStyle name="Normal 27 3 2 3" xfId="14894"/>
    <cellStyle name="Normal 27 3 2 4" xfId="26984"/>
    <cellStyle name="Normal 27 3 2 5" xfId="41124"/>
    <cellStyle name="Normal 27 3 3" xfId="4800"/>
    <cellStyle name="Normal 27 3 3 2" xfId="10859"/>
    <cellStyle name="Normal 27 3 3 2 2" xfId="22979"/>
    <cellStyle name="Normal 27 3 3 2 3" xfId="35068"/>
    <cellStyle name="Normal 27 3 3 2 4" xfId="51426"/>
    <cellStyle name="Normal 27 3 3 3" xfId="16919"/>
    <cellStyle name="Normal 27 3 3 4" xfId="29009"/>
    <cellStyle name="Normal 27 3 3 5" xfId="43149"/>
    <cellStyle name="Normal 27 3 4" xfId="6804"/>
    <cellStyle name="Normal 27 3 4 2" xfId="18924"/>
    <cellStyle name="Normal 27 3 4 2 2" xfId="47357"/>
    <cellStyle name="Normal 27 3 4 3" xfId="31013"/>
    <cellStyle name="Normal 27 3 4 4" xfId="39080"/>
    <cellStyle name="Normal 27 3 5" xfId="12864"/>
    <cellStyle name="Normal 27 3 5 2" xfId="45309"/>
    <cellStyle name="Normal 27 3 6" xfId="24979"/>
    <cellStyle name="Normal 27 3 7" xfId="37069"/>
    <cellStyle name="Normal 27 4" xfId="1771"/>
    <cellStyle name="Normal 27 4 2" xfId="3808"/>
    <cellStyle name="Normal 27 4 2 2" xfId="9867"/>
    <cellStyle name="Normal 27 4 2 2 2" xfId="21987"/>
    <cellStyle name="Normal 27 4 2 2 3" xfId="34076"/>
    <cellStyle name="Normal 27 4 2 2 4" xfId="50434"/>
    <cellStyle name="Normal 27 4 2 3" xfId="15927"/>
    <cellStyle name="Normal 27 4 2 4" xfId="28017"/>
    <cellStyle name="Normal 27 4 2 5" xfId="42157"/>
    <cellStyle name="Normal 27 4 3" xfId="5808"/>
    <cellStyle name="Normal 27 4 3 2" xfId="11867"/>
    <cellStyle name="Normal 27 4 3 2 2" xfId="23987"/>
    <cellStyle name="Normal 27 4 3 2 3" xfId="36076"/>
    <cellStyle name="Normal 27 4 3 2 4" xfId="52434"/>
    <cellStyle name="Normal 27 4 3 3" xfId="17927"/>
    <cellStyle name="Normal 27 4 3 4" xfId="30017"/>
    <cellStyle name="Normal 27 4 3 5" xfId="44157"/>
    <cellStyle name="Normal 27 4 4" xfId="7837"/>
    <cellStyle name="Normal 27 4 4 2" xfId="19957"/>
    <cellStyle name="Normal 27 4 4 2 2" xfId="48400"/>
    <cellStyle name="Normal 27 4 4 3" xfId="32046"/>
    <cellStyle name="Normal 27 4 4 4" xfId="40123"/>
    <cellStyle name="Normal 27 4 5" xfId="13897"/>
    <cellStyle name="Normal 27 4 5 2" xfId="46351"/>
    <cellStyle name="Normal 27 4 6" xfId="25987"/>
    <cellStyle name="Normal 27 4 7" xfId="38077"/>
    <cellStyle name="Normal 27 5" xfId="2271"/>
    <cellStyle name="Normal 27 5 2" xfId="8331"/>
    <cellStyle name="Normal 27 5 2 2" xfId="20451"/>
    <cellStyle name="Normal 27 5 2 3" xfId="32540"/>
    <cellStyle name="Normal 27 5 2 4" xfId="48897"/>
    <cellStyle name="Normal 27 5 3" xfId="14391"/>
    <cellStyle name="Normal 27 5 4" xfId="26481"/>
    <cellStyle name="Normal 27 5 5" xfId="40620"/>
    <cellStyle name="Normal 27 6" xfId="4302"/>
    <cellStyle name="Normal 27 6 2" xfId="10361"/>
    <cellStyle name="Normal 27 6 2 2" xfId="22481"/>
    <cellStyle name="Normal 27 6 2 3" xfId="34570"/>
    <cellStyle name="Normal 27 6 2 4" xfId="50928"/>
    <cellStyle name="Normal 27 6 3" xfId="16421"/>
    <cellStyle name="Normal 27 6 4" xfId="28511"/>
    <cellStyle name="Normal 27 6 5" xfId="42651"/>
    <cellStyle name="Normal 27 7" xfId="6301"/>
    <cellStyle name="Normal 27 7 2" xfId="18421"/>
    <cellStyle name="Normal 27 7 2 2" xfId="46848"/>
    <cellStyle name="Normal 27 7 3" xfId="30510"/>
    <cellStyle name="Normal 27 7 4" xfId="38571"/>
    <cellStyle name="Normal 27 8" xfId="12361"/>
    <cellStyle name="Normal 27 8 2" xfId="44802"/>
    <cellStyle name="Normal 27 9" xfId="24481"/>
    <cellStyle name="Normal 28" xfId="141"/>
    <cellStyle name="Normal 28 10" xfId="36580"/>
    <cellStyle name="Normal 28 2" xfId="1237"/>
    <cellStyle name="Normal 28 2 2" xfId="3280"/>
    <cellStyle name="Normal 28 2 2 2" xfId="9339"/>
    <cellStyle name="Normal 28 2 2 2 2" xfId="21459"/>
    <cellStyle name="Normal 28 2 2 2 3" xfId="33548"/>
    <cellStyle name="Normal 28 2 2 2 4" xfId="49906"/>
    <cellStyle name="Normal 28 2 2 3" xfId="15399"/>
    <cellStyle name="Normal 28 2 2 4" xfId="27489"/>
    <cellStyle name="Normal 28 2 2 5" xfId="41629"/>
    <cellStyle name="Normal 28 2 3" xfId="5305"/>
    <cellStyle name="Normal 28 2 3 2" xfId="11364"/>
    <cellStyle name="Normal 28 2 3 2 2" xfId="23484"/>
    <cellStyle name="Normal 28 2 3 2 3" xfId="35573"/>
    <cellStyle name="Normal 28 2 3 2 4" xfId="51931"/>
    <cellStyle name="Normal 28 2 3 3" xfId="17424"/>
    <cellStyle name="Normal 28 2 3 4" xfId="29514"/>
    <cellStyle name="Normal 28 2 3 5" xfId="43654"/>
    <cellStyle name="Normal 28 2 4" xfId="7309"/>
    <cellStyle name="Normal 28 2 4 2" xfId="19429"/>
    <cellStyle name="Normal 28 2 4 2 2" xfId="47871"/>
    <cellStyle name="Normal 28 2 4 3" xfId="31518"/>
    <cellStyle name="Normal 28 2 4 4" xfId="39594"/>
    <cellStyle name="Normal 28 2 5" xfId="13369"/>
    <cellStyle name="Normal 28 2 5 2" xfId="45822"/>
    <cellStyle name="Normal 28 2 6" xfId="25484"/>
    <cellStyle name="Normal 28 2 7" xfId="37574"/>
    <cellStyle name="Normal 28 3" xfId="728"/>
    <cellStyle name="Normal 28 3 2" xfId="2784"/>
    <cellStyle name="Normal 28 3 2 2" xfId="8843"/>
    <cellStyle name="Normal 28 3 2 2 2" xfId="20963"/>
    <cellStyle name="Normal 28 3 2 2 3" xfId="33052"/>
    <cellStyle name="Normal 28 3 2 2 4" xfId="49410"/>
    <cellStyle name="Normal 28 3 2 3" xfId="14903"/>
    <cellStyle name="Normal 28 3 2 4" xfId="26993"/>
    <cellStyle name="Normal 28 3 2 5" xfId="41133"/>
    <cellStyle name="Normal 28 3 3" xfId="4809"/>
    <cellStyle name="Normal 28 3 3 2" xfId="10868"/>
    <cellStyle name="Normal 28 3 3 2 2" xfId="22988"/>
    <cellStyle name="Normal 28 3 3 2 3" xfId="35077"/>
    <cellStyle name="Normal 28 3 3 2 4" xfId="51435"/>
    <cellStyle name="Normal 28 3 3 3" xfId="16928"/>
    <cellStyle name="Normal 28 3 3 4" xfId="29018"/>
    <cellStyle name="Normal 28 3 3 5" xfId="43158"/>
    <cellStyle name="Normal 28 3 4" xfId="6813"/>
    <cellStyle name="Normal 28 3 4 2" xfId="18933"/>
    <cellStyle name="Normal 28 3 4 2 2" xfId="47366"/>
    <cellStyle name="Normal 28 3 4 3" xfId="31022"/>
    <cellStyle name="Normal 28 3 4 4" xfId="39089"/>
    <cellStyle name="Normal 28 3 5" xfId="12873"/>
    <cellStyle name="Normal 28 3 5 2" xfId="45318"/>
    <cellStyle name="Normal 28 3 6" xfId="24988"/>
    <cellStyle name="Normal 28 3 7" xfId="37078"/>
    <cellStyle name="Normal 28 4" xfId="1780"/>
    <cellStyle name="Normal 28 4 2" xfId="3817"/>
    <cellStyle name="Normal 28 4 2 2" xfId="9876"/>
    <cellStyle name="Normal 28 4 2 2 2" xfId="21996"/>
    <cellStyle name="Normal 28 4 2 2 3" xfId="34085"/>
    <cellStyle name="Normal 28 4 2 2 4" xfId="50443"/>
    <cellStyle name="Normal 28 4 2 3" xfId="15936"/>
    <cellStyle name="Normal 28 4 2 4" xfId="28026"/>
    <cellStyle name="Normal 28 4 2 5" xfId="42166"/>
    <cellStyle name="Normal 28 4 3" xfId="5817"/>
    <cellStyle name="Normal 28 4 3 2" xfId="11876"/>
    <cellStyle name="Normal 28 4 3 2 2" xfId="23996"/>
    <cellStyle name="Normal 28 4 3 2 3" xfId="36085"/>
    <cellStyle name="Normal 28 4 3 2 4" xfId="52443"/>
    <cellStyle name="Normal 28 4 3 3" xfId="17936"/>
    <cellStyle name="Normal 28 4 3 4" xfId="30026"/>
    <cellStyle name="Normal 28 4 3 5" xfId="44166"/>
    <cellStyle name="Normal 28 4 4" xfId="7846"/>
    <cellStyle name="Normal 28 4 4 2" xfId="19966"/>
    <cellStyle name="Normal 28 4 4 2 2" xfId="48409"/>
    <cellStyle name="Normal 28 4 4 3" xfId="32055"/>
    <cellStyle name="Normal 28 4 4 4" xfId="40132"/>
    <cellStyle name="Normal 28 4 5" xfId="13906"/>
    <cellStyle name="Normal 28 4 5 2" xfId="46360"/>
    <cellStyle name="Normal 28 4 6" xfId="25996"/>
    <cellStyle name="Normal 28 4 7" xfId="38086"/>
    <cellStyle name="Normal 28 5" xfId="2280"/>
    <cellStyle name="Normal 28 5 2" xfId="8340"/>
    <cellStyle name="Normal 28 5 2 2" xfId="20460"/>
    <cellStyle name="Normal 28 5 2 3" xfId="32549"/>
    <cellStyle name="Normal 28 5 2 4" xfId="48906"/>
    <cellStyle name="Normal 28 5 3" xfId="14400"/>
    <cellStyle name="Normal 28 5 4" xfId="26490"/>
    <cellStyle name="Normal 28 5 5" xfId="40629"/>
    <cellStyle name="Normal 28 6" xfId="4311"/>
    <cellStyle name="Normal 28 6 2" xfId="10370"/>
    <cellStyle name="Normal 28 6 2 2" xfId="22490"/>
    <cellStyle name="Normal 28 6 2 3" xfId="34579"/>
    <cellStyle name="Normal 28 6 2 4" xfId="50937"/>
    <cellStyle name="Normal 28 6 3" xfId="16430"/>
    <cellStyle name="Normal 28 6 4" xfId="28520"/>
    <cellStyle name="Normal 28 6 5" xfId="42660"/>
    <cellStyle name="Normal 28 7" xfId="6310"/>
    <cellStyle name="Normal 28 7 2" xfId="18430"/>
    <cellStyle name="Normal 28 7 2 2" xfId="46857"/>
    <cellStyle name="Normal 28 7 3" xfId="30519"/>
    <cellStyle name="Normal 28 7 4" xfId="38580"/>
    <cellStyle name="Normal 28 8" xfId="12370"/>
    <cellStyle name="Normal 28 8 2" xfId="44811"/>
    <cellStyle name="Normal 28 9" xfId="24490"/>
    <cellStyle name="Normal 29" xfId="137"/>
    <cellStyle name="Normal 29 10" xfId="36576"/>
    <cellStyle name="Normal 29 2" xfId="1233"/>
    <cellStyle name="Normal 29 2 2" xfId="3276"/>
    <cellStyle name="Normal 29 2 2 2" xfId="9335"/>
    <cellStyle name="Normal 29 2 2 2 2" xfId="21455"/>
    <cellStyle name="Normal 29 2 2 2 3" xfId="33544"/>
    <cellStyle name="Normal 29 2 2 2 4" xfId="49902"/>
    <cellStyle name="Normal 29 2 2 3" xfId="15395"/>
    <cellStyle name="Normal 29 2 2 4" xfId="27485"/>
    <cellStyle name="Normal 29 2 2 5" xfId="41625"/>
    <cellStyle name="Normal 29 2 3" xfId="5301"/>
    <cellStyle name="Normal 29 2 3 2" xfId="11360"/>
    <cellStyle name="Normal 29 2 3 2 2" xfId="23480"/>
    <cellStyle name="Normal 29 2 3 2 3" xfId="35569"/>
    <cellStyle name="Normal 29 2 3 2 4" xfId="51927"/>
    <cellStyle name="Normal 29 2 3 3" xfId="17420"/>
    <cellStyle name="Normal 29 2 3 4" xfId="29510"/>
    <cellStyle name="Normal 29 2 3 5" xfId="43650"/>
    <cellStyle name="Normal 29 2 4" xfId="7305"/>
    <cellStyle name="Normal 29 2 4 2" xfId="19425"/>
    <cellStyle name="Normal 29 2 4 2 2" xfId="47867"/>
    <cellStyle name="Normal 29 2 4 3" xfId="31514"/>
    <cellStyle name="Normal 29 2 4 4" xfId="39590"/>
    <cellStyle name="Normal 29 2 5" xfId="13365"/>
    <cellStyle name="Normal 29 2 5 2" xfId="45818"/>
    <cellStyle name="Normal 29 2 6" xfId="25480"/>
    <cellStyle name="Normal 29 2 7" xfId="37570"/>
    <cellStyle name="Normal 29 3" xfId="724"/>
    <cellStyle name="Normal 29 3 2" xfId="2780"/>
    <cellStyle name="Normal 29 3 2 2" xfId="8839"/>
    <cellStyle name="Normal 29 3 2 2 2" xfId="20959"/>
    <cellStyle name="Normal 29 3 2 2 3" xfId="33048"/>
    <cellStyle name="Normal 29 3 2 2 4" xfId="49406"/>
    <cellStyle name="Normal 29 3 2 3" xfId="14899"/>
    <cellStyle name="Normal 29 3 2 4" xfId="26989"/>
    <cellStyle name="Normal 29 3 2 5" xfId="41129"/>
    <cellStyle name="Normal 29 3 3" xfId="4805"/>
    <cellStyle name="Normal 29 3 3 2" xfId="10864"/>
    <cellStyle name="Normal 29 3 3 2 2" xfId="22984"/>
    <cellStyle name="Normal 29 3 3 2 3" xfId="35073"/>
    <cellStyle name="Normal 29 3 3 2 4" xfId="51431"/>
    <cellStyle name="Normal 29 3 3 3" xfId="16924"/>
    <cellStyle name="Normal 29 3 3 4" xfId="29014"/>
    <cellStyle name="Normal 29 3 3 5" xfId="43154"/>
    <cellStyle name="Normal 29 3 4" xfId="6809"/>
    <cellStyle name="Normal 29 3 4 2" xfId="18929"/>
    <cellStyle name="Normal 29 3 4 2 2" xfId="47362"/>
    <cellStyle name="Normal 29 3 4 3" xfId="31018"/>
    <cellStyle name="Normal 29 3 4 4" xfId="39085"/>
    <cellStyle name="Normal 29 3 5" xfId="12869"/>
    <cellStyle name="Normal 29 3 5 2" xfId="45314"/>
    <cellStyle name="Normal 29 3 6" xfId="24984"/>
    <cellStyle name="Normal 29 3 7" xfId="37074"/>
    <cellStyle name="Normal 29 4" xfId="1776"/>
    <cellStyle name="Normal 29 4 2" xfId="3813"/>
    <cellStyle name="Normal 29 4 2 2" xfId="9872"/>
    <cellStyle name="Normal 29 4 2 2 2" xfId="21992"/>
    <cellStyle name="Normal 29 4 2 2 3" xfId="34081"/>
    <cellStyle name="Normal 29 4 2 2 4" xfId="50439"/>
    <cellStyle name="Normal 29 4 2 3" xfId="15932"/>
    <cellStyle name="Normal 29 4 2 4" xfId="28022"/>
    <cellStyle name="Normal 29 4 2 5" xfId="42162"/>
    <cellStyle name="Normal 29 4 3" xfId="5813"/>
    <cellStyle name="Normal 29 4 3 2" xfId="11872"/>
    <cellStyle name="Normal 29 4 3 2 2" xfId="23992"/>
    <cellStyle name="Normal 29 4 3 2 3" xfId="36081"/>
    <cellStyle name="Normal 29 4 3 2 4" xfId="52439"/>
    <cellStyle name="Normal 29 4 3 3" xfId="17932"/>
    <cellStyle name="Normal 29 4 3 4" xfId="30022"/>
    <cellStyle name="Normal 29 4 3 5" xfId="44162"/>
    <cellStyle name="Normal 29 4 4" xfId="7842"/>
    <cellStyle name="Normal 29 4 4 2" xfId="19962"/>
    <cellStyle name="Normal 29 4 4 2 2" xfId="48405"/>
    <cellStyle name="Normal 29 4 4 3" xfId="32051"/>
    <cellStyle name="Normal 29 4 4 4" xfId="40128"/>
    <cellStyle name="Normal 29 4 5" xfId="13902"/>
    <cellStyle name="Normal 29 4 5 2" xfId="46356"/>
    <cellStyle name="Normal 29 4 6" xfId="25992"/>
    <cellStyle name="Normal 29 4 7" xfId="38082"/>
    <cellStyle name="Normal 29 5" xfId="2276"/>
    <cellStyle name="Normal 29 5 2" xfId="8336"/>
    <cellStyle name="Normal 29 5 2 2" xfId="20456"/>
    <cellStyle name="Normal 29 5 2 3" xfId="32545"/>
    <cellStyle name="Normal 29 5 2 4" xfId="48902"/>
    <cellStyle name="Normal 29 5 3" xfId="14396"/>
    <cellStyle name="Normal 29 5 4" xfId="26486"/>
    <cellStyle name="Normal 29 5 5" xfId="40625"/>
    <cellStyle name="Normal 29 6" xfId="4307"/>
    <cellStyle name="Normal 29 6 2" xfId="10366"/>
    <cellStyle name="Normal 29 6 2 2" xfId="22486"/>
    <cellStyle name="Normal 29 6 2 3" xfId="34575"/>
    <cellStyle name="Normal 29 6 2 4" xfId="50933"/>
    <cellStyle name="Normal 29 6 3" xfId="16426"/>
    <cellStyle name="Normal 29 6 4" xfId="28516"/>
    <cellStyle name="Normal 29 6 5" xfId="42656"/>
    <cellStyle name="Normal 29 7" xfId="6306"/>
    <cellStyle name="Normal 29 7 2" xfId="18426"/>
    <cellStyle name="Normal 29 7 2 2" xfId="46853"/>
    <cellStyle name="Normal 29 7 3" xfId="30515"/>
    <cellStyle name="Normal 29 7 4" xfId="38576"/>
    <cellStyle name="Normal 29 8" xfId="12366"/>
    <cellStyle name="Normal 29 8 2" xfId="44807"/>
    <cellStyle name="Normal 29 9" xfId="24486"/>
    <cellStyle name="Normal 3" xfId="502"/>
    <cellStyle name="Normal 30" xfId="123"/>
    <cellStyle name="Normal 30 10" xfId="36562"/>
    <cellStyle name="Normal 30 2" xfId="1219"/>
    <cellStyle name="Normal 30 2 2" xfId="3262"/>
    <cellStyle name="Normal 30 2 2 2" xfId="9321"/>
    <cellStyle name="Normal 30 2 2 2 2" xfId="21441"/>
    <cellStyle name="Normal 30 2 2 2 3" xfId="33530"/>
    <cellStyle name="Normal 30 2 2 2 4" xfId="49888"/>
    <cellStyle name="Normal 30 2 2 3" xfId="15381"/>
    <cellStyle name="Normal 30 2 2 4" xfId="27471"/>
    <cellStyle name="Normal 30 2 2 5" xfId="41611"/>
    <cellStyle name="Normal 30 2 3" xfId="5287"/>
    <cellStyle name="Normal 30 2 3 2" xfId="11346"/>
    <cellStyle name="Normal 30 2 3 2 2" xfId="23466"/>
    <cellStyle name="Normal 30 2 3 2 3" xfId="35555"/>
    <cellStyle name="Normal 30 2 3 2 4" xfId="51913"/>
    <cellStyle name="Normal 30 2 3 3" xfId="17406"/>
    <cellStyle name="Normal 30 2 3 4" xfId="29496"/>
    <cellStyle name="Normal 30 2 3 5" xfId="43636"/>
    <cellStyle name="Normal 30 2 4" xfId="7291"/>
    <cellStyle name="Normal 30 2 4 2" xfId="19411"/>
    <cellStyle name="Normal 30 2 4 2 2" xfId="47853"/>
    <cellStyle name="Normal 30 2 4 3" xfId="31500"/>
    <cellStyle name="Normal 30 2 4 4" xfId="39576"/>
    <cellStyle name="Normal 30 2 5" xfId="13351"/>
    <cellStyle name="Normal 30 2 5 2" xfId="45804"/>
    <cellStyle name="Normal 30 2 6" xfId="25466"/>
    <cellStyle name="Normal 30 2 7" xfId="37556"/>
    <cellStyle name="Normal 30 3" xfId="710"/>
    <cellStyle name="Normal 30 3 2" xfId="2766"/>
    <cellStyle name="Normal 30 3 2 2" xfId="8825"/>
    <cellStyle name="Normal 30 3 2 2 2" xfId="20945"/>
    <cellStyle name="Normal 30 3 2 2 3" xfId="33034"/>
    <cellStyle name="Normal 30 3 2 2 4" xfId="49392"/>
    <cellStyle name="Normal 30 3 2 3" xfId="14885"/>
    <cellStyle name="Normal 30 3 2 4" xfId="26975"/>
    <cellStyle name="Normal 30 3 2 5" xfId="41115"/>
    <cellStyle name="Normal 30 3 3" xfId="4791"/>
    <cellStyle name="Normal 30 3 3 2" xfId="10850"/>
    <cellStyle name="Normal 30 3 3 2 2" xfId="22970"/>
    <cellStyle name="Normal 30 3 3 2 3" xfId="35059"/>
    <cellStyle name="Normal 30 3 3 2 4" xfId="51417"/>
    <cellStyle name="Normal 30 3 3 3" xfId="16910"/>
    <cellStyle name="Normal 30 3 3 4" xfId="29000"/>
    <cellStyle name="Normal 30 3 3 5" xfId="43140"/>
    <cellStyle name="Normal 30 3 4" xfId="6795"/>
    <cellStyle name="Normal 30 3 4 2" xfId="18915"/>
    <cellStyle name="Normal 30 3 4 2 2" xfId="47348"/>
    <cellStyle name="Normal 30 3 4 3" xfId="31004"/>
    <cellStyle name="Normal 30 3 4 4" xfId="39071"/>
    <cellStyle name="Normal 30 3 5" xfId="12855"/>
    <cellStyle name="Normal 30 3 5 2" xfId="45300"/>
    <cellStyle name="Normal 30 3 6" xfId="24970"/>
    <cellStyle name="Normal 30 3 7" xfId="37060"/>
    <cellStyle name="Normal 30 4" xfId="1762"/>
    <cellStyle name="Normal 30 4 2" xfId="3799"/>
    <cellStyle name="Normal 30 4 2 2" xfId="9858"/>
    <cellStyle name="Normal 30 4 2 2 2" xfId="21978"/>
    <cellStyle name="Normal 30 4 2 2 3" xfId="34067"/>
    <cellStyle name="Normal 30 4 2 2 4" xfId="50425"/>
    <cellStyle name="Normal 30 4 2 3" xfId="15918"/>
    <cellStyle name="Normal 30 4 2 4" xfId="28008"/>
    <cellStyle name="Normal 30 4 2 5" xfId="42148"/>
    <cellStyle name="Normal 30 4 3" xfId="5799"/>
    <cellStyle name="Normal 30 4 3 2" xfId="11858"/>
    <cellStyle name="Normal 30 4 3 2 2" xfId="23978"/>
    <cellStyle name="Normal 30 4 3 2 3" xfId="36067"/>
    <cellStyle name="Normal 30 4 3 2 4" xfId="52425"/>
    <cellStyle name="Normal 30 4 3 3" xfId="17918"/>
    <cellStyle name="Normal 30 4 3 4" xfId="30008"/>
    <cellStyle name="Normal 30 4 3 5" xfId="44148"/>
    <cellStyle name="Normal 30 4 4" xfId="7828"/>
    <cellStyle name="Normal 30 4 4 2" xfId="19948"/>
    <cellStyle name="Normal 30 4 4 2 2" xfId="48391"/>
    <cellStyle name="Normal 30 4 4 3" xfId="32037"/>
    <cellStyle name="Normal 30 4 4 4" xfId="40114"/>
    <cellStyle name="Normal 30 4 5" xfId="13888"/>
    <cellStyle name="Normal 30 4 5 2" xfId="46342"/>
    <cellStyle name="Normal 30 4 6" xfId="25978"/>
    <cellStyle name="Normal 30 4 7" xfId="38068"/>
    <cellStyle name="Normal 30 5" xfId="2262"/>
    <cellStyle name="Normal 30 5 2" xfId="8322"/>
    <cellStyle name="Normal 30 5 2 2" xfId="20442"/>
    <cellStyle name="Normal 30 5 2 3" xfId="32531"/>
    <cellStyle name="Normal 30 5 2 4" xfId="48888"/>
    <cellStyle name="Normal 30 5 3" xfId="14382"/>
    <cellStyle name="Normal 30 5 4" xfId="26472"/>
    <cellStyle name="Normal 30 5 5" xfId="40611"/>
    <cellStyle name="Normal 30 6" xfId="4293"/>
    <cellStyle name="Normal 30 6 2" xfId="10352"/>
    <cellStyle name="Normal 30 6 2 2" xfId="22472"/>
    <cellStyle name="Normal 30 6 2 3" xfId="34561"/>
    <cellStyle name="Normal 30 6 2 4" xfId="50919"/>
    <cellStyle name="Normal 30 6 3" xfId="16412"/>
    <cellStyle name="Normal 30 6 4" xfId="28502"/>
    <cellStyle name="Normal 30 6 5" xfId="42642"/>
    <cellStyle name="Normal 30 7" xfId="6292"/>
    <cellStyle name="Normal 30 7 2" xfId="18412"/>
    <cellStyle name="Normal 30 7 2 2" xfId="46839"/>
    <cellStyle name="Normal 30 7 3" xfId="30501"/>
    <cellStyle name="Normal 30 7 4" xfId="38562"/>
    <cellStyle name="Normal 30 8" xfId="12352"/>
    <cellStyle name="Normal 30 8 2" xfId="44793"/>
    <cellStyle name="Normal 30 9" xfId="24472"/>
    <cellStyle name="Normal 31" xfId="128"/>
    <cellStyle name="Normal 31 10" xfId="36567"/>
    <cellStyle name="Normal 31 2" xfId="1224"/>
    <cellStyle name="Normal 31 2 2" xfId="3267"/>
    <cellStyle name="Normal 31 2 2 2" xfId="9326"/>
    <cellStyle name="Normal 31 2 2 2 2" xfId="21446"/>
    <cellStyle name="Normal 31 2 2 2 3" xfId="33535"/>
    <cellStyle name="Normal 31 2 2 2 4" xfId="49893"/>
    <cellStyle name="Normal 31 2 2 3" xfId="15386"/>
    <cellStyle name="Normal 31 2 2 4" xfId="27476"/>
    <cellStyle name="Normal 31 2 2 5" xfId="41616"/>
    <cellStyle name="Normal 31 2 3" xfId="5292"/>
    <cellStyle name="Normal 31 2 3 2" xfId="11351"/>
    <cellStyle name="Normal 31 2 3 2 2" xfId="23471"/>
    <cellStyle name="Normal 31 2 3 2 3" xfId="35560"/>
    <cellStyle name="Normal 31 2 3 2 4" xfId="51918"/>
    <cellStyle name="Normal 31 2 3 3" xfId="17411"/>
    <cellStyle name="Normal 31 2 3 4" xfId="29501"/>
    <cellStyle name="Normal 31 2 3 5" xfId="43641"/>
    <cellStyle name="Normal 31 2 4" xfId="7296"/>
    <cellStyle name="Normal 31 2 4 2" xfId="19416"/>
    <cellStyle name="Normal 31 2 4 2 2" xfId="47858"/>
    <cellStyle name="Normal 31 2 4 3" xfId="31505"/>
    <cellStyle name="Normal 31 2 4 4" xfId="39581"/>
    <cellStyle name="Normal 31 2 5" xfId="13356"/>
    <cellStyle name="Normal 31 2 5 2" xfId="45809"/>
    <cellStyle name="Normal 31 2 6" xfId="25471"/>
    <cellStyle name="Normal 31 2 7" xfId="37561"/>
    <cellStyle name="Normal 31 3" xfId="715"/>
    <cellStyle name="Normal 31 3 2" xfId="2771"/>
    <cellStyle name="Normal 31 3 2 2" xfId="8830"/>
    <cellStyle name="Normal 31 3 2 2 2" xfId="20950"/>
    <cellStyle name="Normal 31 3 2 2 3" xfId="33039"/>
    <cellStyle name="Normal 31 3 2 2 4" xfId="49397"/>
    <cellStyle name="Normal 31 3 2 3" xfId="14890"/>
    <cellStyle name="Normal 31 3 2 4" xfId="26980"/>
    <cellStyle name="Normal 31 3 2 5" xfId="41120"/>
    <cellStyle name="Normal 31 3 3" xfId="4796"/>
    <cellStyle name="Normal 31 3 3 2" xfId="10855"/>
    <cellStyle name="Normal 31 3 3 2 2" xfId="22975"/>
    <cellStyle name="Normal 31 3 3 2 3" xfId="35064"/>
    <cellStyle name="Normal 31 3 3 2 4" xfId="51422"/>
    <cellStyle name="Normal 31 3 3 3" xfId="16915"/>
    <cellStyle name="Normal 31 3 3 4" xfId="29005"/>
    <cellStyle name="Normal 31 3 3 5" xfId="43145"/>
    <cellStyle name="Normal 31 3 4" xfId="6800"/>
    <cellStyle name="Normal 31 3 4 2" xfId="18920"/>
    <cellStyle name="Normal 31 3 4 2 2" xfId="47353"/>
    <cellStyle name="Normal 31 3 4 3" xfId="31009"/>
    <cellStyle name="Normal 31 3 4 4" xfId="39076"/>
    <cellStyle name="Normal 31 3 5" xfId="12860"/>
    <cellStyle name="Normal 31 3 5 2" xfId="45305"/>
    <cellStyle name="Normal 31 3 6" xfId="24975"/>
    <cellStyle name="Normal 31 3 7" xfId="37065"/>
    <cellStyle name="Normal 31 4" xfId="1767"/>
    <cellStyle name="Normal 31 4 2" xfId="3804"/>
    <cellStyle name="Normal 31 4 2 2" xfId="9863"/>
    <cellStyle name="Normal 31 4 2 2 2" xfId="21983"/>
    <cellStyle name="Normal 31 4 2 2 3" xfId="34072"/>
    <cellStyle name="Normal 31 4 2 2 4" xfId="50430"/>
    <cellStyle name="Normal 31 4 2 3" xfId="15923"/>
    <cellStyle name="Normal 31 4 2 4" xfId="28013"/>
    <cellStyle name="Normal 31 4 2 5" xfId="42153"/>
    <cellStyle name="Normal 31 4 3" xfId="5804"/>
    <cellStyle name="Normal 31 4 3 2" xfId="11863"/>
    <cellStyle name="Normal 31 4 3 2 2" xfId="23983"/>
    <cellStyle name="Normal 31 4 3 2 3" xfId="36072"/>
    <cellStyle name="Normal 31 4 3 2 4" xfId="52430"/>
    <cellStyle name="Normal 31 4 3 3" xfId="17923"/>
    <cellStyle name="Normal 31 4 3 4" xfId="30013"/>
    <cellStyle name="Normal 31 4 3 5" xfId="44153"/>
    <cellStyle name="Normal 31 4 4" xfId="7833"/>
    <cellStyle name="Normal 31 4 4 2" xfId="19953"/>
    <cellStyle name="Normal 31 4 4 2 2" xfId="48396"/>
    <cellStyle name="Normal 31 4 4 3" xfId="32042"/>
    <cellStyle name="Normal 31 4 4 4" xfId="40119"/>
    <cellStyle name="Normal 31 4 5" xfId="13893"/>
    <cellStyle name="Normal 31 4 5 2" xfId="46347"/>
    <cellStyle name="Normal 31 4 6" xfId="25983"/>
    <cellStyle name="Normal 31 4 7" xfId="38073"/>
    <cellStyle name="Normal 31 5" xfId="2267"/>
    <cellStyle name="Normal 31 5 2" xfId="8327"/>
    <cellStyle name="Normal 31 5 2 2" xfId="20447"/>
    <cellStyle name="Normal 31 5 2 3" xfId="32536"/>
    <cellStyle name="Normal 31 5 2 4" xfId="48893"/>
    <cellStyle name="Normal 31 5 3" xfId="14387"/>
    <cellStyle name="Normal 31 5 4" xfId="26477"/>
    <cellStyle name="Normal 31 5 5" xfId="40616"/>
    <cellStyle name="Normal 31 6" xfId="4298"/>
    <cellStyle name="Normal 31 6 2" xfId="10357"/>
    <cellStyle name="Normal 31 6 2 2" xfId="22477"/>
    <cellStyle name="Normal 31 6 2 3" xfId="34566"/>
    <cellStyle name="Normal 31 6 2 4" xfId="50924"/>
    <cellStyle name="Normal 31 6 3" xfId="16417"/>
    <cellStyle name="Normal 31 6 4" xfId="28507"/>
    <cellStyle name="Normal 31 6 5" xfId="42647"/>
    <cellStyle name="Normal 31 7" xfId="6297"/>
    <cellStyle name="Normal 31 7 2" xfId="18417"/>
    <cellStyle name="Normal 31 7 2 2" xfId="46844"/>
    <cellStyle name="Normal 31 7 3" xfId="30506"/>
    <cellStyle name="Normal 31 7 4" xfId="38567"/>
    <cellStyle name="Normal 31 8" xfId="12357"/>
    <cellStyle name="Normal 31 8 2" xfId="44798"/>
    <cellStyle name="Normal 31 9" xfId="24477"/>
    <cellStyle name="Normal 32" xfId="131"/>
    <cellStyle name="Normal 32 10" xfId="36570"/>
    <cellStyle name="Normal 32 2" xfId="1227"/>
    <cellStyle name="Normal 32 2 2" xfId="3270"/>
    <cellStyle name="Normal 32 2 2 2" xfId="9329"/>
    <cellStyle name="Normal 32 2 2 2 2" xfId="21449"/>
    <cellStyle name="Normal 32 2 2 2 3" xfId="33538"/>
    <cellStyle name="Normal 32 2 2 2 4" xfId="49896"/>
    <cellStyle name="Normal 32 2 2 3" xfId="15389"/>
    <cellStyle name="Normal 32 2 2 4" xfId="27479"/>
    <cellStyle name="Normal 32 2 2 5" xfId="41619"/>
    <cellStyle name="Normal 32 2 3" xfId="5295"/>
    <cellStyle name="Normal 32 2 3 2" xfId="11354"/>
    <cellStyle name="Normal 32 2 3 2 2" xfId="23474"/>
    <cellStyle name="Normal 32 2 3 2 3" xfId="35563"/>
    <cellStyle name="Normal 32 2 3 2 4" xfId="51921"/>
    <cellStyle name="Normal 32 2 3 3" xfId="17414"/>
    <cellStyle name="Normal 32 2 3 4" xfId="29504"/>
    <cellStyle name="Normal 32 2 3 5" xfId="43644"/>
    <cellStyle name="Normal 32 2 4" xfId="7299"/>
    <cellStyle name="Normal 32 2 4 2" xfId="19419"/>
    <cellStyle name="Normal 32 2 4 2 2" xfId="47861"/>
    <cellStyle name="Normal 32 2 4 3" xfId="31508"/>
    <cellStyle name="Normal 32 2 4 4" xfId="39584"/>
    <cellStyle name="Normal 32 2 5" xfId="13359"/>
    <cellStyle name="Normal 32 2 5 2" xfId="45812"/>
    <cellStyle name="Normal 32 2 6" xfId="25474"/>
    <cellStyle name="Normal 32 2 7" xfId="37564"/>
    <cellStyle name="Normal 32 3" xfId="718"/>
    <cellStyle name="Normal 32 3 2" xfId="2774"/>
    <cellStyle name="Normal 32 3 2 2" xfId="8833"/>
    <cellStyle name="Normal 32 3 2 2 2" xfId="20953"/>
    <cellStyle name="Normal 32 3 2 2 3" xfId="33042"/>
    <cellStyle name="Normal 32 3 2 2 4" xfId="49400"/>
    <cellStyle name="Normal 32 3 2 3" xfId="14893"/>
    <cellStyle name="Normal 32 3 2 4" xfId="26983"/>
    <cellStyle name="Normal 32 3 2 5" xfId="41123"/>
    <cellStyle name="Normal 32 3 3" xfId="4799"/>
    <cellStyle name="Normal 32 3 3 2" xfId="10858"/>
    <cellStyle name="Normal 32 3 3 2 2" xfId="22978"/>
    <cellStyle name="Normal 32 3 3 2 3" xfId="35067"/>
    <cellStyle name="Normal 32 3 3 2 4" xfId="51425"/>
    <cellStyle name="Normal 32 3 3 3" xfId="16918"/>
    <cellStyle name="Normal 32 3 3 4" xfId="29008"/>
    <cellStyle name="Normal 32 3 3 5" xfId="43148"/>
    <cellStyle name="Normal 32 3 4" xfId="6803"/>
    <cellStyle name="Normal 32 3 4 2" xfId="18923"/>
    <cellStyle name="Normal 32 3 4 2 2" xfId="47356"/>
    <cellStyle name="Normal 32 3 4 3" xfId="31012"/>
    <cellStyle name="Normal 32 3 4 4" xfId="39079"/>
    <cellStyle name="Normal 32 3 5" xfId="12863"/>
    <cellStyle name="Normal 32 3 5 2" xfId="45308"/>
    <cellStyle name="Normal 32 3 6" xfId="24978"/>
    <cellStyle name="Normal 32 3 7" xfId="37068"/>
    <cellStyle name="Normal 32 4" xfId="1770"/>
    <cellStyle name="Normal 32 4 2" xfId="3807"/>
    <cellStyle name="Normal 32 4 2 2" xfId="9866"/>
    <cellStyle name="Normal 32 4 2 2 2" xfId="21986"/>
    <cellStyle name="Normal 32 4 2 2 3" xfId="34075"/>
    <cellStyle name="Normal 32 4 2 2 4" xfId="50433"/>
    <cellStyle name="Normal 32 4 2 3" xfId="15926"/>
    <cellStyle name="Normal 32 4 2 4" xfId="28016"/>
    <cellStyle name="Normal 32 4 2 5" xfId="42156"/>
    <cellStyle name="Normal 32 4 3" xfId="5807"/>
    <cellStyle name="Normal 32 4 3 2" xfId="11866"/>
    <cellStyle name="Normal 32 4 3 2 2" xfId="23986"/>
    <cellStyle name="Normal 32 4 3 2 3" xfId="36075"/>
    <cellStyle name="Normal 32 4 3 2 4" xfId="52433"/>
    <cellStyle name="Normal 32 4 3 3" xfId="17926"/>
    <cellStyle name="Normal 32 4 3 4" xfId="30016"/>
    <cellStyle name="Normal 32 4 3 5" xfId="44156"/>
    <cellStyle name="Normal 32 4 4" xfId="7836"/>
    <cellStyle name="Normal 32 4 4 2" xfId="19956"/>
    <cellStyle name="Normal 32 4 4 2 2" xfId="48399"/>
    <cellStyle name="Normal 32 4 4 3" xfId="32045"/>
    <cellStyle name="Normal 32 4 4 4" xfId="40122"/>
    <cellStyle name="Normal 32 4 5" xfId="13896"/>
    <cellStyle name="Normal 32 4 5 2" xfId="46350"/>
    <cellStyle name="Normal 32 4 6" xfId="25986"/>
    <cellStyle name="Normal 32 4 7" xfId="38076"/>
    <cellStyle name="Normal 32 5" xfId="2270"/>
    <cellStyle name="Normal 32 5 2" xfId="8330"/>
    <cellStyle name="Normal 32 5 2 2" xfId="20450"/>
    <cellStyle name="Normal 32 5 2 3" xfId="32539"/>
    <cellStyle name="Normal 32 5 2 4" xfId="48896"/>
    <cellStyle name="Normal 32 5 3" xfId="14390"/>
    <cellStyle name="Normal 32 5 4" xfId="26480"/>
    <cellStyle name="Normal 32 5 5" xfId="40619"/>
    <cellStyle name="Normal 32 6" xfId="4301"/>
    <cellStyle name="Normal 32 6 2" xfId="10360"/>
    <cellStyle name="Normal 32 6 2 2" xfId="22480"/>
    <cellStyle name="Normal 32 6 2 3" xfId="34569"/>
    <cellStyle name="Normal 32 6 2 4" xfId="50927"/>
    <cellStyle name="Normal 32 6 3" xfId="16420"/>
    <cellStyle name="Normal 32 6 4" xfId="28510"/>
    <cellStyle name="Normal 32 6 5" xfId="42650"/>
    <cellStyle name="Normal 32 7" xfId="6300"/>
    <cellStyle name="Normal 32 7 2" xfId="18420"/>
    <cellStyle name="Normal 32 7 2 2" xfId="46847"/>
    <cellStyle name="Normal 32 7 3" xfId="30509"/>
    <cellStyle name="Normal 32 7 4" xfId="38570"/>
    <cellStyle name="Normal 32 8" xfId="12360"/>
    <cellStyle name="Normal 32 8 2" xfId="44801"/>
    <cellStyle name="Normal 32 9" xfId="24480"/>
    <cellStyle name="Normal 33" xfId="140"/>
    <cellStyle name="Normal 33 10" xfId="36579"/>
    <cellStyle name="Normal 33 2" xfId="1236"/>
    <cellStyle name="Normal 33 2 2" xfId="3279"/>
    <cellStyle name="Normal 33 2 2 2" xfId="9338"/>
    <cellStyle name="Normal 33 2 2 2 2" xfId="21458"/>
    <cellStyle name="Normal 33 2 2 2 3" xfId="33547"/>
    <cellStyle name="Normal 33 2 2 2 4" xfId="49905"/>
    <cellStyle name="Normal 33 2 2 3" xfId="15398"/>
    <cellStyle name="Normal 33 2 2 4" xfId="27488"/>
    <cellStyle name="Normal 33 2 2 5" xfId="41628"/>
    <cellStyle name="Normal 33 2 3" xfId="5304"/>
    <cellStyle name="Normal 33 2 3 2" xfId="11363"/>
    <cellStyle name="Normal 33 2 3 2 2" xfId="23483"/>
    <cellStyle name="Normal 33 2 3 2 3" xfId="35572"/>
    <cellStyle name="Normal 33 2 3 2 4" xfId="51930"/>
    <cellStyle name="Normal 33 2 3 3" xfId="17423"/>
    <cellStyle name="Normal 33 2 3 4" xfId="29513"/>
    <cellStyle name="Normal 33 2 3 5" xfId="43653"/>
    <cellStyle name="Normal 33 2 4" xfId="7308"/>
    <cellStyle name="Normal 33 2 4 2" xfId="19428"/>
    <cellStyle name="Normal 33 2 4 2 2" xfId="47870"/>
    <cellStyle name="Normal 33 2 4 3" xfId="31517"/>
    <cellStyle name="Normal 33 2 4 4" xfId="39593"/>
    <cellStyle name="Normal 33 2 5" xfId="13368"/>
    <cellStyle name="Normal 33 2 5 2" xfId="45821"/>
    <cellStyle name="Normal 33 2 6" xfId="25483"/>
    <cellStyle name="Normal 33 2 7" xfId="37573"/>
    <cellStyle name="Normal 33 3" xfId="727"/>
    <cellStyle name="Normal 33 3 2" xfId="2783"/>
    <cellStyle name="Normal 33 3 2 2" xfId="8842"/>
    <cellStyle name="Normal 33 3 2 2 2" xfId="20962"/>
    <cellStyle name="Normal 33 3 2 2 3" xfId="33051"/>
    <cellStyle name="Normal 33 3 2 2 4" xfId="49409"/>
    <cellStyle name="Normal 33 3 2 3" xfId="14902"/>
    <cellStyle name="Normal 33 3 2 4" xfId="26992"/>
    <cellStyle name="Normal 33 3 2 5" xfId="41132"/>
    <cellStyle name="Normal 33 3 3" xfId="4808"/>
    <cellStyle name="Normal 33 3 3 2" xfId="10867"/>
    <cellStyle name="Normal 33 3 3 2 2" xfId="22987"/>
    <cellStyle name="Normal 33 3 3 2 3" xfId="35076"/>
    <cellStyle name="Normal 33 3 3 2 4" xfId="51434"/>
    <cellStyle name="Normal 33 3 3 3" xfId="16927"/>
    <cellStyle name="Normal 33 3 3 4" xfId="29017"/>
    <cellStyle name="Normal 33 3 3 5" xfId="43157"/>
    <cellStyle name="Normal 33 3 4" xfId="6812"/>
    <cellStyle name="Normal 33 3 4 2" xfId="18932"/>
    <cellStyle name="Normal 33 3 4 2 2" xfId="47365"/>
    <cellStyle name="Normal 33 3 4 3" xfId="31021"/>
    <cellStyle name="Normal 33 3 4 4" xfId="39088"/>
    <cellStyle name="Normal 33 3 5" xfId="12872"/>
    <cellStyle name="Normal 33 3 5 2" xfId="45317"/>
    <cellStyle name="Normal 33 3 6" xfId="24987"/>
    <cellStyle name="Normal 33 3 7" xfId="37077"/>
    <cellStyle name="Normal 33 4" xfId="1779"/>
    <cellStyle name="Normal 33 4 2" xfId="3816"/>
    <cellStyle name="Normal 33 4 2 2" xfId="9875"/>
    <cellStyle name="Normal 33 4 2 2 2" xfId="21995"/>
    <cellStyle name="Normal 33 4 2 2 3" xfId="34084"/>
    <cellStyle name="Normal 33 4 2 2 4" xfId="50442"/>
    <cellStyle name="Normal 33 4 2 3" xfId="15935"/>
    <cellStyle name="Normal 33 4 2 4" xfId="28025"/>
    <cellStyle name="Normal 33 4 2 5" xfId="42165"/>
    <cellStyle name="Normal 33 4 3" xfId="5816"/>
    <cellStyle name="Normal 33 4 3 2" xfId="11875"/>
    <cellStyle name="Normal 33 4 3 2 2" xfId="23995"/>
    <cellStyle name="Normal 33 4 3 2 3" xfId="36084"/>
    <cellStyle name="Normal 33 4 3 2 4" xfId="52442"/>
    <cellStyle name="Normal 33 4 3 3" xfId="17935"/>
    <cellStyle name="Normal 33 4 3 4" xfId="30025"/>
    <cellStyle name="Normal 33 4 3 5" xfId="44165"/>
    <cellStyle name="Normal 33 4 4" xfId="7845"/>
    <cellStyle name="Normal 33 4 4 2" xfId="19965"/>
    <cellStyle name="Normal 33 4 4 2 2" xfId="48408"/>
    <cellStyle name="Normal 33 4 4 3" xfId="32054"/>
    <cellStyle name="Normal 33 4 4 4" xfId="40131"/>
    <cellStyle name="Normal 33 4 5" xfId="13905"/>
    <cellStyle name="Normal 33 4 5 2" xfId="46359"/>
    <cellStyle name="Normal 33 4 6" xfId="25995"/>
    <cellStyle name="Normal 33 4 7" xfId="38085"/>
    <cellStyle name="Normal 33 5" xfId="2279"/>
    <cellStyle name="Normal 33 5 2" xfId="8339"/>
    <cellStyle name="Normal 33 5 2 2" xfId="20459"/>
    <cellStyle name="Normal 33 5 2 3" xfId="32548"/>
    <cellStyle name="Normal 33 5 2 4" xfId="48905"/>
    <cellStyle name="Normal 33 5 3" xfId="14399"/>
    <cellStyle name="Normal 33 5 4" xfId="26489"/>
    <cellStyle name="Normal 33 5 5" xfId="40628"/>
    <cellStyle name="Normal 33 6" xfId="4310"/>
    <cellStyle name="Normal 33 6 2" xfId="10369"/>
    <cellStyle name="Normal 33 6 2 2" xfId="22489"/>
    <cellStyle name="Normal 33 6 2 3" xfId="34578"/>
    <cellStyle name="Normal 33 6 2 4" xfId="50936"/>
    <cellStyle name="Normal 33 6 3" xfId="16429"/>
    <cellStyle name="Normal 33 6 4" xfId="28519"/>
    <cellStyle name="Normal 33 6 5" xfId="42659"/>
    <cellStyle name="Normal 33 7" xfId="6309"/>
    <cellStyle name="Normal 33 7 2" xfId="18429"/>
    <cellStyle name="Normal 33 7 2 2" xfId="46856"/>
    <cellStyle name="Normal 33 7 3" xfId="30518"/>
    <cellStyle name="Normal 33 7 4" xfId="38579"/>
    <cellStyle name="Normal 33 8" xfId="12369"/>
    <cellStyle name="Normal 33 8 2" xfId="44810"/>
    <cellStyle name="Normal 33 9" xfId="24489"/>
    <cellStyle name="Normal 34" xfId="136"/>
    <cellStyle name="Normal 34 10" xfId="36575"/>
    <cellStyle name="Normal 34 2" xfId="1232"/>
    <cellStyle name="Normal 34 2 2" xfId="3275"/>
    <cellStyle name="Normal 34 2 2 2" xfId="9334"/>
    <cellStyle name="Normal 34 2 2 2 2" xfId="21454"/>
    <cellStyle name="Normal 34 2 2 2 3" xfId="33543"/>
    <cellStyle name="Normal 34 2 2 2 4" xfId="49901"/>
    <cellStyle name="Normal 34 2 2 3" xfId="15394"/>
    <cellStyle name="Normal 34 2 2 4" xfId="27484"/>
    <cellStyle name="Normal 34 2 2 5" xfId="41624"/>
    <cellStyle name="Normal 34 2 3" xfId="5300"/>
    <cellStyle name="Normal 34 2 3 2" xfId="11359"/>
    <cellStyle name="Normal 34 2 3 2 2" xfId="23479"/>
    <cellStyle name="Normal 34 2 3 2 3" xfId="35568"/>
    <cellStyle name="Normal 34 2 3 2 4" xfId="51926"/>
    <cellStyle name="Normal 34 2 3 3" xfId="17419"/>
    <cellStyle name="Normal 34 2 3 4" xfId="29509"/>
    <cellStyle name="Normal 34 2 3 5" xfId="43649"/>
    <cellStyle name="Normal 34 2 4" xfId="7304"/>
    <cellStyle name="Normal 34 2 4 2" xfId="19424"/>
    <cellStyle name="Normal 34 2 4 2 2" xfId="47866"/>
    <cellStyle name="Normal 34 2 4 3" xfId="31513"/>
    <cellStyle name="Normal 34 2 4 4" xfId="39589"/>
    <cellStyle name="Normal 34 2 5" xfId="13364"/>
    <cellStyle name="Normal 34 2 5 2" xfId="45817"/>
    <cellStyle name="Normal 34 2 6" xfId="25479"/>
    <cellStyle name="Normal 34 2 7" xfId="37569"/>
    <cellStyle name="Normal 34 3" xfId="723"/>
    <cellStyle name="Normal 34 3 2" xfId="2779"/>
    <cellStyle name="Normal 34 3 2 2" xfId="8838"/>
    <cellStyle name="Normal 34 3 2 2 2" xfId="20958"/>
    <cellStyle name="Normal 34 3 2 2 3" xfId="33047"/>
    <cellStyle name="Normal 34 3 2 2 4" xfId="49405"/>
    <cellStyle name="Normal 34 3 2 3" xfId="14898"/>
    <cellStyle name="Normal 34 3 2 4" xfId="26988"/>
    <cellStyle name="Normal 34 3 2 5" xfId="41128"/>
    <cellStyle name="Normal 34 3 3" xfId="4804"/>
    <cellStyle name="Normal 34 3 3 2" xfId="10863"/>
    <cellStyle name="Normal 34 3 3 2 2" xfId="22983"/>
    <cellStyle name="Normal 34 3 3 2 3" xfId="35072"/>
    <cellStyle name="Normal 34 3 3 2 4" xfId="51430"/>
    <cellStyle name="Normal 34 3 3 3" xfId="16923"/>
    <cellStyle name="Normal 34 3 3 4" xfId="29013"/>
    <cellStyle name="Normal 34 3 3 5" xfId="43153"/>
    <cellStyle name="Normal 34 3 4" xfId="6808"/>
    <cellStyle name="Normal 34 3 4 2" xfId="18928"/>
    <cellStyle name="Normal 34 3 4 2 2" xfId="47361"/>
    <cellStyle name="Normal 34 3 4 3" xfId="31017"/>
    <cellStyle name="Normal 34 3 4 4" xfId="39084"/>
    <cellStyle name="Normal 34 3 5" xfId="12868"/>
    <cellStyle name="Normal 34 3 5 2" xfId="45313"/>
    <cellStyle name="Normal 34 3 6" xfId="24983"/>
    <cellStyle name="Normal 34 3 7" xfId="37073"/>
    <cellStyle name="Normal 34 4" xfId="1775"/>
    <cellStyle name="Normal 34 4 2" xfId="3812"/>
    <cellStyle name="Normal 34 4 2 2" xfId="9871"/>
    <cellStyle name="Normal 34 4 2 2 2" xfId="21991"/>
    <cellStyle name="Normal 34 4 2 2 3" xfId="34080"/>
    <cellStyle name="Normal 34 4 2 2 4" xfId="50438"/>
    <cellStyle name="Normal 34 4 2 3" xfId="15931"/>
    <cellStyle name="Normal 34 4 2 4" xfId="28021"/>
    <cellStyle name="Normal 34 4 2 5" xfId="42161"/>
    <cellStyle name="Normal 34 4 3" xfId="5812"/>
    <cellStyle name="Normal 34 4 3 2" xfId="11871"/>
    <cellStyle name="Normal 34 4 3 2 2" xfId="23991"/>
    <cellStyle name="Normal 34 4 3 2 3" xfId="36080"/>
    <cellStyle name="Normal 34 4 3 2 4" xfId="52438"/>
    <cellStyle name="Normal 34 4 3 3" xfId="17931"/>
    <cellStyle name="Normal 34 4 3 4" xfId="30021"/>
    <cellStyle name="Normal 34 4 3 5" xfId="44161"/>
    <cellStyle name="Normal 34 4 4" xfId="7841"/>
    <cellStyle name="Normal 34 4 4 2" xfId="19961"/>
    <cellStyle name="Normal 34 4 4 2 2" xfId="48404"/>
    <cellStyle name="Normal 34 4 4 3" xfId="32050"/>
    <cellStyle name="Normal 34 4 4 4" xfId="40127"/>
    <cellStyle name="Normal 34 4 5" xfId="13901"/>
    <cellStyle name="Normal 34 4 5 2" xfId="46355"/>
    <cellStyle name="Normal 34 4 6" xfId="25991"/>
    <cellStyle name="Normal 34 4 7" xfId="38081"/>
    <cellStyle name="Normal 34 5" xfId="2275"/>
    <cellStyle name="Normal 34 5 2" xfId="8335"/>
    <cellStyle name="Normal 34 5 2 2" xfId="20455"/>
    <cellStyle name="Normal 34 5 2 3" xfId="32544"/>
    <cellStyle name="Normal 34 5 2 4" xfId="48901"/>
    <cellStyle name="Normal 34 5 3" xfId="14395"/>
    <cellStyle name="Normal 34 5 4" xfId="26485"/>
    <cellStyle name="Normal 34 5 5" xfId="40624"/>
    <cellStyle name="Normal 34 6" xfId="4306"/>
    <cellStyle name="Normal 34 6 2" xfId="10365"/>
    <cellStyle name="Normal 34 6 2 2" xfId="22485"/>
    <cellStyle name="Normal 34 6 2 3" xfId="34574"/>
    <cellStyle name="Normal 34 6 2 4" xfId="50932"/>
    <cellStyle name="Normal 34 6 3" xfId="16425"/>
    <cellStyle name="Normal 34 6 4" xfId="28515"/>
    <cellStyle name="Normal 34 6 5" xfId="42655"/>
    <cellStyle name="Normal 34 7" xfId="6305"/>
    <cellStyle name="Normal 34 7 2" xfId="18425"/>
    <cellStyle name="Normal 34 7 2 2" xfId="46852"/>
    <cellStyle name="Normal 34 7 3" xfId="30514"/>
    <cellStyle name="Normal 34 7 4" xfId="38575"/>
    <cellStyle name="Normal 34 8" xfId="12365"/>
    <cellStyle name="Normal 34 8 2" xfId="44806"/>
    <cellStyle name="Normal 34 9" xfId="24485"/>
    <cellStyle name="Normal 35" xfId="503"/>
    <cellStyle name="Normal 35 2" xfId="594"/>
    <cellStyle name="Normal 35 2 2" xfId="2153"/>
    <cellStyle name="Normal 36" xfId="505"/>
    <cellStyle name="Normal 36 10" xfId="36890"/>
    <cellStyle name="Normal 36 2" xfId="1553"/>
    <cellStyle name="Normal 36 2 2" xfId="3593"/>
    <cellStyle name="Normal 36 2 2 2" xfId="9652"/>
    <cellStyle name="Normal 36 2 2 2 2" xfId="21772"/>
    <cellStyle name="Normal 36 2 2 2 3" xfId="33861"/>
    <cellStyle name="Normal 36 2 2 2 4" xfId="50219"/>
    <cellStyle name="Normal 36 2 2 3" xfId="15712"/>
    <cellStyle name="Normal 36 2 2 4" xfId="27802"/>
    <cellStyle name="Normal 36 2 2 5" xfId="41942"/>
    <cellStyle name="Normal 36 2 3" xfId="5615"/>
    <cellStyle name="Normal 36 2 3 2" xfId="11674"/>
    <cellStyle name="Normal 36 2 3 2 2" xfId="23794"/>
    <cellStyle name="Normal 36 2 3 2 3" xfId="35883"/>
    <cellStyle name="Normal 36 2 3 2 4" xfId="52241"/>
    <cellStyle name="Normal 36 2 3 3" xfId="17734"/>
    <cellStyle name="Normal 36 2 3 4" xfId="29824"/>
    <cellStyle name="Normal 36 2 3 5" xfId="43964"/>
    <cellStyle name="Normal 36 2 4" xfId="7622"/>
    <cellStyle name="Normal 36 2 4 2" xfId="19742"/>
    <cellStyle name="Normal 36 2 4 2 2" xfId="48185"/>
    <cellStyle name="Normal 36 2 4 3" xfId="31831"/>
    <cellStyle name="Normal 36 2 4 4" xfId="39908"/>
    <cellStyle name="Normal 36 2 5" xfId="13682"/>
    <cellStyle name="Normal 36 2 5 2" xfId="46136"/>
    <cellStyle name="Normal 36 2 6" xfId="25794"/>
    <cellStyle name="Normal 36 2 7" xfId="37884"/>
    <cellStyle name="Normal 36 3" xfId="1041"/>
    <cellStyle name="Normal 36 3 2" xfId="3094"/>
    <cellStyle name="Normal 36 3 2 2" xfId="9153"/>
    <cellStyle name="Normal 36 3 2 2 2" xfId="21273"/>
    <cellStyle name="Normal 36 3 2 2 3" xfId="33362"/>
    <cellStyle name="Normal 36 3 2 2 4" xfId="49720"/>
    <cellStyle name="Normal 36 3 2 3" xfId="15213"/>
    <cellStyle name="Normal 36 3 2 4" xfId="27303"/>
    <cellStyle name="Normal 36 3 2 5" xfId="41443"/>
    <cellStyle name="Normal 36 3 3" xfId="5119"/>
    <cellStyle name="Normal 36 3 3 2" xfId="11178"/>
    <cellStyle name="Normal 36 3 3 2 2" xfId="23298"/>
    <cellStyle name="Normal 36 3 3 2 3" xfId="35387"/>
    <cellStyle name="Normal 36 3 3 2 4" xfId="51745"/>
    <cellStyle name="Normal 36 3 3 3" xfId="17238"/>
    <cellStyle name="Normal 36 3 3 4" xfId="29328"/>
    <cellStyle name="Normal 36 3 3 5" xfId="43468"/>
    <cellStyle name="Normal 36 3 4" xfId="7123"/>
    <cellStyle name="Normal 36 3 4 2" xfId="19243"/>
    <cellStyle name="Normal 36 3 4 2 2" xfId="47678"/>
    <cellStyle name="Normal 36 3 4 3" xfId="31332"/>
    <cellStyle name="Normal 36 3 4 4" xfId="39401"/>
    <cellStyle name="Normal 36 3 5" xfId="13183"/>
    <cellStyle name="Normal 36 3 5 2" xfId="45629"/>
    <cellStyle name="Normal 36 3 6" xfId="25298"/>
    <cellStyle name="Normal 36 3 7" xfId="37388"/>
    <cellStyle name="Normal 36 4" xfId="2091"/>
    <cellStyle name="Normal 36 4 2" xfId="4127"/>
    <cellStyle name="Normal 36 4 2 2" xfId="10186"/>
    <cellStyle name="Normal 36 4 2 2 2" xfId="22306"/>
    <cellStyle name="Normal 36 4 2 2 3" xfId="34395"/>
    <cellStyle name="Normal 36 4 2 2 4" xfId="50753"/>
    <cellStyle name="Normal 36 4 2 3" xfId="16246"/>
    <cellStyle name="Normal 36 4 2 4" xfId="28336"/>
    <cellStyle name="Normal 36 4 2 5" xfId="42476"/>
    <cellStyle name="Normal 36 4 3" xfId="6127"/>
    <cellStyle name="Normal 36 4 3 2" xfId="12186"/>
    <cellStyle name="Normal 36 4 3 2 2" xfId="24306"/>
    <cellStyle name="Normal 36 4 3 2 3" xfId="36395"/>
    <cellStyle name="Normal 36 4 3 2 4" xfId="52753"/>
    <cellStyle name="Normal 36 4 3 3" xfId="18246"/>
    <cellStyle name="Normal 36 4 3 4" xfId="30336"/>
    <cellStyle name="Normal 36 4 3 5" xfId="44476"/>
    <cellStyle name="Normal 36 4 4" xfId="8156"/>
    <cellStyle name="Normal 36 4 4 2" xfId="20276"/>
    <cellStyle name="Normal 36 4 4 2 2" xfId="48720"/>
    <cellStyle name="Normal 36 4 4 3" xfId="32365"/>
    <cellStyle name="Normal 36 4 4 4" xfId="40443"/>
    <cellStyle name="Normal 36 4 5" xfId="14216"/>
    <cellStyle name="Normal 36 4 5 2" xfId="46671"/>
    <cellStyle name="Normal 36 4 6" xfId="26306"/>
    <cellStyle name="Normal 36 4 7" xfId="38396"/>
    <cellStyle name="Normal 36 5" xfId="2593"/>
    <cellStyle name="Normal 36 5 2" xfId="8653"/>
    <cellStyle name="Normal 36 5 2 2" xfId="20773"/>
    <cellStyle name="Normal 36 5 2 3" xfId="32862"/>
    <cellStyle name="Normal 36 5 2 4" xfId="49219"/>
    <cellStyle name="Normal 36 5 3" xfId="14713"/>
    <cellStyle name="Normal 36 5 4" xfId="26803"/>
    <cellStyle name="Normal 36 5 5" xfId="40942"/>
    <cellStyle name="Normal 36 6" xfId="4621"/>
    <cellStyle name="Normal 36 6 2" xfId="10680"/>
    <cellStyle name="Normal 36 6 2 2" xfId="22800"/>
    <cellStyle name="Normal 36 6 2 3" xfId="34889"/>
    <cellStyle name="Normal 36 6 2 4" xfId="51247"/>
    <cellStyle name="Normal 36 6 3" xfId="16740"/>
    <cellStyle name="Normal 36 6 4" xfId="28830"/>
    <cellStyle name="Normal 36 6 5" xfId="42970"/>
    <cellStyle name="Normal 36 7" xfId="6623"/>
    <cellStyle name="Normal 36 7 2" xfId="18743"/>
    <cellStyle name="Normal 36 7 2 2" xfId="47172"/>
    <cellStyle name="Normal 36 7 3" xfId="30832"/>
    <cellStyle name="Normal 36 7 4" xfId="38895"/>
    <cellStyle name="Normal 36 8" xfId="12683"/>
    <cellStyle name="Normal 36 8 2" xfId="45125"/>
    <cellStyle name="Normal 36 9" xfId="24800"/>
    <cellStyle name="Normal 37" xfId="507"/>
    <cellStyle name="Normal 38" xfId="93"/>
    <cellStyle name="Normal 38 10" xfId="36535"/>
    <cellStyle name="Normal 38 2" xfId="1192"/>
    <cellStyle name="Normal 38 2 2" xfId="3235"/>
    <cellStyle name="Normal 38 2 2 2" xfId="9294"/>
    <cellStyle name="Normal 38 2 2 2 2" xfId="21414"/>
    <cellStyle name="Normal 38 2 2 2 3" xfId="33503"/>
    <cellStyle name="Normal 38 2 2 2 4" xfId="49861"/>
    <cellStyle name="Normal 38 2 2 3" xfId="15354"/>
    <cellStyle name="Normal 38 2 2 4" xfId="27444"/>
    <cellStyle name="Normal 38 2 2 5" xfId="41584"/>
    <cellStyle name="Normal 38 2 3" xfId="5260"/>
    <cellStyle name="Normal 38 2 3 2" xfId="11319"/>
    <cellStyle name="Normal 38 2 3 2 2" xfId="23439"/>
    <cellStyle name="Normal 38 2 3 2 3" xfId="35528"/>
    <cellStyle name="Normal 38 2 3 2 4" xfId="51886"/>
    <cellStyle name="Normal 38 2 3 3" xfId="17379"/>
    <cellStyle name="Normal 38 2 3 4" xfId="29469"/>
    <cellStyle name="Normal 38 2 3 5" xfId="43609"/>
    <cellStyle name="Normal 38 2 4" xfId="7264"/>
    <cellStyle name="Normal 38 2 4 2" xfId="19384"/>
    <cellStyle name="Normal 38 2 4 2 2" xfId="47826"/>
    <cellStyle name="Normal 38 2 4 3" xfId="31473"/>
    <cellStyle name="Normal 38 2 4 4" xfId="39549"/>
    <cellStyle name="Normal 38 2 5" xfId="13324"/>
    <cellStyle name="Normal 38 2 5 2" xfId="45777"/>
    <cellStyle name="Normal 38 2 6" xfId="25439"/>
    <cellStyle name="Normal 38 2 7" xfId="37529"/>
    <cellStyle name="Normal 38 3" xfId="682"/>
    <cellStyle name="Normal 38 3 2" xfId="2739"/>
    <cellStyle name="Normal 38 3 2 2" xfId="8798"/>
    <cellStyle name="Normal 38 3 2 2 2" xfId="20918"/>
    <cellStyle name="Normal 38 3 2 2 3" xfId="33007"/>
    <cellStyle name="Normal 38 3 2 2 4" xfId="49365"/>
    <cellStyle name="Normal 38 3 2 3" xfId="14858"/>
    <cellStyle name="Normal 38 3 2 4" xfId="26948"/>
    <cellStyle name="Normal 38 3 2 5" xfId="41088"/>
    <cellStyle name="Normal 38 3 3" xfId="4764"/>
    <cellStyle name="Normal 38 3 3 2" xfId="10823"/>
    <cellStyle name="Normal 38 3 3 2 2" xfId="22943"/>
    <cellStyle name="Normal 38 3 3 2 3" xfId="35032"/>
    <cellStyle name="Normal 38 3 3 2 4" xfId="51390"/>
    <cellStyle name="Normal 38 3 3 3" xfId="16883"/>
    <cellStyle name="Normal 38 3 3 4" xfId="28973"/>
    <cellStyle name="Normal 38 3 3 5" xfId="43113"/>
    <cellStyle name="Normal 38 3 4" xfId="6768"/>
    <cellStyle name="Normal 38 3 4 2" xfId="18888"/>
    <cellStyle name="Normal 38 3 4 2 2" xfId="47320"/>
    <cellStyle name="Normal 38 3 4 3" xfId="30977"/>
    <cellStyle name="Normal 38 3 4 4" xfId="39043"/>
    <cellStyle name="Normal 38 3 5" xfId="12828"/>
    <cellStyle name="Normal 38 3 5 2" xfId="45272"/>
    <cellStyle name="Normal 38 3 6" xfId="24943"/>
    <cellStyle name="Normal 38 3 7" xfId="37033"/>
    <cellStyle name="Normal 38 4" xfId="1735"/>
    <cellStyle name="Normal 38 4 2" xfId="3772"/>
    <cellStyle name="Normal 38 4 2 2" xfId="9831"/>
    <cellStyle name="Normal 38 4 2 2 2" xfId="21951"/>
    <cellStyle name="Normal 38 4 2 2 3" xfId="34040"/>
    <cellStyle name="Normal 38 4 2 2 4" xfId="50398"/>
    <cellStyle name="Normal 38 4 2 3" xfId="15891"/>
    <cellStyle name="Normal 38 4 2 4" xfId="27981"/>
    <cellStyle name="Normal 38 4 2 5" xfId="42121"/>
    <cellStyle name="Normal 38 4 3" xfId="5772"/>
    <cellStyle name="Normal 38 4 3 2" xfId="11831"/>
    <cellStyle name="Normal 38 4 3 2 2" xfId="23951"/>
    <cellStyle name="Normal 38 4 3 2 3" xfId="36040"/>
    <cellStyle name="Normal 38 4 3 2 4" xfId="52398"/>
    <cellStyle name="Normal 38 4 3 3" xfId="17891"/>
    <cellStyle name="Normal 38 4 3 4" xfId="29981"/>
    <cellStyle name="Normal 38 4 3 5" xfId="44121"/>
    <cellStyle name="Normal 38 4 4" xfId="7801"/>
    <cellStyle name="Normal 38 4 4 2" xfId="19921"/>
    <cellStyle name="Normal 38 4 4 2 2" xfId="48364"/>
    <cellStyle name="Normal 38 4 4 3" xfId="32010"/>
    <cellStyle name="Normal 38 4 4 4" xfId="40087"/>
    <cellStyle name="Normal 38 4 5" xfId="13861"/>
    <cellStyle name="Normal 38 4 5 2" xfId="46315"/>
    <cellStyle name="Normal 38 4 6" xfId="25951"/>
    <cellStyle name="Normal 38 4 7" xfId="38041"/>
    <cellStyle name="Normal 38 5" xfId="2235"/>
    <cellStyle name="Normal 38 5 2" xfId="8295"/>
    <cellStyle name="Normal 38 5 2 2" xfId="20415"/>
    <cellStyle name="Normal 38 5 2 3" xfId="32504"/>
    <cellStyle name="Normal 38 5 2 4" xfId="48861"/>
    <cellStyle name="Normal 38 5 3" xfId="14355"/>
    <cellStyle name="Normal 38 5 4" xfId="26445"/>
    <cellStyle name="Normal 38 5 5" xfId="40584"/>
    <cellStyle name="Normal 38 6" xfId="4266"/>
    <cellStyle name="Normal 38 6 2" xfId="10325"/>
    <cellStyle name="Normal 38 6 2 2" xfId="22445"/>
    <cellStyle name="Normal 38 6 2 3" xfId="34534"/>
    <cellStyle name="Normal 38 6 2 4" xfId="50892"/>
    <cellStyle name="Normal 38 6 3" xfId="16385"/>
    <cellStyle name="Normal 38 6 4" xfId="28475"/>
    <cellStyle name="Normal 38 6 5" xfId="42615"/>
    <cellStyle name="Normal 38 7" xfId="6265"/>
    <cellStyle name="Normal 38 7 2" xfId="18385"/>
    <cellStyle name="Normal 38 7 2 2" xfId="46812"/>
    <cellStyle name="Normal 38 7 3" xfId="30474"/>
    <cellStyle name="Normal 38 7 4" xfId="38535"/>
    <cellStyle name="Normal 38 8" xfId="12325"/>
    <cellStyle name="Normal 38 8 2" xfId="44766"/>
    <cellStyle name="Normal 38 9" xfId="24445"/>
    <cellStyle name="Normal 39" xfId="509"/>
    <cellStyle name="Normal 39 10" xfId="36893"/>
    <cellStyle name="Normal 39 2" xfId="1556"/>
    <cellStyle name="Normal 39 2 2" xfId="3596"/>
    <cellStyle name="Normal 39 2 2 2" xfId="9655"/>
    <cellStyle name="Normal 39 2 2 2 2" xfId="21775"/>
    <cellStyle name="Normal 39 2 2 2 3" xfId="33864"/>
    <cellStyle name="Normal 39 2 2 2 4" xfId="50222"/>
    <cellStyle name="Normal 39 2 2 3" xfId="15715"/>
    <cellStyle name="Normal 39 2 2 4" xfId="27805"/>
    <cellStyle name="Normal 39 2 2 5" xfId="41945"/>
    <cellStyle name="Normal 39 2 3" xfId="5618"/>
    <cellStyle name="Normal 39 2 3 2" xfId="11677"/>
    <cellStyle name="Normal 39 2 3 2 2" xfId="23797"/>
    <cellStyle name="Normal 39 2 3 2 3" xfId="35886"/>
    <cellStyle name="Normal 39 2 3 2 4" xfId="52244"/>
    <cellStyle name="Normal 39 2 3 3" xfId="17737"/>
    <cellStyle name="Normal 39 2 3 4" xfId="29827"/>
    <cellStyle name="Normal 39 2 3 5" xfId="43967"/>
    <cellStyle name="Normal 39 2 4" xfId="7625"/>
    <cellStyle name="Normal 39 2 4 2" xfId="19745"/>
    <cellStyle name="Normal 39 2 4 2 2" xfId="48188"/>
    <cellStyle name="Normal 39 2 4 3" xfId="31834"/>
    <cellStyle name="Normal 39 2 4 4" xfId="39911"/>
    <cellStyle name="Normal 39 2 5" xfId="13685"/>
    <cellStyle name="Normal 39 2 5 2" xfId="46139"/>
    <cellStyle name="Normal 39 2 6" xfId="25797"/>
    <cellStyle name="Normal 39 2 7" xfId="37887"/>
    <cellStyle name="Normal 39 3" xfId="1044"/>
    <cellStyle name="Normal 39 3 2" xfId="3097"/>
    <cellStyle name="Normal 39 3 2 2" xfId="9156"/>
    <cellStyle name="Normal 39 3 2 2 2" xfId="21276"/>
    <cellStyle name="Normal 39 3 2 2 3" xfId="33365"/>
    <cellStyle name="Normal 39 3 2 2 4" xfId="49723"/>
    <cellStyle name="Normal 39 3 2 3" xfId="15216"/>
    <cellStyle name="Normal 39 3 2 4" xfId="27306"/>
    <cellStyle name="Normal 39 3 2 5" xfId="41446"/>
    <cellStyle name="Normal 39 3 3" xfId="5122"/>
    <cellStyle name="Normal 39 3 3 2" xfId="11181"/>
    <cellStyle name="Normal 39 3 3 2 2" xfId="23301"/>
    <cellStyle name="Normal 39 3 3 2 3" xfId="35390"/>
    <cellStyle name="Normal 39 3 3 2 4" xfId="51748"/>
    <cellStyle name="Normal 39 3 3 3" xfId="17241"/>
    <cellStyle name="Normal 39 3 3 4" xfId="29331"/>
    <cellStyle name="Normal 39 3 3 5" xfId="43471"/>
    <cellStyle name="Normal 39 3 4" xfId="7126"/>
    <cellStyle name="Normal 39 3 4 2" xfId="19246"/>
    <cellStyle name="Normal 39 3 4 2 2" xfId="47681"/>
    <cellStyle name="Normal 39 3 4 3" xfId="31335"/>
    <cellStyle name="Normal 39 3 4 4" xfId="39404"/>
    <cellStyle name="Normal 39 3 5" xfId="13186"/>
    <cellStyle name="Normal 39 3 5 2" xfId="45632"/>
    <cellStyle name="Normal 39 3 6" xfId="25301"/>
    <cellStyle name="Normal 39 3 7" xfId="37391"/>
    <cellStyle name="Normal 39 4" xfId="2094"/>
    <cellStyle name="Normal 39 4 2" xfId="4130"/>
    <cellStyle name="Normal 39 4 2 2" xfId="10189"/>
    <cellStyle name="Normal 39 4 2 2 2" xfId="22309"/>
    <cellStyle name="Normal 39 4 2 2 3" xfId="34398"/>
    <cellStyle name="Normal 39 4 2 2 4" xfId="50756"/>
    <cellStyle name="Normal 39 4 2 3" xfId="16249"/>
    <cellStyle name="Normal 39 4 2 4" xfId="28339"/>
    <cellStyle name="Normal 39 4 2 5" xfId="42479"/>
    <cellStyle name="Normal 39 4 3" xfId="6130"/>
    <cellStyle name="Normal 39 4 3 2" xfId="12189"/>
    <cellStyle name="Normal 39 4 3 2 2" xfId="24309"/>
    <cellStyle name="Normal 39 4 3 2 3" xfId="36398"/>
    <cellStyle name="Normal 39 4 3 2 4" xfId="52756"/>
    <cellStyle name="Normal 39 4 3 3" xfId="18249"/>
    <cellStyle name="Normal 39 4 3 4" xfId="30339"/>
    <cellStyle name="Normal 39 4 3 5" xfId="44479"/>
    <cellStyle name="Normal 39 4 4" xfId="8159"/>
    <cellStyle name="Normal 39 4 4 2" xfId="20279"/>
    <cellStyle name="Normal 39 4 4 2 2" xfId="48723"/>
    <cellStyle name="Normal 39 4 4 3" xfId="32368"/>
    <cellStyle name="Normal 39 4 4 4" xfId="40446"/>
    <cellStyle name="Normal 39 4 5" xfId="14219"/>
    <cellStyle name="Normal 39 4 5 2" xfId="46674"/>
    <cellStyle name="Normal 39 4 6" xfId="26309"/>
    <cellStyle name="Normal 39 4 7" xfId="38399"/>
    <cellStyle name="Normal 39 5" xfId="2596"/>
    <cellStyle name="Normal 39 5 2" xfId="8656"/>
    <cellStyle name="Normal 39 5 2 2" xfId="20776"/>
    <cellStyle name="Normal 39 5 2 3" xfId="32865"/>
    <cellStyle name="Normal 39 5 2 4" xfId="49222"/>
    <cellStyle name="Normal 39 5 3" xfId="14716"/>
    <cellStyle name="Normal 39 5 4" xfId="26806"/>
    <cellStyle name="Normal 39 5 5" xfId="40945"/>
    <cellStyle name="Normal 39 6" xfId="4624"/>
    <cellStyle name="Normal 39 6 2" xfId="10683"/>
    <cellStyle name="Normal 39 6 2 2" xfId="22803"/>
    <cellStyle name="Normal 39 6 2 3" xfId="34892"/>
    <cellStyle name="Normal 39 6 2 4" xfId="51250"/>
    <cellStyle name="Normal 39 6 3" xfId="16743"/>
    <cellStyle name="Normal 39 6 4" xfId="28833"/>
    <cellStyle name="Normal 39 6 5" xfId="42973"/>
    <cellStyle name="Normal 39 7" xfId="6626"/>
    <cellStyle name="Normal 39 7 2" xfId="18746"/>
    <cellStyle name="Normal 39 7 2 2" xfId="47175"/>
    <cellStyle name="Normal 39 7 3" xfId="30835"/>
    <cellStyle name="Normal 39 7 4" xfId="38898"/>
    <cellStyle name="Normal 39 8" xfId="12686"/>
    <cellStyle name="Normal 39 8 2" xfId="45128"/>
    <cellStyle name="Normal 39 9" xfId="24803"/>
    <cellStyle name="Normal 4" xfId="511"/>
    <cellStyle name="Normal 40" xfId="504"/>
    <cellStyle name="Normal 40 10" xfId="36889"/>
    <cellStyle name="Normal 40 2" xfId="1552"/>
    <cellStyle name="Normal 40 2 2" xfId="3592"/>
    <cellStyle name="Normal 40 2 2 2" xfId="9651"/>
    <cellStyle name="Normal 40 2 2 2 2" xfId="21771"/>
    <cellStyle name="Normal 40 2 2 2 3" xfId="33860"/>
    <cellStyle name="Normal 40 2 2 2 4" xfId="50218"/>
    <cellStyle name="Normal 40 2 2 3" xfId="15711"/>
    <cellStyle name="Normal 40 2 2 4" xfId="27801"/>
    <cellStyle name="Normal 40 2 2 5" xfId="41941"/>
    <cellStyle name="Normal 40 2 3" xfId="5614"/>
    <cellStyle name="Normal 40 2 3 2" xfId="11673"/>
    <cellStyle name="Normal 40 2 3 2 2" xfId="23793"/>
    <cellStyle name="Normal 40 2 3 2 3" xfId="35882"/>
    <cellStyle name="Normal 40 2 3 2 4" xfId="52240"/>
    <cellStyle name="Normal 40 2 3 3" xfId="17733"/>
    <cellStyle name="Normal 40 2 3 4" xfId="29823"/>
    <cellStyle name="Normal 40 2 3 5" xfId="43963"/>
    <cellStyle name="Normal 40 2 4" xfId="7621"/>
    <cellStyle name="Normal 40 2 4 2" xfId="19741"/>
    <cellStyle name="Normal 40 2 4 2 2" xfId="48184"/>
    <cellStyle name="Normal 40 2 4 3" xfId="31830"/>
    <cellStyle name="Normal 40 2 4 4" xfId="39907"/>
    <cellStyle name="Normal 40 2 5" xfId="13681"/>
    <cellStyle name="Normal 40 2 5 2" xfId="46135"/>
    <cellStyle name="Normal 40 2 6" xfId="25793"/>
    <cellStyle name="Normal 40 2 7" xfId="37883"/>
    <cellStyle name="Normal 40 3" xfId="1040"/>
    <cellStyle name="Normal 40 3 2" xfId="3093"/>
    <cellStyle name="Normal 40 3 2 2" xfId="9152"/>
    <cellStyle name="Normal 40 3 2 2 2" xfId="21272"/>
    <cellStyle name="Normal 40 3 2 2 3" xfId="33361"/>
    <cellStyle name="Normal 40 3 2 2 4" xfId="49719"/>
    <cellStyle name="Normal 40 3 2 3" xfId="15212"/>
    <cellStyle name="Normal 40 3 2 4" xfId="27302"/>
    <cellStyle name="Normal 40 3 2 5" xfId="41442"/>
    <cellStyle name="Normal 40 3 3" xfId="5118"/>
    <cellStyle name="Normal 40 3 3 2" xfId="11177"/>
    <cellStyle name="Normal 40 3 3 2 2" xfId="23297"/>
    <cellStyle name="Normal 40 3 3 2 3" xfId="35386"/>
    <cellStyle name="Normal 40 3 3 2 4" xfId="51744"/>
    <cellStyle name="Normal 40 3 3 3" xfId="17237"/>
    <cellStyle name="Normal 40 3 3 4" xfId="29327"/>
    <cellStyle name="Normal 40 3 3 5" xfId="43467"/>
    <cellStyle name="Normal 40 3 4" xfId="7122"/>
    <cellStyle name="Normal 40 3 4 2" xfId="19242"/>
    <cellStyle name="Normal 40 3 4 2 2" xfId="47677"/>
    <cellStyle name="Normal 40 3 4 3" xfId="31331"/>
    <cellStyle name="Normal 40 3 4 4" xfId="39400"/>
    <cellStyle name="Normal 40 3 5" xfId="13182"/>
    <cellStyle name="Normal 40 3 5 2" xfId="45628"/>
    <cellStyle name="Normal 40 3 6" xfId="25297"/>
    <cellStyle name="Normal 40 3 7" xfId="37387"/>
    <cellStyle name="Normal 40 4" xfId="2090"/>
    <cellStyle name="Normal 40 4 2" xfId="4126"/>
    <cellStyle name="Normal 40 4 2 2" xfId="10185"/>
    <cellStyle name="Normal 40 4 2 2 2" xfId="22305"/>
    <cellStyle name="Normal 40 4 2 2 3" xfId="34394"/>
    <cellStyle name="Normal 40 4 2 2 4" xfId="50752"/>
    <cellStyle name="Normal 40 4 2 3" xfId="16245"/>
    <cellStyle name="Normal 40 4 2 4" xfId="28335"/>
    <cellStyle name="Normal 40 4 2 5" xfId="42475"/>
    <cellStyle name="Normal 40 4 3" xfId="6126"/>
    <cellStyle name="Normal 40 4 3 2" xfId="12185"/>
    <cellStyle name="Normal 40 4 3 2 2" xfId="24305"/>
    <cellStyle name="Normal 40 4 3 2 3" xfId="36394"/>
    <cellStyle name="Normal 40 4 3 2 4" xfId="52752"/>
    <cellStyle name="Normal 40 4 3 3" xfId="18245"/>
    <cellStyle name="Normal 40 4 3 4" xfId="30335"/>
    <cellStyle name="Normal 40 4 3 5" xfId="44475"/>
    <cellStyle name="Normal 40 4 4" xfId="8155"/>
    <cellStyle name="Normal 40 4 4 2" xfId="20275"/>
    <cellStyle name="Normal 40 4 4 2 2" xfId="48719"/>
    <cellStyle name="Normal 40 4 4 3" xfId="32364"/>
    <cellStyle name="Normal 40 4 4 4" xfId="40442"/>
    <cellStyle name="Normal 40 4 5" xfId="14215"/>
    <cellStyle name="Normal 40 4 5 2" xfId="46670"/>
    <cellStyle name="Normal 40 4 6" xfId="26305"/>
    <cellStyle name="Normal 40 4 7" xfId="38395"/>
    <cellStyle name="Normal 40 5" xfId="2592"/>
    <cellStyle name="Normal 40 5 2" xfId="8652"/>
    <cellStyle name="Normal 40 5 2 2" xfId="20772"/>
    <cellStyle name="Normal 40 5 2 3" xfId="32861"/>
    <cellStyle name="Normal 40 5 2 4" xfId="49218"/>
    <cellStyle name="Normal 40 5 3" xfId="14712"/>
    <cellStyle name="Normal 40 5 4" xfId="26802"/>
    <cellStyle name="Normal 40 5 5" xfId="40941"/>
    <cellStyle name="Normal 40 6" xfId="4620"/>
    <cellStyle name="Normal 40 6 2" xfId="10679"/>
    <cellStyle name="Normal 40 6 2 2" xfId="22799"/>
    <cellStyle name="Normal 40 6 2 3" xfId="34888"/>
    <cellStyle name="Normal 40 6 2 4" xfId="51246"/>
    <cellStyle name="Normal 40 6 3" xfId="16739"/>
    <cellStyle name="Normal 40 6 4" xfId="28829"/>
    <cellStyle name="Normal 40 6 5" xfId="42969"/>
    <cellStyle name="Normal 40 7" xfId="6622"/>
    <cellStyle name="Normal 40 7 2" xfId="18742"/>
    <cellStyle name="Normal 40 7 2 2" xfId="47171"/>
    <cellStyle name="Normal 40 7 3" xfId="30831"/>
    <cellStyle name="Normal 40 7 4" xfId="38894"/>
    <cellStyle name="Normal 40 8" xfId="12682"/>
    <cellStyle name="Normal 40 8 2" xfId="45124"/>
    <cellStyle name="Normal 40 9" xfId="24799"/>
    <cellStyle name="Normal 41" xfId="506"/>
    <cellStyle name="Normal 41 10" xfId="36891"/>
    <cellStyle name="Normal 41 2" xfId="1554"/>
    <cellStyle name="Normal 41 2 2" xfId="3594"/>
    <cellStyle name="Normal 41 2 2 2" xfId="9653"/>
    <cellStyle name="Normal 41 2 2 2 2" xfId="21773"/>
    <cellStyle name="Normal 41 2 2 2 3" xfId="33862"/>
    <cellStyle name="Normal 41 2 2 2 4" xfId="50220"/>
    <cellStyle name="Normal 41 2 2 3" xfId="15713"/>
    <cellStyle name="Normal 41 2 2 4" xfId="27803"/>
    <cellStyle name="Normal 41 2 2 5" xfId="41943"/>
    <cellStyle name="Normal 41 2 3" xfId="5616"/>
    <cellStyle name="Normal 41 2 3 2" xfId="11675"/>
    <cellStyle name="Normal 41 2 3 2 2" xfId="23795"/>
    <cellStyle name="Normal 41 2 3 2 3" xfId="35884"/>
    <cellStyle name="Normal 41 2 3 2 4" xfId="52242"/>
    <cellStyle name="Normal 41 2 3 3" xfId="17735"/>
    <cellStyle name="Normal 41 2 3 4" xfId="29825"/>
    <cellStyle name="Normal 41 2 3 5" xfId="43965"/>
    <cellStyle name="Normal 41 2 4" xfId="7623"/>
    <cellStyle name="Normal 41 2 4 2" xfId="19743"/>
    <cellStyle name="Normal 41 2 4 2 2" xfId="48186"/>
    <cellStyle name="Normal 41 2 4 3" xfId="31832"/>
    <cellStyle name="Normal 41 2 4 4" xfId="39909"/>
    <cellStyle name="Normal 41 2 5" xfId="13683"/>
    <cellStyle name="Normal 41 2 5 2" xfId="46137"/>
    <cellStyle name="Normal 41 2 6" xfId="25795"/>
    <cellStyle name="Normal 41 2 7" xfId="37885"/>
    <cellStyle name="Normal 41 3" xfId="1042"/>
    <cellStyle name="Normal 41 3 2" xfId="3095"/>
    <cellStyle name="Normal 41 3 2 2" xfId="9154"/>
    <cellStyle name="Normal 41 3 2 2 2" xfId="21274"/>
    <cellStyle name="Normal 41 3 2 2 3" xfId="33363"/>
    <cellStyle name="Normal 41 3 2 2 4" xfId="49721"/>
    <cellStyle name="Normal 41 3 2 3" xfId="15214"/>
    <cellStyle name="Normal 41 3 2 4" xfId="27304"/>
    <cellStyle name="Normal 41 3 2 5" xfId="41444"/>
    <cellStyle name="Normal 41 3 3" xfId="5120"/>
    <cellStyle name="Normal 41 3 3 2" xfId="11179"/>
    <cellStyle name="Normal 41 3 3 2 2" xfId="23299"/>
    <cellStyle name="Normal 41 3 3 2 3" xfId="35388"/>
    <cellStyle name="Normal 41 3 3 2 4" xfId="51746"/>
    <cellStyle name="Normal 41 3 3 3" xfId="17239"/>
    <cellStyle name="Normal 41 3 3 4" xfId="29329"/>
    <cellStyle name="Normal 41 3 3 5" xfId="43469"/>
    <cellStyle name="Normal 41 3 4" xfId="7124"/>
    <cellStyle name="Normal 41 3 4 2" xfId="19244"/>
    <cellStyle name="Normal 41 3 4 2 2" xfId="47679"/>
    <cellStyle name="Normal 41 3 4 3" xfId="31333"/>
    <cellStyle name="Normal 41 3 4 4" xfId="39402"/>
    <cellStyle name="Normal 41 3 5" xfId="13184"/>
    <cellStyle name="Normal 41 3 5 2" xfId="45630"/>
    <cellStyle name="Normal 41 3 6" xfId="25299"/>
    <cellStyle name="Normal 41 3 7" xfId="37389"/>
    <cellStyle name="Normal 41 4" xfId="2092"/>
    <cellStyle name="Normal 41 4 2" xfId="4128"/>
    <cellStyle name="Normal 41 4 2 2" xfId="10187"/>
    <cellStyle name="Normal 41 4 2 2 2" xfId="22307"/>
    <cellStyle name="Normal 41 4 2 2 3" xfId="34396"/>
    <cellStyle name="Normal 41 4 2 2 4" xfId="50754"/>
    <cellStyle name="Normal 41 4 2 3" xfId="16247"/>
    <cellStyle name="Normal 41 4 2 4" xfId="28337"/>
    <cellStyle name="Normal 41 4 2 5" xfId="42477"/>
    <cellStyle name="Normal 41 4 3" xfId="6128"/>
    <cellStyle name="Normal 41 4 3 2" xfId="12187"/>
    <cellStyle name="Normal 41 4 3 2 2" xfId="24307"/>
    <cellStyle name="Normal 41 4 3 2 3" xfId="36396"/>
    <cellStyle name="Normal 41 4 3 2 4" xfId="52754"/>
    <cellStyle name="Normal 41 4 3 3" xfId="18247"/>
    <cellStyle name="Normal 41 4 3 4" xfId="30337"/>
    <cellStyle name="Normal 41 4 3 5" xfId="44477"/>
    <cellStyle name="Normal 41 4 4" xfId="8157"/>
    <cellStyle name="Normal 41 4 4 2" xfId="20277"/>
    <cellStyle name="Normal 41 4 4 2 2" xfId="48721"/>
    <cellStyle name="Normal 41 4 4 3" xfId="32366"/>
    <cellStyle name="Normal 41 4 4 4" xfId="40444"/>
    <cellStyle name="Normal 41 4 5" xfId="14217"/>
    <cellStyle name="Normal 41 4 5 2" xfId="46672"/>
    <cellStyle name="Normal 41 4 6" xfId="26307"/>
    <cellStyle name="Normal 41 4 7" xfId="38397"/>
    <cellStyle name="Normal 41 5" xfId="2594"/>
    <cellStyle name="Normal 41 5 2" xfId="8654"/>
    <cellStyle name="Normal 41 5 2 2" xfId="20774"/>
    <cellStyle name="Normal 41 5 2 3" xfId="32863"/>
    <cellStyle name="Normal 41 5 2 4" xfId="49220"/>
    <cellStyle name="Normal 41 5 3" xfId="14714"/>
    <cellStyle name="Normal 41 5 4" xfId="26804"/>
    <cellStyle name="Normal 41 5 5" xfId="40943"/>
    <cellStyle name="Normal 41 6" xfId="4622"/>
    <cellStyle name="Normal 41 6 2" xfId="10681"/>
    <cellStyle name="Normal 41 6 2 2" xfId="22801"/>
    <cellStyle name="Normal 41 6 2 3" xfId="34890"/>
    <cellStyle name="Normal 41 6 2 4" xfId="51248"/>
    <cellStyle name="Normal 41 6 3" xfId="16741"/>
    <cellStyle name="Normal 41 6 4" xfId="28831"/>
    <cellStyle name="Normal 41 6 5" xfId="42971"/>
    <cellStyle name="Normal 41 7" xfId="6624"/>
    <cellStyle name="Normal 41 7 2" xfId="18744"/>
    <cellStyle name="Normal 41 7 2 2" xfId="47173"/>
    <cellStyle name="Normal 41 7 3" xfId="30833"/>
    <cellStyle name="Normal 41 7 4" xfId="38896"/>
    <cellStyle name="Normal 41 8" xfId="12684"/>
    <cellStyle name="Normal 41 8 2" xfId="45126"/>
    <cellStyle name="Normal 41 9" xfId="24801"/>
    <cellStyle name="Normal 42" xfId="508"/>
    <cellStyle name="Normal 42 10" xfId="36892"/>
    <cellStyle name="Normal 42 2" xfId="601"/>
    <cellStyle name="Normal 42 2 2" xfId="1555"/>
    <cellStyle name="Normal 42 2 2 2" xfId="3595"/>
    <cellStyle name="Normal 42 2 2 2 2" xfId="9654"/>
    <cellStyle name="Normal 42 2 2 2 2 2" xfId="21774"/>
    <cellStyle name="Normal 42 2 2 2 2 3" xfId="33863"/>
    <cellStyle name="Normal 42 2 2 2 2 4" xfId="50221"/>
    <cellStyle name="Normal 42 2 2 2 3" xfId="15714"/>
    <cellStyle name="Normal 42 2 2 2 4" xfId="27804"/>
    <cellStyle name="Normal 42 2 2 2 5" xfId="41944"/>
    <cellStyle name="Normal 42 2 2 3" xfId="5617"/>
    <cellStyle name="Normal 42 2 2 3 2" xfId="11676"/>
    <cellStyle name="Normal 42 2 2 3 2 2" xfId="23796"/>
    <cellStyle name="Normal 42 2 2 3 2 3" xfId="35885"/>
    <cellStyle name="Normal 42 2 2 3 2 4" xfId="52243"/>
    <cellStyle name="Normal 42 2 2 3 3" xfId="17736"/>
    <cellStyle name="Normal 42 2 2 3 4" xfId="29826"/>
    <cellStyle name="Normal 42 2 2 3 5" xfId="43966"/>
    <cellStyle name="Normal 42 2 2 4" xfId="7624"/>
    <cellStyle name="Normal 42 2 2 4 2" xfId="19744"/>
    <cellStyle name="Normal 42 2 2 4 2 2" xfId="48187"/>
    <cellStyle name="Normal 42 2 2 4 3" xfId="31833"/>
    <cellStyle name="Normal 42 2 2 4 4" xfId="39910"/>
    <cellStyle name="Normal 42 2 2 5" xfId="13684"/>
    <cellStyle name="Normal 42 2 2 5 2" xfId="46138"/>
    <cellStyle name="Normal 42 2 2 6" xfId="25796"/>
    <cellStyle name="Normal 42 2 2 7" xfId="37886"/>
    <cellStyle name="Normal 42 2 3" xfId="2660"/>
    <cellStyle name="Normal 42 2 3 2" xfId="8719"/>
    <cellStyle name="Normal 42 2 3 2 2" xfId="20839"/>
    <cellStyle name="Normal 42 2 3 2 3" xfId="32928"/>
    <cellStyle name="Normal 42 2 3 2 4" xfId="49286"/>
    <cellStyle name="Normal 42 2 3 3" xfId="14779"/>
    <cellStyle name="Normal 42 2 3 4" xfId="26869"/>
    <cellStyle name="Normal 42 2 3 5" xfId="41009"/>
    <cellStyle name="Normal 42 2 4" xfId="4685"/>
    <cellStyle name="Normal 42 2 4 2" xfId="10744"/>
    <cellStyle name="Normal 42 2 4 2 2" xfId="22864"/>
    <cellStyle name="Normal 42 2 4 2 3" xfId="34953"/>
    <cellStyle name="Normal 42 2 4 2 4" xfId="51311"/>
    <cellStyle name="Normal 42 2 4 3" xfId="16804"/>
    <cellStyle name="Normal 42 2 4 4" xfId="28894"/>
    <cellStyle name="Normal 42 2 4 5" xfId="43034"/>
    <cellStyle name="Normal 42 2 5" xfId="6689"/>
    <cellStyle name="Normal 42 2 5 2" xfId="18809"/>
    <cellStyle name="Normal 42 2 5 2 2" xfId="47241"/>
    <cellStyle name="Normal 42 2 5 3" xfId="30898"/>
    <cellStyle name="Normal 42 2 5 4" xfId="38964"/>
    <cellStyle name="Normal 42 2 6" xfId="12749"/>
    <cellStyle name="Normal 42 2 6 2" xfId="45193"/>
    <cellStyle name="Normal 42 2 7" xfId="24864"/>
    <cellStyle name="Normal 42 2 8" xfId="36954"/>
    <cellStyle name="Normal 42 3" xfId="1043"/>
    <cellStyle name="Normal 42 3 2" xfId="3096"/>
    <cellStyle name="Normal 42 3 2 2" xfId="9155"/>
    <cellStyle name="Normal 42 3 2 2 2" xfId="21275"/>
    <cellStyle name="Normal 42 3 2 2 3" xfId="33364"/>
    <cellStyle name="Normal 42 3 2 2 4" xfId="49722"/>
    <cellStyle name="Normal 42 3 2 3" xfId="15215"/>
    <cellStyle name="Normal 42 3 2 4" xfId="27305"/>
    <cellStyle name="Normal 42 3 2 5" xfId="41445"/>
    <cellStyle name="Normal 42 3 3" xfId="5121"/>
    <cellStyle name="Normal 42 3 3 2" xfId="11180"/>
    <cellStyle name="Normal 42 3 3 2 2" xfId="23300"/>
    <cellStyle name="Normal 42 3 3 2 3" xfId="35389"/>
    <cellStyle name="Normal 42 3 3 2 4" xfId="51747"/>
    <cellStyle name="Normal 42 3 3 3" xfId="17240"/>
    <cellStyle name="Normal 42 3 3 4" xfId="29330"/>
    <cellStyle name="Normal 42 3 3 5" xfId="43470"/>
    <cellStyle name="Normal 42 3 4" xfId="7125"/>
    <cellStyle name="Normal 42 3 4 2" xfId="19245"/>
    <cellStyle name="Normal 42 3 4 2 2" xfId="47680"/>
    <cellStyle name="Normal 42 3 4 3" xfId="31334"/>
    <cellStyle name="Normal 42 3 4 4" xfId="39403"/>
    <cellStyle name="Normal 42 3 5" xfId="13185"/>
    <cellStyle name="Normal 42 3 5 2" xfId="45631"/>
    <cellStyle name="Normal 42 3 6" xfId="25300"/>
    <cellStyle name="Normal 42 3 7" xfId="37390"/>
    <cellStyle name="Normal 42 4" xfId="2093"/>
    <cellStyle name="Normal 42 4 2" xfId="4129"/>
    <cellStyle name="Normal 42 4 2 2" xfId="10188"/>
    <cellStyle name="Normal 42 4 2 2 2" xfId="22308"/>
    <cellStyle name="Normal 42 4 2 2 3" xfId="34397"/>
    <cellStyle name="Normal 42 4 2 2 4" xfId="50755"/>
    <cellStyle name="Normal 42 4 2 3" xfId="16248"/>
    <cellStyle name="Normal 42 4 2 4" xfId="28338"/>
    <cellStyle name="Normal 42 4 2 5" xfId="42478"/>
    <cellStyle name="Normal 42 4 3" xfId="6129"/>
    <cellStyle name="Normal 42 4 3 2" xfId="12188"/>
    <cellStyle name="Normal 42 4 3 2 2" xfId="24308"/>
    <cellStyle name="Normal 42 4 3 2 3" xfId="36397"/>
    <cellStyle name="Normal 42 4 3 2 4" xfId="52755"/>
    <cellStyle name="Normal 42 4 3 3" xfId="18248"/>
    <cellStyle name="Normal 42 4 3 4" xfId="30338"/>
    <cellStyle name="Normal 42 4 3 5" xfId="44478"/>
    <cellStyle name="Normal 42 4 4" xfId="8158"/>
    <cellStyle name="Normal 42 4 4 2" xfId="20278"/>
    <cellStyle name="Normal 42 4 4 2 2" xfId="48722"/>
    <cellStyle name="Normal 42 4 4 3" xfId="32367"/>
    <cellStyle name="Normal 42 4 4 4" xfId="40445"/>
    <cellStyle name="Normal 42 4 5" xfId="14218"/>
    <cellStyle name="Normal 42 4 5 2" xfId="46673"/>
    <cellStyle name="Normal 42 4 6" xfId="26308"/>
    <cellStyle name="Normal 42 4 7" xfId="38398"/>
    <cellStyle name="Normal 42 5" xfId="2595"/>
    <cellStyle name="Normal 42 5 2" xfId="8655"/>
    <cellStyle name="Normal 42 5 2 2" xfId="20775"/>
    <cellStyle name="Normal 42 5 2 3" xfId="32864"/>
    <cellStyle name="Normal 42 5 2 4" xfId="49221"/>
    <cellStyle name="Normal 42 5 3" xfId="14715"/>
    <cellStyle name="Normal 42 5 4" xfId="26805"/>
    <cellStyle name="Normal 42 5 5" xfId="40944"/>
    <cellStyle name="Normal 42 6" xfId="4623"/>
    <cellStyle name="Normal 42 6 2" xfId="10682"/>
    <cellStyle name="Normal 42 6 2 2" xfId="22802"/>
    <cellStyle name="Normal 42 6 2 3" xfId="34891"/>
    <cellStyle name="Normal 42 6 2 4" xfId="51249"/>
    <cellStyle name="Normal 42 6 3" xfId="16742"/>
    <cellStyle name="Normal 42 6 4" xfId="28832"/>
    <cellStyle name="Normal 42 6 5" xfId="42972"/>
    <cellStyle name="Normal 42 7" xfId="6625"/>
    <cellStyle name="Normal 42 7 2" xfId="18745"/>
    <cellStyle name="Normal 42 7 2 2" xfId="47174"/>
    <cellStyle name="Normal 42 7 3" xfId="30834"/>
    <cellStyle name="Normal 42 7 4" xfId="38897"/>
    <cellStyle name="Normal 42 8" xfId="12685"/>
    <cellStyle name="Normal 42 8 2" xfId="45127"/>
    <cellStyle name="Normal 42 9" xfId="24802"/>
    <cellStyle name="Normal 43" xfId="94"/>
    <cellStyle name="Normal 43 10" xfId="36536"/>
    <cellStyle name="Normal 43 2" xfId="1193"/>
    <cellStyle name="Normal 43 2 2" xfId="3236"/>
    <cellStyle name="Normal 43 2 2 2" xfId="9295"/>
    <cellStyle name="Normal 43 2 2 2 2" xfId="21415"/>
    <cellStyle name="Normal 43 2 2 2 3" xfId="33504"/>
    <cellStyle name="Normal 43 2 2 2 4" xfId="49862"/>
    <cellStyle name="Normal 43 2 2 3" xfId="15355"/>
    <cellStyle name="Normal 43 2 2 4" xfId="27445"/>
    <cellStyle name="Normal 43 2 2 5" xfId="41585"/>
    <cellStyle name="Normal 43 2 3" xfId="5261"/>
    <cellStyle name="Normal 43 2 3 2" xfId="11320"/>
    <cellStyle name="Normal 43 2 3 2 2" xfId="23440"/>
    <cellStyle name="Normal 43 2 3 2 3" xfId="35529"/>
    <cellStyle name="Normal 43 2 3 2 4" xfId="51887"/>
    <cellStyle name="Normal 43 2 3 3" xfId="17380"/>
    <cellStyle name="Normal 43 2 3 4" xfId="29470"/>
    <cellStyle name="Normal 43 2 3 5" xfId="43610"/>
    <cellStyle name="Normal 43 2 4" xfId="7265"/>
    <cellStyle name="Normal 43 2 4 2" xfId="19385"/>
    <cellStyle name="Normal 43 2 4 2 2" xfId="47827"/>
    <cellStyle name="Normal 43 2 4 3" xfId="31474"/>
    <cellStyle name="Normal 43 2 4 4" xfId="39550"/>
    <cellStyle name="Normal 43 2 5" xfId="13325"/>
    <cellStyle name="Normal 43 2 5 2" xfId="45778"/>
    <cellStyle name="Normal 43 2 6" xfId="25440"/>
    <cellStyle name="Normal 43 2 7" xfId="37530"/>
    <cellStyle name="Normal 43 3" xfId="683"/>
    <cellStyle name="Normal 43 3 2" xfId="2740"/>
    <cellStyle name="Normal 43 3 2 2" xfId="8799"/>
    <cellStyle name="Normal 43 3 2 2 2" xfId="20919"/>
    <cellStyle name="Normal 43 3 2 2 3" xfId="33008"/>
    <cellStyle name="Normal 43 3 2 2 4" xfId="49366"/>
    <cellStyle name="Normal 43 3 2 3" xfId="14859"/>
    <cellStyle name="Normal 43 3 2 4" xfId="26949"/>
    <cellStyle name="Normal 43 3 2 5" xfId="41089"/>
    <cellStyle name="Normal 43 3 3" xfId="4765"/>
    <cellStyle name="Normal 43 3 3 2" xfId="10824"/>
    <cellStyle name="Normal 43 3 3 2 2" xfId="22944"/>
    <cellStyle name="Normal 43 3 3 2 3" xfId="35033"/>
    <cellStyle name="Normal 43 3 3 2 4" xfId="51391"/>
    <cellStyle name="Normal 43 3 3 3" xfId="16884"/>
    <cellStyle name="Normal 43 3 3 4" xfId="28974"/>
    <cellStyle name="Normal 43 3 3 5" xfId="43114"/>
    <cellStyle name="Normal 43 3 4" xfId="6769"/>
    <cellStyle name="Normal 43 3 4 2" xfId="18889"/>
    <cellStyle name="Normal 43 3 4 2 2" xfId="47321"/>
    <cellStyle name="Normal 43 3 4 3" xfId="30978"/>
    <cellStyle name="Normal 43 3 4 4" xfId="39044"/>
    <cellStyle name="Normal 43 3 5" xfId="12829"/>
    <cellStyle name="Normal 43 3 5 2" xfId="45273"/>
    <cellStyle name="Normal 43 3 6" xfId="24944"/>
    <cellStyle name="Normal 43 3 7" xfId="37034"/>
    <cellStyle name="Normal 43 4" xfId="1736"/>
    <cellStyle name="Normal 43 4 2" xfId="3773"/>
    <cellStyle name="Normal 43 4 2 2" xfId="9832"/>
    <cellStyle name="Normal 43 4 2 2 2" xfId="21952"/>
    <cellStyle name="Normal 43 4 2 2 3" xfId="34041"/>
    <cellStyle name="Normal 43 4 2 2 4" xfId="50399"/>
    <cellStyle name="Normal 43 4 2 3" xfId="15892"/>
    <cellStyle name="Normal 43 4 2 4" xfId="27982"/>
    <cellStyle name="Normal 43 4 2 5" xfId="42122"/>
    <cellStyle name="Normal 43 4 3" xfId="5773"/>
    <cellStyle name="Normal 43 4 3 2" xfId="11832"/>
    <cellStyle name="Normal 43 4 3 2 2" xfId="23952"/>
    <cellStyle name="Normal 43 4 3 2 3" xfId="36041"/>
    <cellStyle name="Normal 43 4 3 2 4" xfId="52399"/>
    <cellStyle name="Normal 43 4 3 3" xfId="17892"/>
    <cellStyle name="Normal 43 4 3 4" xfId="29982"/>
    <cellStyle name="Normal 43 4 3 5" xfId="44122"/>
    <cellStyle name="Normal 43 4 4" xfId="7802"/>
    <cellStyle name="Normal 43 4 4 2" xfId="19922"/>
    <cellStyle name="Normal 43 4 4 2 2" xfId="48365"/>
    <cellStyle name="Normal 43 4 4 3" xfId="32011"/>
    <cellStyle name="Normal 43 4 4 4" xfId="40088"/>
    <cellStyle name="Normal 43 4 5" xfId="13862"/>
    <cellStyle name="Normal 43 4 5 2" xfId="46316"/>
    <cellStyle name="Normal 43 4 6" xfId="25952"/>
    <cellStyle name="Normal 43 4 7" xfId="38042"/>
    <cellStyle name="Normal 43 5" xfId="2236"/>
    <cellStyle name="Normal 43 5 2" xfId="8296"/>
    <cellStyle name="Normal 43 5 2 2" xfId="20416"/>
    <cellStyle name="Normal 43 5 2 3" xfId="32505"/>
    <cellStyle name="Normal 43 5 2 4" xfId="48862"/>
    <cellStyle name="Normal 43 5 3" xfId="14356"/>
    <cellStyle name="Normal 43 5 4" xfId="26446"/>
    <cellStyle name="Normal 43 5 5" xfId="40585"/>
    <cellStyle name="Normal 43 6" xfId="4267"/>
    <cellStyle name="Normal 43 6 2" xfId="10326"/>
    <cellStyle name="Normal 43 6 2 2" xfId="22446"/>
    <cellStyle name="Normal 43 6 2 3" xfId="34535"/>
    <cellStyle name="Normal 43 6 2 4" xfId="50893"/>
    <cellStyle name="Normal 43 6 3" xfId="16386"/>
    <cellStyle name="Normal 43 6 4" xfId="28476"/>
    <cellStyle name="Normal 43 6 5" xfId="42616"/>
    <cellStyle name="Normal 43 7" xfId="6266"/>
    <cellStyle name="Normal 43 7 2" xfId="18386"/>
    <cellStyle name="Normal 43 7 2 2" xfId="46813"/>
    <cellStyle name="Normal 43 7 3" xfId="30475"/>
    <cellStyle name="Normal 43 7 4" xfId="38536"/>
    <cellStyle name="Normal 43 8" xfId="12326"/>
    <cellStyle name="Normal 43 8 2" xfId="44767"/>
    <cellStyle name="Normal 43 9" xfId="24446"/>
    <cellStyle name="Normal 44" xfId="510"/>
    <cellStyle name="Normal 45" xfId="600"/>
    <cellStyle name="Normal 45 2" xfId="1111"/>
    <cellStyle name="Normal 45 2 2" xfId="3155"/>
    <cellStyle name="Normal 45 2 2 2" xfId="9214"/>
    <cellStyle name="Normal 45 2 2 2 2" xfId="21334"/>
    <cellStyle name="Normal 45 2 2 2 3" xfId="33423"/>
    <cellStyle name="Normal 45 2 2 2 4" xfId="49781"/>
    <cellStyle name="Normal 45 2 2 3" xfId="15274"/>
    <cellStyle name="Normal 45 2 2 4" xfId="27364"/>
    <cellStyle name="Normal 45 2 2 5" xfId="41504"/>
    <cellStyle name="Normal 45 2 3" xfId="5180"/>
    <cellStyle name="Normal 45 2 3 2" xfId="11239"/>
    <cellStyle name="Normal 45 2 3 2 2" xfId="23359"/>
    <cellStyle name="Normal 45 2 3 2 3" xfId="35448"/>
    <cellStyle name="Normal 45 2 3 2 4" xfId="51806"/>
    <cellStyle name="Normal 45 2 3 3" xfId="17299"/>
    <cellStyle name="Normal 45 2 3 4" xfId="29389"/>
    <cellStyle name="Normal 45 2 3 5" xfId="43529"/>
    <cellStyle name="Normal 45 2 4" xfId="7184"/>
    <cellStyle name="Normal 45 2 4 2" xfId="19304"/>
    <cellStyle name="Normal 45 2 4 2 2" xfId="47746"/>
    <cellStyle name="Normal 45 2 4 3" xfId="31393"/>
    <cellStyle name="Normal 45 2 4 4" xfId="39469"/>
    <cellStyle name="Normal 45 2 5" xfId="13244"/>
    <cellStyle name="Normal 45 2 5 2" xfId="45697"/>
    <cellStyle name="Normal 45 2 6" xfId="25359"/>
    <cellStyle name="Normal 45 2 7" xfId="37449"/>
    <cellStyle name="Normal 45 3" xfId="2659"/>
    <cellStyle name="Normal 45 3 2" xfId="8718"/>
    <cellStyle name="Normal 45 3 2 2" xfId="20838"/>
    <cellStyle name="Normal 45 3 2 3" xfId="32927"/>
    <cellStyle name="Normal 45 3 2 4" xfId="49285"/>
    <cellStyle name="Normal 45 3 3" xfId="14778"/>
    <cellStyle name="Normal 45 3 4" xfId="26868"/>
    <cellStyle name="Normal 45 3 5" xfId="41008"/>
    <cellStyle name="Normal 45 4" xfId="4684"/>
    <cellStyle name="Normal 45 4 2" xfId="10743"/>
    <cellStyle name="Normal 45 4 2 2" xfId="22863"/>
    <cellStyle name="Normal 45 4 2 3" xfId="34952"/>
    <cellStyle name="Normal 45 4 2 4" xfId="51310"/>
    <cellStyle name="Normal 45 4 3" xfId="16803"/>
    <cellStyle name="Normal 45 4 4" xfId="28893"/>
    <cellStyle name="Normal 45 4 5" xfId="43033"/>
    <cellStyle name="Normal 45 5" xfId="6688"/>
    <cellStyle name="Normal 45 5 2" xfId="18808"/>
    <cellStyle name="Normal 45 5 2 2" xfId="47240"/>
    <cellStyle name="Normal 45 5 3" xfId="30897"/>
    <cellStyle name="Normal 45 5 4" xfId="38963"/>
    <cellStyle name="Normal 45 6" xfId="12748"/>
    <cellStyle name="Normal 45 6 2" xfId="45192"/>
    <cellStyle name="Normal 45 7" xfId="24863"/>
    <cellStyle name="Normal 45 8" xfId="36953"/>
    <cellStyle name="Normal 46" xfId="598"/>
    <cellStyle name="Normal 46 2" xfId="1649"/>
    <cellStyle name="Normal 46 2 2" xfId="3686"/>
    <cellStyle name="Normal 46 2 2 2" xfId="9745"/>
    <cellStyle name="Normal 46 2 2 2 2" xfId="21865"/>
    <cellStyle name="Normal 46 2 2 2 3" xfId="33954"/>
    <cellStyle name="Normal 46 2 2 2 4" xfId="50312"/>
    <cellStyle name="Normal 46 2 2 3" xfId="15805"/>
    <cellStyle name="Normal 46 2 2 4" xfId="27895"/>
    <cellStyle name="Normal 46 2 2 5" xfId="42035"/>
    <cellStyle name="Normal 46 2 3" xfId="5686"/>
    <cellStyle name="Normal 46 2 3 2" xfId="11745"/>
    <cellStyle name="Normal 46 2 3 2 2" xfId="23865"/>
    <cellStyle name="Normal 46 2 3 2 3" xfId="35954"/>
    <cellStyle name="Normal 46 2 3 2 4" xfId="52312"/>
    <cellStyle name="Normal 46 2 3 3" xfId="17805"/>
    <cellStyle name="Normal 46 2 3 4" xfId="29895"/>
    <cellStyle name="Normal 46 2 3 5" xfId="44035"/>
    <cellStyle name="Normal 46 2 4" xfId="7715"/>
    <cellStyle name="Normal 46 2 4 2" xfId="19835"/>
    <cellStyle name="Normal 46 2 4 2 2" xfId="48278"/>
    <cellStyle name="Normal 46 2 4 3" xfId="31924"/>
    <cellStyle name="Normal 46 2 4 4" xfId="40001"/>
    <cellStyle name="Normal 46 2 5" xfId="13775"/>
    <cellStyle name="Normal 46 2 5 2" xfId="46229"/>
    <cellStyle name="Normal 46 2 6" xfId="25865"/>
    <cellStyle name="Normal 46 2 7" xfId="37955"/>
    <cellStyle name="Normal 46 3" xfId="2657"/>
    <cellStyle name="Normal 46 3 2" xfId="8716"/>
    <cellStyle name="Normal 46 3 2 2" xfId="20836"/>
    <cellStyle name="Normal 46 3 2 3" xfId="32925"/>
    <cellStyle name="Normal 46 3 2 4" xfId="49283"/>
    <cellStyle name="Normal 46 3 3" xfId="14776"/>
    <cellStyle name="Normal 46 3 4" xfId="26866"/>
    <cellStyle name="Normal 46 3 5" xfId="41006"/>
    <cellStyle name="Normal 46 4" xfId="4682"/>
    <cellStyle name="Normal 46 4 2" xfId="10741"/>
    <cellStyle name="Normal 46 4 2 2" xfId="22861"/>
    <cellStyle name="Normal 46 4 2 3" xfId="34950"/>
    <cellStyle name="Normal 46 4 2 4" xfId="51308"/>
    <cellStyle name="Normal 46 4 3" xfId="16801"/>
    <cellStyle name="Normal 46 4 4" xfId="28891"/>
    <cellStyle name="Normal 46 4 5" xfId="43031"/>
    <cellStyle name="Normal 46 5" xfId="6686"/>
    <cellStyle name="Normal 46 5 2" xfId="18806"/>
    <cellStyle name="Normal 46 5 2 2" xfId="47238"/>
    <cellStyle name="Normal 46 5 3" xfId="30895"/>
    <cellStyle name="Normal 46 5 4" xfId="38961"/>
    <cellStyle name="Normal 46 6" xfId="12746"/>
    <cellStyle name="Normal 46 6 2" xfId="45190"/>
    <cellStyle name="Normal 46 7" xfId="24861"/>
    <cellStyle name="Normal 46 8" xfId="36951"/>
    <cellStyle name="Normal 47" xfId="603"/>
    <cellStyle name="Normal 47 2" xfId="2661"/>
    <cellStyle name="Normal 47 2 2" xfId="8720"/>
    <cellStyle name="Normal 47 2 2 2" xfId="20840"/>
    <cellStyle name="Normal 47 2 2 3" xfId="32929"/>
    <cellStyle name="Normal 47 2 2 4" xfId="49287"/>
    <cellStyle name="Normal 47 2 3" xfId="14780"/>
    <cellStyle name="Normal 47 2 4" xfId="26870"/>
    <cellStyle name="Normal 47 2 5" xfId="41010"/>
    <cellStyle name="Normal 47 3" xfId="4686"/>
    <cellStyle name="Normal 47 3 2" xfId="10745"/>
    <cellStyle name="Normal 47 3 2 2" xfId="22865"/>
    <cellStyle name="Normal 47 3 2 3" xfId="34954"/>
    <cellStyle name="Normal 47 3 2 4" xfId="51312"/>
    <cellStyle name="Normal 47 3 3" xfId="16805"/>
    <cellStyle name="Normal 47 3 4" xfId="28895"/>
    <cellStyle name="Normal 47 3 5" xfId="43035"/>
    <cellStyle name="Normal 47 4" xfId="6690"/>
    <cellStyle name="Normal 47 4 2" xfId="18810"/>
    <cellStyle name="Normal 47 4 2 2" xfId="47242"/>
    <cellStyle name="Normal 47 4 3" xfId="30899"/>
    <cellStyle name="Normal 47 4 4" xfId="38965"/>
    <cellStyle name="Normal 47 5" xfId="12750"/>
    <cellStyle name="Normal 47 5 2" xfId="45194"/>
    <cellStyle name="Normal 47 6" xfId="24865"/>
    <cellStyle name="Normal 47 7" xfId="36955"/>
    <cellStyle name="Normal 48" xfId="2156"/>
    <cellStyle name="Normal 49" xfId="2157"/>
    <cellStyle name="Normal 49 2" xfId="8217"/>
    <cellStyle name="Normal 49 2 2" xfId="20337"/>
    <cellStyle name="Normal 49 2 3" xfId="32426"/>
    <cellStyle name="Normal 49 2 4" xfId="48783"/>
    <cellStyle name="Normal 49 3" xfId="14277"/>
    <cellStyle name="Normal 49 4" xfId="26367"/>
    <cellStyle name="Normal 49 5" xfId="40506"/>
    <cellStyle name="Normal 5" xfId="512"/>
    <cellStyle name="Normal 5 10" xfId="12687"/>
    <cellStyle name="Normal 5 10 2" xfId="45129"/>
    <cellStyle name="Normal 5 11" xfId="24804"/>
    <cellStyle name="Normal 5 12" xfId="36894"/>
    <cellStyle name="Normal 5 2" xfId="16"/>
    <cellStyle name="Normal 5 2 10" xfId="24378"/>
    <cellStyle name="Normal 5 2 11" xfId="36468"/>
    <cellStyle name="Normal 5 2 2" xfId="395"/>
    <cellStyle name="Normal 5 2 2 10" xfId="36814"/>
    <cellStyle name="Normal 5 2 2 2" xfId="1473"/>
    <cellStyle name="Normal 5 2 2 2 2" xfId="3515"/>
    <cellStyle name="Normal 5 2 2 2 2 2" xfId="9574"/>
    <cellStyle name="Normal 5 2 2 2 2 2 2" xfId="21694"/>
    <cellStyle name="Normal 5 2 2 2 2 2 3" xfId="33783"/>
    <cellStyle name="Normal 5 2 2 2 2 2 4" xfId="50141"/>
    <cellStyle name="Normal 5 2 2 2 2 3" xfId="15634"/>
    <cellStyle name="Normal 5 2 2 2 2 4" xfId="27724"/>
    <cellStyle name="Normal 5 2 2 2 2 5" xfId="41864"/>
    <cellStyle name="Normal 5 2 2 2 3" xfId="5539"/>
    <cellStyle name="Normal 5 2 2 2 3 2" xfId="11598"/>
    <cellStyle name="Normal 5 2 2 2 3 2 2" xfId="23718"/>
    <cellStyle name="Normal 5 2 2 2 3 2 3" xfId="35807"/>
    <cellStyle name="Normal 5 2 2 2 3 2 4" xfId="52165"/>
    <cellStyle name="Normal 5 2 2 2 3 3" xfId="17658"/>
    <cellStyle name="Normal 5 2 2 2 3 4" xfId="29748"/>
    <cellStyle name="Normal 5 2 2 2 3 5" xfId="43888"/>
    <cellStyle name="Normal 5 2 2 2 4" xfId="7544"/>
    <cellStyle name="Normal 5 2 2 2 4 2" xfId="19664"/>
    <cellStyle name="Normal 5 2 2 2 4 2 2" xfId="48107"/>
    <cellStyle name="Normal 5 2 2 2 4 3" xfId="31753"/>
    <cellStyle name="Normal 5 2 2 2 4 4" xfId="39830"/>
    <cellStyle name="Normal 5 2 2 2 5" xfId="13604"/>
    <cellStyle name="Normal 5 2 2 2 5 2" xfId="46058"/>
    <cellStyle name="Normal 5 2 2 2 6" xfId="25718"/>
    <cellStyle name="Normal 5 2 2 2 7" xfId="37808"/>
    <cellStyle name="Normal 5 2 2 3" xfId="963"/>
    <cellStyle name="Normal 5 2 2 3 2" xfId="3018"/>
    <cellStyle name="Normal 5 2 2 3 2 2" xfId="9077"/>
    <cellStyle name="Normal 5 2 2 3 2 2 2" xfId="21197"/>
    <cellStyle name="Normal 5 2 2 3 2 2 3" xfId="33286"/>
    <cellStyle name="Normal 5 2 2 3 2 2 4" xfId="49644"/>
    <cellStyle name="Normal 5 2 2 3 2 3" xfId="15137"/>
    <cellStyle name="Normal 5 2 2 3 2 4" xfId="27227"/>
    <cellStyle name="Normal 5 2 2 3 2 5" xfId="41367"/>
    <cellStyle name="Normal 5 2 2 3 3" xfId="5043"/>
    <cellStyle name="Normal 5 2 2 3 3 2" xfId="11102"/>
    <cellStyle name="Normal 5 2 2 3 3 2 2" xfId="23222"/>
    <cellStyle name="Normal 5 2 2 3 3 2 3" xfId="35311"/>
    <cellStyle name="Normal 5 2 2 3 3 2 4" xfId="51669"/>
    <cellStyle name="Normal 5 2 2 3 3 3" xfId="17162"/>
    <cellStyle name="Normal 5 2 2 3 3 4" xfId="29252"/>
    <cellStyle name="Normal 5 2 2 3 3 5" xfId="43392"/>
    <cellStyle name="Normal 5 2 2 3 4" xfId="7047"/>
    <cellStyle name="Normal 5 2 2 3 4 2" xfId="19167"/>
    <cellStyle name="Normal 5 2 2 3 4 2 2" xfId="47601"/>
    <cellStyle name="Normal 5 2 2 3 4 3" xfId="31256"/>
    <cellStyle name="Normal 5 2 2 3 4 4" xfId="39324"/>
    <cellStyle name="Normal 5 2 2 3 5" xfId="13107"/>
    <cellStyle name="Normal 5 2 2 3 5 2" xfId="45553"/>
    <cellStyle name="Normal 5 2 2 3 6" xfId="25222"/>
    <cellStyle name="Normal 5 2 2 3 7" xfId="37312"/>
    <cellStyle name="Normal 5 2 2 4" xfId="2015"/>
    <cellStyle name="Normal 5 2 2 4 2" xfId="4051"/>
    <cellStyle name="Normal 5 2 2 4 2 2" xfId="10110"/>
    <cellStyle name="Normal 5 2 2 4 2 2 2" xfId="22230"/>
    <cellStyle name="Normal 5 2 2 4 2 2 3" xfId="34319"/>
    <cellStyle name="Normal 5 2 2 4 2 2 4" xfId="50677"/>
    <cellStyle name="Normal 5 2 2 4 2 3" xfId="16170"/>
    <cellStyle name="Normal 5 2 2 4 2 4" xfId="28260"/>
    <cellStyle name="Normal 5 2 2 4 2 5" xfId="42400"/>
    <cellStyle name="Normal 5 2 2 4 3" xfId="6051"/>
    <cellStyle name="Normal 5 2 2 4 3 2" xfId="12110"/>
    <cellStyle name="Normal 5 2 2 4 3 2 2" xfId="24230"/>
    <cellStyle name="Normal 5 2 2 4 3 2 3" xfId="36319"/>
    <cellStyle name="Normal 5 2 2 4 3 2 4" xfId="52677"/>
    <cellStyle name="Normal 5 2 2 4 3 3" xfId="18170"/>
    <cellStyle name="Normal 5 2 2 4 3 4" xfId="30260"/>
    <cellStyle name="Normal 5 2 2 4 3 5" xfId="44400"/>
    <cellStyle name="Normal 5 2 2 4 4" xfId="8080"/>
    <cellStyle name="Normal 5 2 2 4 4 2" xfId="20200"/>
    <cellStyle name="Normal 5 2 2 4 4 2 2" xfId="48644"/>
    <cellStyle name="Normal 5 2 2 4 4 3" xfId="32289"/>
    <cellStyle name="Normal 5 2 2 4 4 4" xfId="40367"/>
    <cellStyle name="Normal 5 2 2 4 5" xfId="14140"/>
    <cellStyle name="Normal 5 2 2 4 5 2" xfId="46595"/>
    <cellStyle name="Normal 5 2 2 4 6" xfId="26230"/>
    <cellStyle name="Normal 5 2 2 4 7" xfId="38320"/>
    <cellStyle name="Normal 5 2 2 5" xfId="2515"/>
    <cellStyle name="Normal 5 2 2 5 2" xfId="8575"/>
    <cellStyle name="Normal 5 2 2 5 2 2" xfId="20695"/>
    <cellStyle name="Normal 5 2 2 5 2 3" xfId="32784"/>
    <cellStyle name="Normal 5 2 2 5 2 4" xfId="49141"/>
    <cellStyle name="Normal 5 2 2 5 3" xfId="14635"/>
    <cellStyle name="Normal 5 2 2 5 4" xfId="26725"/>
    <cellStyle name="Normal 5 2 2 5 5" xfId="40864"/>
    <cellStyle name="Normal 5 2 2 6" xfId="4545"/>
    <cellStyle name="Normal 5 2 2 6 2" xfId="10604"/>
    <cellStyle name="Normal 5 2 2 6 2 2" xfId="22724"/>
    <cellStyle name="Normal 5 2 2 6 2 3" xfId="34813"/>
    <cellStyle name="Normal 5 2 2 6 2 4" xfId="51171"/>
    <cellStyle name="Normal 5 2 2 6 3" xfId="16664"/>
    <cellStyle name="Normal 5 2 2 6 4" xfId="28754"/>
    <cellStyle name="Normal 5 2 2 6 5" xfId="42894"/>
    <cellStyle name="Normal 5 2 2 7" xfId="6545"/>
    <cellStyle name="Normal 5 2 2 7 2" xfId="18665"/>
    <cellStyle name="Normal 5 2 2 7 2 2" xfId="47094"/>
    <cellStyle name="Normal 5 2 2 7 3" xfId="30754"/>
    <cellStyle name="Normal 5 2 2 7 4" xfId="38817"/>
    <cellStyle name="Normal 5 2 2 8" xfId="12605"/>
    <cellStyle name="Normal 5 2 2 8 2" xfId="45047"/>
    <cellStyle name="Normal 5 2 2 9" xfId="24724"/>
    <cellStyle name="Normal 5 2 3" xfId="1122"/>
    <cellStyle name="Normal 5 2 3 2" xfId="3166"/>
    <cellStyle name="Normal 5 2 3 2 2" xfId="9225"/>
    <cellStyle name="Normal 5 2 3 2 2 2" xfId="21345"/>
    <cellStyle name="Normal 5 2 3 2 2 3" xfId="33434"/>
    <cellStyle name="Normal 5 2 3 2 2 4" xfId="49792"/>
    <cellStyle name="Normal 5 2 3 2 3" xfId="15285"/>
    <cellStyle name="Normal 5 2 3 2 4" xfId="27375"/>
    <cellStyle name="Normal 5 2 3 2 5" xfId="41515"/>
    <cellStyle name="Normal 5 2 3 3" xfId="5191"/>
    <cellStyle name="Normal 5 2 3 3 2" xfId="11250"/>
    <cellStyle name="Normal 5 2 3 3 2 2" xfId="23370"/>
    <cellStyle name="Normal 5 2 3 3 2 3" xfId="35459"/>
    <cellStyle name="Normal 5 2 3 3 2 4" xfId="51817"/>
    <cellStyle name="Normal 5 2 3 3 3" xfId="17310"/>
    <cellStyle name="Normal 5 2 3 3 4" xfId="29400"/>
    <cellStyle name="Normal 5 2 3 3 5" xfId="43540"/>
    <cellStyle name="Normal 5 2 3 4" xfId="7195"/>
    <cellStyle name="Normal 5 2 3 4 2" xfId="19315"/>
    <cellStyle name="Normal 5 2 3 4 2 2" xfId="47757"/>
    <cellStyle name="Normal 5 2 3 4 3" xfId="31404"/>
    <cellStyle name="Normal 5 2 3 4 4" xfId="39480"/>
    <cellStyle name="Normal 5 2 3 5" xfId="13255"/>
    <cellStyle name="Normal 5 2 3 5 2" xfId="45708"/>
    <cellStyle name="Normal 5 2 3 6" xfId="25370"/>
    <cellStyle name="Normal 5 2 3 7" xfId="37460"/>
    <cellStyle name="Normal 5 2 4" xfId="614"/>
    <cellStyle name="Normal 5 2 4 2" xfId="2672"/>
    <cellStyle name="Normal 5 2 4 2 2" xfId="8731"/>
    <cellStyle name="Normal 5 2 4 2 2 2" xfId="20851"/>
    <cellStyle name="Normal 5 2 4 2 2 3" xfId="32940"/>
    <cellStyle name="Normal 5 2 4 2 2 4" xfId="49298"/>
    <cellStyle name="Normal 5 2 4 2 3" xfId="14791"/>
    <cellStyle name="Normal 5 2 4 2 4" xfId="26881"/>
    <cellStyle name="Normal 5 2 4 2 5" xfId="41021"/>
    <cellStyle name="Normal 5 2 4 3" xfId="4697"/>
    <cellStyle name="Normal 5 2 4 3 2" xfId="10756"/>
    <cellStyle name="Normal 5 2 4 3 2 2" xfId="22876"/>
    <cellStyle name="Normal 5 2 4 3 2 3" xfId="34965"/>
    <cellStyle name="Normal 5 2 4 3 2 4" xfId="51323"/>
    <cellStyle name="Normal 5 2 4 3 3" xfId="16816"/>
    <cellStyle name="Normal 5 2 4 3 4" xfId="28906"/>
    <cellStyle name="Normal 5 2 4 3 5" xfId="43046"/>
    <cellStyle name="Normal 5 2 4 4" xfId="6701"/>
    <cellStyle name="Normal 5 2 4 4 2" xfId="18821"/>
    <cellStyle name="Normal 5 2 4 4 2 2" xfId="47253"/>
    <cellStyle name="Normal 5 2 4 4 3" xfId="30910"/>
    <cellStyle name="Normal 5 2 4 4 4" xfId="38976"/>
    <cellStyle name="Normal 5 2 4 5" xfId="12761"/>
    <cellStyle name="Normal 5 2 4 5 2" xfId="45205"/>
    <cellStyle name="Normal 5 2 4 6" xfId="24876"/>
    <cellStyle name="Normal 5 2 4 7" xfId="36966"/>
    <cellStyle name="Normal 5 2 5" xfId="1668"/>
    <cellStyle name="Normal 5 2 5 2" xfId="3705"/>
    <cellStyle name="Normal 5 2 5 2 2" xfId="9764"/>
    <cellStyle name="Normal 5 2 5 2 2 2" xfId="21884"/>
    <cellStyle name="Normal 5 2 5 2 2 3" xfId="33973"/>
    <cellStyle name="Normal 5 2 5 2 2 4" xfId="50331"/>
    <cellStyle name="Normal 5 2 5 2 3" xfId="15824"/>
    <cellStyle name="Normal 5 2 5 2 4" xfId="27914"/>
    <cellStyle name="Normal 5 2 5 2 5" xfId="42054"/>
    <cellStyle name="Normal 5 2 5 3" xfId="5705"/>
    <cellStyle name="Normal 5 2 5 3 2" xfId="11764"/>
    <cellStyle name="Normal 5 2 5 3 2 2" xfId="23884"/>
    <cellStyle name="Normal 5 2 5 3 2 3" xfId="35973"/>
    <cellStyle name="Normal 5 2 5 3 2 4" xfId="52331"/>
    <cellStyle name="Normal 5 2 5 3 3" xfId="17824"/>
    <cellStyle name="Normal 5 2 5 3 4" xfId="29914"/>
    <cellStyle name="Normal 5 2 5 3 5" xfId="44054"/>
    <cellStyle name="Normal 5 2 5 4" xfId="7734"/>
    <cellStyle name="Normal 5 2 5 4 2" xfId="19854"/>
    <cellStyle name="Normal 5 2 5 4 2 2" xfId="48297"/>
    <cellStyle name="Normal 5 2 5 4 3" xfId="31943"/>
    <cellStyle name="Normal 5 2 5 4 4" xfId="40020"/>
    <cellStyle name="Normal 5 2 5 5" xfId="13794"/>
    <cellStyle name="Normal 5 2 5 5 2" xfId="46248"/>
    <cellStyle name="Normal 5 2 5 6" xfId="25884"/>
    <cellStyle name="Normal 5 2 5 7" xfId="37974"/>
    <cellStyle name="Normal 5 2 6" xfId="2168"/>
    <cellStyle name="Normal 5 2 6 2" xfId="8228"/>
    <cellStyle name="Normal 5 2 6 2 2" xfId="20348"/>
    <cellStyle name="Normal 5 2 6 2 3" xfId="32437"/>
    <cellStyle name="Normal 5 2 6 2 4" xfId="48794"/>
    <cellStyle name="Normal 5 2 6 3" xfId="14288"/>
    <cellStyle name="Normal 5 2 6 4" xfId="26378"/>
    <cellStyle name="Normal 5 2 6 5" xfId="40517"/>
    <cellStyle name="Normal 5 2 7" xfId="4199"/>
    <cellStyle name="Normal 5 2 7 2" xfId="10258"/>
    <cellStyle name="Normal 5 2 7 2 2" xfId="22378"/>
    <cellStyle name="Normal 5 2 7 2 3" xfId="34467"/>
    <cellStyle name="Normal 5 2 7 2 4" xfId="50825"/>
    <cellStyle name="Normal 5 2 7 3" xfId="16318"/>
    <cellStyle name="Normal 5 2 7 4" xfId="28408"/>
    <cellStyle name="Normal 5 2 7 5" xfId="42548"/>
    <cellStyle name="Normal 5 2 8" xfId="6198"/>
    <cellStyle name="Normal 5 2 8 2" xfId="18318"/>
    <cellStyle name="Normal 5 2 8 2 2" xfId="46744"/>
    <cellStyle name="Normal 5 2 8 3" xfId="30407"/>
    <cellStyle name="Normal 5 2 8 4" xfId="38467"/>
    <cellStyle name="Normal 5 2 9" xfId="12258"/>
    <cellStyle name="Normal 5 2 9 2" xfId="44699"/>
    <cellStyle name="Normal 5 3" xfId="513"/>
    <cellStyle name="Normal 5 3 10" xfId="36895"/>
    <cellStyle name="Normal 5 3 2" xfId="1558"/>
    <cellStyle name="Normal 5 3 2 2" xfId="3598"/>
    <cellStyle name="Normal 5 3 2 2 2" xfId="9657"/>
    <cellStyle name="Normal 5 3 2 2 2 2" xfId="21777"/>
    <cellStyle name="Normal 5 3 2 2 2 3" xfId="33866"/>
    <cellStyle name="Normal 5 3 2 2 2 4" xfId="50224"/>
    <cellStyle name="Normal 5 3 2 2 3" xfId="15717"/>
    <cellStyle name="Normal 5 3 2 2 4" xfId="27807"/>
    <cellStyle name="Normal 5 3 2 2 5" xfId="41947"/>
    <cellStyle name="Normal 5 3 2 3" xfId="5620"/>
    <cellStyle name="Normal 5 3 2 3 2" xfId="11679"/>
    <cellStyle name="Normal 5 3 2 3 2 2" xfId="23799"/>
    <cellStyle name="Normal 5 3 2 3 2 3" xfId="35888"/>
    <cellStyle name="Normal 5 3 2 3 2 4" xfId="52246"/>
    <cellStyle name="Normal 5 3 2 3 3" xfId="17739"/>
    <cellStyle name="Normal 5 3 2 3 4" xfId="29829"/>
    <cellStyle name="Normal 5 3 2 3 5" xfId="43969"/>
    <cellStyle name="Normal 5 3 2 4" xfId="7627"/>
    <cellStyle name="Normal 5 3 2 4 2" xfId="19747"/>
    <cellStyle name="Normal 5 3 2 4 2 2" xfId="48190"/>
    <cellStyle name="Normal 5 3 2 4 3" xfId="31836"/>
    <cellStyle name="Normal 5 3 2 4 4" xfId="39913"/>
    <cellStyle name="Normal 5 3 2 5" xfId="13687"/>
    <cellStyle name="Normal 5 3 2 5 2" xfId="46141"/>
    <cellStyle name="Normal 5 3 2 6" xfId="25799"/>
    <cellStyle name="Normal 5 3 2 7" xfId="37889"/>
    <cellStyle name="Normal 5 3 3" xfId="1046"/>
    <cellStyle name="Normal 5 3 3 2" xfId="3099"/>
    <cellStyle name="Normal 5 3 3 2 2" xfId="9158"/>
    <cellStyle name="Normal 5 3 3 2 2 2" xfId="21278"/>
    <cellStyle name="Normal 5 3 3 2 2 3" xfId="33367"/>
    <cellStyle name="Normal 5 3 3 2 2 4" xfId="49725"/>
    <cellStyle name="Normal 5 3 3 2 3" xfId="15218"/>
    <cellStyle name="Normal 5 3 3 2 4" xfId="27308"/>
    <cellStyle name="Normal 5 3 3 2 5" xfId="41448"/>
    <cellStyle name="Normal 5 3 3 3" xfId="5124"/>
    <cellStyle name="Normal 5 3 3 3 2" xfId="11183"/>
    <cellStyle name="Normal 5 3 3 3 2 2" xfId="23303"/>
    <cellStyle name="Normal 5 3 3 3 2 3" xfId="35392"/>
    <cellStyle name="Normal 5 3 3 3 2 4" xfId="51750"/>
    <cellStyle name="Normal 5 3 3 3 3" xfId="17243"/>
    <cellStyle name="Normal 5 3 3 3 4" xfId="29333"/>
    <cellStyle name="Normal 5 3 3 3 5" xfId="43473"/>
    <cellStyle name="Normal 5 3 3 4" xfId="7128"/>
    <cellStyle name="Normal 5 3 3 4 2" xfId="19248"/>
    <cellStyle name="Normal 5 3 3 4 2 2" xfId="47683"/>
    <cellStyle name="Normal 5 3 3 4 3" xfId="31337"/>
    <cellStyle name="Normal 5 3 3 4 4" xfId="39406"/>
    <cellStyle name="Normal 5 3 3 5" xfId="13188"/>
    <cellStyle name="Normal 5 3 3 5 2" xfId="45634"/>
    <cellStyle name="Normal 5 3 3 6" xfId="25303"/>
    <cellStyle name="Normal 5 3 3 7" xfId="37393"/>
    <cellStyle name="Normal 5 3 4" xfId="2096"/>
    <cellStyle name="Normal 5 3 4 2" xfId="4132"/>
    <cellStyle name="Normal 5 3 4 2 2" xfId="10191"/>
    <cellStyle name="Normal 5 3 4 2 2 2" xfId="22311"/>
    <cellStyle name="Normal 5 3 4 2 2 3" xfId="34400"/>
    <cellStyle name="Normal 5 3 4 2 2 4" xfId="50758"/>
    <cellStyle name="Normal 5 3 4 2 3" xfId="16251"/>
    <cellStyle name="Normal 5 3 4 2 4" xfId="28341"/>
    <cellStyle name="Normal 5 3 4 2 5" xfId="42481"/>
    <cellStyle name="Normal 5 3 4 3" xfId="6132"/>
    <cellStyle name="Normal 5 3 4 3 2" xfId="12191"/>
    <cellStyle name="Normal 5 3 4 3 2 2" xfId="24311"/>
    <cellStyle name="Normal 5 3 4 3 2 3" xfId="36400"/>
    <cellStyle name="Normal 5 3 4 3 2 4" xfId="52758"/>
    <cellStyle name="Normal 5 3 4 3 3" xfId="18251"/>
    <cellStyle name="Normal 5 3 4 3 4" xfId="30341"/>
    <cellStyle name="Normal 5 3 4 3 5" xfId="44481"/>
    <cellStyle name="Normal 5 3 4 4" xfId="8161"/>
    <cellStyle name="Normal 5 3 4 4 2" xfId="20281"/>
    <cellStyle name="Normal 5 3 4 4 2 2" xfId="48725"/>
    <cellStyle name="Normal 5 3 4 4 3" xfId="32370"/>
    <cellStyle name="Normal 5 3 4 4 4" xfId="40448"/>
    <cellStyle name="Normal 5 3 4 5" xfId="14221"/>
    <cellStyle name="Normal 5 3 4 5 2" xfId="46676"/>
    <cellStyle name="Normal 5 3 4 6" xfId="26311"/>
    <cellStyle name="Normal 5 3 4 7" xfId="38401"/>
    <cellStyle name="Normal 5 3 5" xfId="2598"/>
    <cellStyle name="Normal 5 3 5 2" xfId="8658"/>
    <cellStyle name="Normal 5 3 5 2 2" xfId="20778"/>
    <cellStyle name="Normal 5 3 5 2 3" xfId="32867"/>
    <cellStyle name="Normal 5 3 5 2 4" xfId="49224"/>
    <cellStyle name="Normal 5 3 5 3" xfId="14718"/>
    <cellStyle name="Normal 5 3 5 4" xfId="26808"/>
    <cellStyle name="Normal 5 3 5 5" xfId="40947"/>
    <cellStyle name="Normal 5 3 6" xfId="4626"/>
    <cellStyle name="Normal 5 3 6 2" xfId="10685"/>
    <cellStyle name="Normal 5 3 6 2 2" xfId="22805"/>
    <cellStyle name="Normal 5 3 6 2 3" xfId="34894"/>
    <cellStyle name="Normal 5 3 6 2 4" xfId="51252"/>
    <cellStyle name="Normal 5 3 6 3" xfId="16745"/>
    <cellStyle name="Normal 5 3 6 4" xfId="28835"/>
    <cellStyle name="Normal 5 3 6 5" xfId="42975"/>
    <cellStyle name="Normal 5 3 7" xfId="6628"/>
    <cellStyle name="Normal 5 3 7 2" xfId="18748"/>
    <cellStyle name="Normal 5 3 7 2 2" xfId="47177"/>
    <cellStyle name="Normal 5 3 7 3" xfId="30837"/>
    <cellStyle name="Normal 5 3 7 4" xfId="38900"/>
    <cellStyle name="Normal 5 3 8" xfId="12688"/>
    <cellStyle name="Normal 5 3 8 2" xfId="45130"/>
    <cellStyle name="Normal 5 3 9" xfId="24805"/>
    <cellStyle name="Normal 5 4" xfId="1557"/>
    <cellStyle name="Normal 5 4 2" xfId="3597"/>
    <cellStyle name="Normal 5 4 2 2" xfId="9656"/>
    <cellStyle name="Normal 5 4 2 2 2" xfId="21776"/>
    <cellStyle name="Normal 5 4 2 2 3" xfId="33865"/>
    <cellStyle name="Normal 5 4 2 2 4" xfId="50223"/>
    <cellStyle name="Normal 5 4 2 3" xfId="15716"/>
    <cellStyle name="Normal 5 4 2 4" xfId="27806"/>
    <cellStyle name="Normal 5 4 2 5" xfId="41946"/>
    <cellStyle name="Normal 5 4 3" xfId="5619"/>
    <cellStyle name="Normal 5 4 3 2" xfId="11678"/>
    <cellStyle name="Normal 5 4 3 2 2" xfId="23798"/>
    <cellStyle name="Normal 5 4 3 2 3" xfId="35887"/>
    <cellStyle name="Normal 5 4 3 2 4" xfId="52245"/>
    <cellStyle name="Normal 5 4 3 3" xfId="17738"/>
    <cellStyle name="Normal 5 4 3 4" xfId="29828"/>
    <cellStyle name="Normal 5 4 3 5" xfId="43968"/>
    <cellStyle name="Normal 5 4 4" xfId="7626"/>
    <cellStyle name="Normal 5 4 4 2" xfId="19746"/>
    <cellStyle name="Normal 5 4 4 2 2" xfId="48189"/>
    <cellStyle name="Normal 5 4 4 3" xfId="31835"/>
    <cellStyle name="Normal 5 4 4 4" xfId="39912"/>
    <cellStyle name="Normal 5 4 5" xfId="13686"/>
    <cellStyle name="Normal 5 4 5 2" xfId="46140"/>
    <cellStyle name="Normal 5 4 6" xfId="25798"/>
    <cellStyle name="Normal 5 4 7" xfId="37888"/>
    <cellStyle name="Normal 5 5" xfId="1045"/>
    <cellStyle name="Normal 5 5 2" xfId="3098"/>
    <cellStyle name="Normal 5 5 2 2" xfId="9157"/>
    <cellStyle name="Normal 5 5 2 2 2" xfId="21277"/>
    <cellStyle name="Normal 5 5 2 2 3" xfId="33366"/>
    <cellStyle name="Normal 5 5 2 2 4" xfId="49724"/>
    <cellStyle name="Normal 5 5 2 3" xfId="15217"/>
    <cellStyle name="Normal 5 5 2 4" xfId="27307"/>
    <cellStyle name="Normal 5 5 2 5" xfId="41447"/>
    <cellStyle name="Normal 5 5 3" xfId="5123"/>
    <cellStyle name="Normal 5 5 3 2" xfId="11182"/>
    <cellStyle name="Normal 5 5 3 2 2" xfId="23302"/>
    <cellStyle name="Normal 5 5 3 2 3" xfId="35391"/>
    <cellStyle name="Normal 5 5 3 2 4" xfId="51749"/>
    <cellStyle name="Normal 5 5 3 3" xfId="17242"/>
    <cellStyle name="Normal 5 5 3 4" xfId="29332"/>
    <cellStyle name="Normal 5 5 3 5" xfId="43472"/>
    <cellStyle name="Normal 5 5 4" xfId="7127"/>
    <cellStyle name="Normal 5 5 4 2" xfId="19247"/>
    <cellStyle name="Normal 5 5 4 2 2" xfId="47682"/>
    <cellStyle name="Normal 5 5 4 3" xfId="31336"/>
    <cellStyle name="Normal 5 5 4 4" xfId="39405"/>
    <cellStyle name="Normal 5 5 5" xfId="13187"/>
    <cellStyle name="Normal 5 5 5 2" xfId="45633"/>
    <cellStyle name="Normal 5 5 6" xfId="25302"/>
    <cellStyle name="Normal 5 5 7" xfId="37392"/>
    <cellStyle name="Normal 5 6" xfId="2095"/>
    <cellStyle name="Normal 5 6 2" xfId="4131"/>
    <cellStyle name="Normal 5 6 2 2" xfId="10190"/>
    <cellStyle name="Normal 5 6 2 2 2" xfId="22310"/>
    <cellStyle name="Normal 5 6 2 2 3" xfId="34399"/>
    <cellStyle name="Normal 5 6 2 2 4" xfId="50757"/>
    <cellStyle name="Normal 5 6 2 3" xfId="16250"/>
    <cellStyle name="Normal 5 6 2 4" xfId="28340"/>
    <cellStyle name="Normal 5 6 2 5" xfId="42480"/>
    <cellStyle name="Normal 5 6 3" xfId="6131"/>
    <cellStyle name="Normal 5 6 3 2" xfId="12190"/>
    <cellStyle name="Normal 5 6 3 2 2" xfId="24310"/>
    <cellStyle name="Normal 5 6 3 2 3" xfId="36399"/>
    <cellStyle name="Normal 5 6 3 2 4" xfId="52757"/>
    <cellStyle name="Normal 5 6 3 3" xfId="18250"/>
    <cellStyle name="Normal 5 6 3 4" xfId="30340"/>
    <cellStyle name="Normal 5 6 3 5" xfId="44480"/>
    <cellStyle name="Normal 5 6 4" xfId="8160"/>
    <cellStyle name="Normal 5 6 4 2" xfId="20280"/>
    <cellStyle name="Normal 5 6 4 2 2" xfId="48724"/>
    <cellStyle name="Normal 5 6 4 3" xfId="32369"/>
    <cellStyle name="Normal 5 6 4 4" xfId="40447"/>
    <cellStyle name="Normal 5 6 5" xfId="14220"/>
    <cellStyle name="Normal 5 6 5 2" xfId="46675"/>
    <cellStyle name="Normal 5 6 6" xfId="26310"/>
    <cellStyle name="Normal 5 6 7" xfId="38400"/>
    <cellStyle name="Normal 5 7" xfId="2597"/>
    <cellStyle name="Normal 5 7 2" xfId="8657"/>
    <cellStyle name="Normal 5 7 2 2" xfId="20777"/>
    <cellStyle name="Normal 5 7 2 3" xfId="32866"/>
    <cellStyle name="Normal 5 7 2 4" xfId="49223"/>
    <cellStyle name="Normal 5 7 3" xfId="14717"/>
    <cellStyle name="Normal 5 7 4" xfId="26807"/>
    <cellStyle name="Normal 5 7 5" xfId="40946"/>
    <cellStyle name="Normal 5 8" xfId="4625"/>
    <cellStyle name="Normal 5 8 2" xfId="10684"/>
    <cellStyle name="Normal 5 8 2 2" xfId="22804"/>
    <cellStyle name="Normal 5 8 2 3" xfId="34893"/>
    <cellStyle name="Normal 5 8 2 4" xfId="51251"/>
    <cellStyle name="Normal 5 8 3" xfId="16744"/>
    <cellStyle name="Normal 5 8 4" xfId="28834"/>
    <cellStyle name="Normal 5 8 5" xfId="42974"/>
    <cellStyle name="Normal 5 9" xfId="6627"/>
    <cellStyle name="Normal 5 9 2" xfId="18747"/>
    <cellStyle name="Normal 5 9 2 2" xfId="47176"/>
    <cellStyle name="Normal 5 9 3" xfId="30836"/>
    <cellStyle name="Normal 5 9 4" xfId="38899"/>
    <cellStyle name="Normal 50" xfId="4188"/>
    <cellStyle name="Normal 50 2" xfId="10247"/>
    <cellStyle name="Normal 50 2 2" xfId="22367"/>
    <cellStyle name="Normal 50 2 3" xfId="34456"/>
    <cellStyle name="Normal 50 2 4" xfId="50814"/>
    <cellStyle name="Normal 50 3" xfId="16307"/>
    <cellStyle name="Normal 50 4" xfId="28397"/>
    <cellStyle name="Normal 50 5" xfId="42537"/>
    <cellStyle name="Normal 52" xfId="36457"/>
    <cellStyle name="Normal 6" xfId="514"/>
    <cellStyle name="Normal 6 10" xfId="24806"/>
    <cellStyle name="Normal 6 11" xfId="36896"/>
    <cellStyle name="Normal 6 2" xfId="515"/>
    <cellStyle name="Normal 6 2 10" xfId="36897"/>
    <cellStyle name="Normal 6 2 2" xfId="1560"/>
    <cellStyle name="Normal 6 2 2 2" xfId="3600"/>
    <cellStyle name="Normal 6 2 2 2 2" xfId="9659"/>
    <cellStyle name="Normal 6 2 2 2 2 2" xfId="21779"/>
    <cellStyle name="Normal 6 2 2 2 2 3" xfId="33868"/>
    <cellStyle name="Normal 6 2 2 2 2 4" xfId="50226"/>
    <cellStyle name="Normal 6 2 2 2 3" xfId="15719"/>
    <cellStyle name="Normal 6 2 2 2 4" xfId="27809"/>
    <cellStyle name="Normal 6 2 2 2 5" xfId="41949"/>
    <cellStyle name="Normal 6 2 2 3" xfId="5622"/>
    <cellStyle name="Normal 6 2 2 3 2" xfId="11681"/>
    <cellStyle name="Normal 6 2 2 3 2 2" xfId="23801"/>
    <cellStyle name="Normal 6 2 2 3 2 3" xfId="35890"/>
    <cellStyle name="Normal 6 2 2 3 2 4" xfId="52248"/>
    <cellStyle name="Normal 6 2 2 3 3" xfId="17741"/>
    <cellStyle name="Normal 6 2 2 3 4" xfId="29831"/>
    <cellStyle name="Normal 6 2 2 3 5" xfId="43971"/>
    <cellStyle name="Normal 6 2 2 4" xfId="7629"/>
    <cellStyle name="Normal 6 2 2 4 2" xfId="19749"/>
    <cellStyle name="Normal 6 2 2 4 2 2" xfId="48192"/>
    <cellStyle name="Normal 6 2 2 4 3" xfId="31838"/>
    <cellStyle name="Normal 6 2 2 4 4" xfId="39915"/>
    <cellStyle name="Normal 6 2 2 5" xfId="13689"/>
    <cellStyle name="Normal 6 2 2 5 2" xfId="46143"/>
    <cellStyle name="Normal 6 2 2 6" xfId="25801"/>
    <cellStyle name="Normal 6 2 2 7" xfId="37891"/>
    <cellStyle name="Normal 6 2 3" xfId="1048"/>
    <cellStyle name="Normal 6 2 3 2" xfId="3101"/>
    <cellStyle name="Normal 6 2 3 2 2" xfId="9160"/>
    <cellStyle name="Normal 6 2 3 2 2 2" xfId="21280"/>
    <cellStyle name="Normal 6 2 3 2 2 3" xfId="33369"/>
    <cellStyle name="Normal 6 2 3 2 2 4" xfId="49727"/>
    <cellStyle name="Normal 6 2 3 2 3" xfId="15220"/>
    <cellStyle name="Normal 6 2 3 2 4" xfId="27310"/>
    <cellStyle name="Normal 6 2 3 2 5" xfId="41450"/>
    <cellStyle name="Normal 6 2 3 3" xfId="5126"/>
    <cellStyle name="Normal 6 2 3 3 2" xfId="11185"/>
    <cellStyle name="Normal 6 2 3 3 2 2" xfId="23305"/>
    <cellStyle name="Normal 6 2 3 3 2 3" xfId="35394"/>
    <cellStyle name="Normal 6 2 3 3 2 4" xfId="51752"/>
    <cellStyle name="Normal 6 2 3 3 3" xfId="17245"/>
    <cellStyle name="Normal 6 2 3 3 4" xfId="29335"/>
    <cellStyle name="Normal 6 2 3 3 5" xfId="43475"/>
    <cellStyle name="Normal 6 2 3 4" xfId="7130"/>
    <cellStyle name="Normal 6 2 3 4 2" xfId="19250"/>
    <cellStyle name="Normal 6 2 3 4 2 2" xfId="47685"/>
    <cellStyle name="Normal 6 2 3 4 3" xfId="31339"/>
    <cellStyle name="Normal 6 2 3 4 4" xfId="39408"/>
    <cellStyle name="Normal 6 2 3 5" xfId="13190"/>
    <cellStyle name="Normal 6 2 3 5 2" xfId="45636"/>
    <cellStyle name="Normal 6 2 3 6" xfId="25305"/>
    <cellStyle name="Normal 6 2 3 7" xfId="37395"/>
    <cellStyle name="Normal 6 2 4" xfId="2098"/>
    <cellStyle name="Normal 6 2 4 2" xfId="4134"/>
    <cellStyle name="Normal 6 2 4 2 2" xfId="10193"/>
    <cellStyle name="Normal 6 2 4 2 2 2" xfId="22313"/>
    <cellStyle name="Normal 6 2 4 2 2 3" xfId="34402"/>
    <cellStyle name="Normal 6 2 4 2 2 4" xfId="50760"/>
    <cellStyle name="Normal 6 2 4 2 3" xfId="16253"/>
    <cellStyle name="Normal 6 2 4 2 4" xfId="28343"/>
    <cellStyle name="Normal 6 2 4 2 5" xfId="42483"/>
    <cellStyle name="Normal 6 2 4 3" xfId="6134"/>
    <cellStyle name="Normal 6 2 4 3 2" xfId="12193"/>
    <cellStyle name="Normal 6 2 4 3 2 2" xfId="24313"/>
    <cellStyle name="Normal 6 2 4 3 2 3" xfId="36402"/>
    <cellStyle name="Normal 6 2 4 3 2 4" xfId="52760"/>
    <cellStyle name="Normal 6 2 4 3 3" xfId="18253"/>
    <cellStyle name="Normal 6 2 4 3 4" xfId="30343"/>
    <cellStyle name="Normal 6 2 4 3 5" xfId="44483"/>
    <cellStyle name="Normal 6 2 4 4" xfId="8163"/>
    <cellStyle name="Normal 6 2 4 4 2" xfId="20283"/>
    <cellStyle name="Normal 6 2 4 4 2 2" xfId="48727"/>
    <cellStyle name="Normal 6 2 4 4 3" xfId="32372"/>
    <cellStyle name="Normal 6 2 4 4 4" xfId="40450"/>
    <cellStyle name="Normal 6 2 4 5" xfId="14223"/>
    <cellStyle name="Normal 6 2 4 5 2" xfId="46678"/>
    <cellStyle name="Normal 6 2 4 6" xfId="26313"/>
    <cellStyle name="Normal 6 2 4 7" xfId="38403"/>
    <cellStyle name="Normal 6 2 5" xfId="2600"/>
    <cellStyle name="Normal 6 2 5 2" xfId="8660"/>
    <cellStyle name="Normal 6 2 5 2 2" xfId="20780"/>
    <cellStyle name="Normal 6 2 5 2 3" xfId="32869"/>
    <cellStyle name="Normal 6 2 5 2 4" xfId="49226"/>
    <cellStyle name="Normal 6 2 5 3" xfId="14720"/>
    <cellStyle name="Normal 6 2 5 4" xfId="26810"/>
    <cellStyle name="Normal 6 2 5 5" xfId="40949"/>
    <cellStyle name="Normal 6 2 6" xfId="4628"/>
    <cellStyle name="Normal 6 2 6 2" xfId="10687"/>
    <cellStyle name="Normal 6 2 6 2 2" xfId="22807"/>
    <cellStyle name="Normal 6 2 6 2 3" xfId="34896"/>
    <cellStyle name="Normal 6 2 6 2 4" xfId="51254"/>
    <cellStyle name="Normal 6 2 6 3" xfId="16747"/>
    <cellStyle name="Normal 6 2 6 4" xfId="28837"/>
    <cellStyle name="Normal 6 2 6 5" xfId="42977"/>
    <cellStyle name="Normal 6 2 7" xfId="6630"/>
    <cellStyle name="Normal 6 2 7 2" xfId="18750"/>
    <cellStyle name="Normal 6 2 7 2 2" xfId="47179"/>
    <cellStyle name="Normal 6 2 7 3" xfId="30839"/>
    <cellStyle name="Normal 6 2 7 4" xfId="38902"/>
    <cellStyle name="Normal 6 2 8" xfId="12690"/>
    <cellStyle name="Normal 6 2 8 2" xfId="45132"/>
    <cellStyle name="Normal 6 2 9" xfId="24807"/>
    <cellStyle name="Normal 6 3" xfId="1559"/>
    <cellStyle name="Normal 6 3 2" xfId="3599"/>
    <cellStyle name="Normal 6 3 2 2" xfId="9658"/>
    <cellStyle name="Normal 6 3 2 2 2" xfId="21778"/>
    <cellStyle name="Normal 6 3 2 2 3" xfId="33867"/>
    <cellStyle name="Normal 6 3 2 2 4" xfId="50225"/>
    <cellStyle name="Normal 6 3 2 3" xfId="15718"/>
    <cellStyle name="Normal 6 3 2 4" xfId="27808"/>
    <cellStyle name="Normal 6 3 2 5" xfId="41948"/>
    <cellStyle name="Normal 6 3 3" xfId="5621"/>
    <cellStyle name="Normal 6 3 3 2" xfId="11680"/>
    <cellStyle name="Normal 6 3 3 2 2" xfId="23800"/>
    <cellStyle name="Normal 6 3 3 2 3" xfId="35889"/>
    <cellStyle name="Normal 6 3 3 2 4" xfId="52247"/>
    <cellStyle name="Normal 6 3 3 3" xfId="17740"/>
    <cellStyle name="Normal 6 3 3 4" xfId="29830"/>
    <cellStyle name="Normal 6 3 3 5" xfId="43970"/>
    <cellStyle name="Normal 6 3 4" xfId="7628"/>
    <cellStyle name="Normal 6 3 4 2" xfId="19748"/>
    <cellStyle name="Normal 6 3 4 2 2" xfId="48191"/>
    <cellStyle name="Normal 6 3 4 3" xfId="31837"/>
    <cellStyle name="Normal 6 3 4 4" xfId="39914"/>
    <cellStyle name="Normal 6 3 5" xfId="13688"/>
    <cellStyle name="Normal 6 3 5 2" xfId="46142"/>
    <cellStyle name="Normal 6 3 6" xfId="25800"/>
    <cellStyle name="Normal 6 3 7" xfId="37890"/>
    <cellStyle name="Normal 6 4" xfId="1047"/>
    <cellStyle name="Normal 6 4 2" xfId="3100"/>
    <cellStyle name="Normal 6 4 2 2" xfId="9159"/>
    <cellStyle name="Normal 6 4 2 2 2" xfId="21279"/>
    <cellStyle name="Normal 6 4 2 2 3" xfId="33368"/>
    <cellStyle name="Normal 6 4 2 2 4" xfId="49726"/>
    <cellStyle name="Normal 6 4 2 3" xfId="15219"/>
    <cellStyle name="Normal 6 4 2 4" xfId="27309"/>
    <cellStyle name="Normal 6 4 2 5" xfId="41449"/>
    <cellStyle name="Normal 6 4 3" xfId="5125"/>
    <cellStyle name="Normal 6 4 3 2" xfId="11184"/>
    <cellStyle name="Normal 6 4 3 2 2" xfId="23304"/>
    <cellStyle name="Normal 6 4 3 2 3" xfId="35393"/>
    <cellStyle name="Normal 6 4 3 2 4" xfId="51751"/>
    <cellStyle name="Normal 6 4 3 3" xfId="17244"/>
    <cellStyle name="Normal 6 4 3 4" xfId="29334"/>
    <cellStyle name="Normal 6 4 3 5" xfId="43474"/>
    <cellStyle name="Normal 6 4 4" xfId="7129"/>
    <cellStyle name="Normal 6 4 4 2" xfId="19249"/>
    <cellStyle name="Normal 6 4 4 2 2" xfId="47684"/>
    <cellStyle name="Normal 6 4 4 3" xfId="31338"/>
    <cellStyle name="Normal 6 4 4 4" xfId="39407"/>
    <cellStyle name="Normal 6 4 5" xfId="13189"/>
    <cellStyle name="Normal 6 4 5 2" xfId="45635"/>
    <cellStyle name="Normal 6 4 6" xfId="25304"/>
    <cellStyle name="Normal 6 4 7" xfId="37394"/>
    <cellStyle name="Normal 6 5" xfId="2097"/>
    <cellStyle name="Normal 6 5 2" xfId="4133"/>
    <cellStyle name="Normal 6 5 2 2" xfId="10192"/>
    <cellStyle name="Normal 6 5 2 2 2" xfId="22312"/>
    <cellStyle name="Normal 6 5 2 2 3" xfId="34401"/>
    <cellStyle name="Normal 6 5 2 2 4" xfId="50759"/>
    <cellStyle name="Normal 6 5 2 3" xfId="16252"/>
    <cellStyle name="Normal 6 5 2 4" xfId="28342"/>
    <cellStyle name="Normal 6 5 2 5" xfId="42482"/>
    <cellStyle name="Normal 6 5 3" xfId="6133"/>
    <cellStyle name="Normal 6 5 3 2" xfId="12192"/>
    <cellStyle name="Normal 6 5 3 2 2" xfId="24312"/>
    <cellStyle name="Normal 6 5 3 2 3" xfId="36401"/>
    <cellStyle name="Normal 6 5 3 2 4" xfId="52759"/>
    <cellStyle name="Normal 6 5 3 3" xfId="18252"/>
    <cellStyle name="Normal 6 5 3 4" xfId="30342"/>
    <cellStyle name="Normal 6 5 3 5" xfId="44482"/>
    <cellStyle name="Normal 6 5 4" xfId="8162"/>
    <cellStyle name="Normal 6 5 4 2" xfId="20282"/>
    <cellStyle name="Normal 6 5 4 2 2" xfId="48726"/>
    <cellStyle name="Normal 6 5 4 3" xfId="32371"/>
    <cellStyle name="Normal 6 5 4 4" xfId="40449"/>
    <cellStyle name="Normal 6 5 5" xfId="14222"/>
    <cellStyle name="Normal 6 5 5 2" xfId="46677"/>
    <cellStyle name="Normal 6 5 6" xfId="26312"/>
    <cellStyle name="Normal 6 5 7" xfId="38402"/>
    <cellStyle name="Normal 6 6" xfId="2599"/>
    <cellStyle name="Normal 6 6 2" xfId="8659"/>
    <cellStyle name="Normal 6 6 2 2" xfId="20779"/>
    <cellStyle name="Normal 6 6 2 3" xfId="32868"/>
    <cellStyle name="Normal 6 6 2 4" xfId="49225"/>
    <cellStyle name="Normal 6 6 3" xfId="14719"/>
    <cellStyle name="Normal 6 6 4" xfId="26809"/>
    <cellStyle name="Normal 6 6 5" xfId="40948"/>
    <cellStyle name="Normal 6 7" xfId="4627"/>
    <cellStyle name="Normal 6 7 2" xfId="10686"/>
    <cellStyle name="Normal 6 7 2 2" xfId="22806"/>
    <cellStyle name="Normal 6 7 2 3" xfId="34895"/>
    <cellStyle name="Normal 6 7 2 4" xfId="51253"/>
    <cellStyle name="Normal 6 7 3" xfId="16746"/>
    <cellStyle name="Normal 6 7 4" xfId="28836"/>
    <cellStyle name="Normal 6 7 5" xfId="42976"/>
    <cellStyle name="Normal 6 8" xfId="6629"/>
    <cellStyle name="Normal 6 8 2" xfId="18749"/>
    <cellStyle name="Normal 6 8 2 2" xfId="47178"/>
    <cellStyle name="Normal 6 8 3" xfId="30838"/>
    <cellStyle name="Normal 6 8 4" xfId="38901"/>
    <cellStyle name="Normal 6 9" xfId="12689"/>
    <cellStyle name="Normal 6 9 2" xfId="45131"/>
    <cellStyle name="Normal 7" xfId="480"/>
    <cellStyle name="Normal 7 10" xfId="24781"/>
    <cellStyle name="Normal 7 11" xfId="36871"/>
    <cellStyle name="Normal 7 2" xfId="12"/>
    <cellStyle name="Normal 7 2 10" xfId="36467"/>
    <cellStyle name="Normal 7 2 2" xfId="1121"/>
    <cellStyle name="Normal 7 2 2 2" xfId="3165"/>
    <cellStyle name="Normal 7 2 2 2 2" xfId="9224"/>
    <cellStyle name="Normal 7 2 2 2 2 2" xfId="21344"/>
    <cellStyle name="Normal 7 2 2 2 2 3" xfId="33433"/>
    <cellStyle name="Normal 7 2 2 2 2 4" xfId="49791"/>
    <cellStyle name="Normal 7 2 2 2 3" xfId="15284"/>
    <cellStyle name="Normal 7 2 2 2 4" xfId="27374"/>
    <cellStyle name="Normal 7 2 2 2 5" xfId="41514"/>
    <cellStyle name="Normal 7 2 2 3" xfId="5190"/>
    <cellStyle name="Normal 7 2 2 3 2" xfId="11249"/>
    <cellStyle name="Normal 7 2 2 3 2 2" xfId="23369"/>
    <cellStyle name="Normal 7 2 2 3 2 3" xfId="35458"/>
    <cellStyle name="Normal 7 2 2 3 2 4" xfId="51816"/>
    <cellStyle name="Normal 7 2 2 3 3" xfId="17309"/>
    <cellStyle name="Normal 7 2 2 3 4" xfId="29399"/>
    <cellStyle name="Normal 7 2 2 3 5" xfId="43539"/>
    <cellStyle name="Normal 7 2 2 4" xfId="7194"/>
    <cellStyle name="Normal 7 2 2 4 2" xfId="19314"/>
    <cellStyle name="Normal 7 2 2 4 2 2" xfId="47756"/>
    <cellStyle name="Normal 7 2 2 4 3" xfId="31403"/>
    <cellStyle name="Normal 7 2 2 4 4" xfId="39479"/>
    <cellStyle name="Normal 7 2 2 5" xfId="13254"/>
    <cellStyle name="Normal 7 2 2 5 2" xfId="45707"/>
    <cellStyle name="Normal 7 2 2 6" xfId="25369"/>
    <cellStyle name="Normal 7 2 2 7" xfId="37459"/>
    <cellStyle name="Normal 7 2 3" xfId="613"/>
    <cellStyle name="Normal 7 2 3 2" xfId="2671"/>
    <cellStyle name="Normal 7 2 3 2 2" xfId="8730"/>
    <cellStyle name="Normal 7 2 3 2 2 2" xfId="20850"/>
    <cellStyle name="Normal 7 2 3 2 2 3" xfId="32939"/>
    <cellStyle name="Normal 7 2 3 2 2 4" xfId="49297"/>
    <cellStyle name="Normal 7 2 3 2 3" xfId="14790"/>
    <cellStyle name="Normal 7 2 3 2 4" xfId="26880"/>
    <cellStyle name="Normal 7 2 3 2 5" xfId="41020"/>
    <cellStyle name="Normal 7 2 3 3" xfId="4696"/>
    <cellStyle name="Normal 7 2 3 3 2" xfId="10755"/>
    <cellStyle name="Normal 7 2 3 3 2 2" xfId="22875"/>
    <cellStyle name="Normal 7 2 3 3 2 3" xfId="34964"/>
    <cellStyle name="Normal 7 2 3 3 2 4" xfId="51322"/>
    <cellStyle name="Normal 7 2 3 3 3" xfId="16815"/>
    <cellStyle name="Normal 7 2 3 3 4" xfId="28905"/>
    <cellStyle name="Normal 7 2 3 3 5" xfId="43045"/>
    <cellStyle name="Normal 7 2 3 4" xfId="6700"/>
    <cellStyle name="Normal 7 2 3 4 2" xfId="18820"/>
    <cellStyle name="Normal 7 2 3 4 2 2" xfId="47252"/>
    <cellStyle name="Normal 7 2 3 4 3" xfId="30909"/>
    <cellStyle name="Normal 7 2 3 4 4" xfId="38975"/>
    <cellStyle name="Normal 7 2 3 5" xfId="12760"/>
    <cellStyle name="Normal 7 2 3 5 2" xfId="45204"/>
    <cellStyle name="Normal 7 2 3 6" xfId="24875"/>
    <cellStyle name="Normal 7 2 3 7" xfId="36965"/>
    <cellStyle name="Normal 7 2 4" xfId="1667"/>
    <cellStyle name="Normal 7 2 4 2" xfId="3704"/>
    <cellStyle name="Normal 7 2 4 2 2" xfId="9763"/>
    <cellStyle name="Normal 7 2 4 2 2 2" xfId="21883"/>
    <cellStyle name="Normal 7 2 4 2 2 3" xfId="33972"/>
    <cellStyle name="Normal 7 2 4 2 2 4" xfId="50330"/>
    <cellStyle name="Normal 7 2 4 2 3" xfId="15823"/>
    <cellStyle name="Normal 7 2 4 2 4" xfId="27913"/>
    <cellStyle name="Normal 7 2 4 2 5" xfId="42053"/>
    <cellStyle name="Normal 7 2 4 3" xfId="5704"/>
    <cellStyle name="Normal 7 2 4 3 2" xfId="11763"/>
    <cellStyle name="Normal 7 2 4 3 2 2" xfId="23883"/>
    <cellStyle name="Normal 7 2 4 3 2 3" xfId="35972"/>
    <cellStyle name="Normal 7 2 4 3 2 4" xfId="52330"/>
    <cellStyle name="Normal 7 2 4 3 3" xfId="17823"/>
    <cellStyle name="Normal 7 2 4 3 4" xfId="29913"/>
    <cellStyle name="Normal 7 2 4 3 5" xfId="44053"/>
    <cellStyle name="Normal 7 2 4 4" xfId="7733"/>
    <cellStyle name="Normal 7 2 4 4 2" xfId="19853"/>
    <cellStyle name="Normal 7 2 4 4 2 2" xfId="48296"/>
    <cellStyle name="Normal 7 2 4 4 3" xfId="31942"/>
    <cellStyle name="Normal 7 2 4 4 4" xfId="40019"/>
    <cellStyle name="Normal 7 2 4 5" xfId="13793"/>
    <cellStyle name="Normal 7 2 4 5 2" xfId="46247"/>
    <cellStyle name="Normal 7 2 4 6" xfId="25883"/>
    <cellStyle name="Normal 7 2 4 7" xfId="37973"/>
    <cellStyle name="Normal 7 2 5" xfId="2167"/>
    <cellStyle name="Normal 7 2 5 2" xfId="8227"/>
    <cellStyle name="Normal 7 2 5 2 2" xfId="20347"/>
    <cellStyle name="Normal 7 2 5 2 3" xfId="32436"/>
    <cellStyle name="Normal 7 2 5 2 4" xfId="48793"/>
    <cellStyle name="Normal 7 2 5 3" xfId="14287"/>
    <cellStyle name="Normal 7 2 5 4" xfId="26377"/>
    <cellStyle name="Normal 7 2 5 5" xfId="40516"/>
    <cellStyle name="Normal 7 2 6" xfId="4198"/>
    <cellStyle name="Normal 7 2 6 2" xfId="10257"/>
    <cellStyle name="Normal 7 2 6 2 2" xfId="22377"/>
    <cellStyle name="Normal 7 2 6 2 3" xfId="34466"/>
    <cellStyle name="Normal 7 2 6 2 4" xfId="50824"/>
    <cellStyle name="Normal 7 2 6 3" xfId="16317"/>
    <cellStyle name="Normal 7 2 6 4" xfId="28407"/>
    <cellStyle name="Normal 7 2 6 5" xfId="42547"/>
    <cellStyle name="Normal 7 2 7" xfId="6197"/>
    <cellStyle name="Normal 7 2 7 2" xfId="18317"/>
    <cellStyle name="Normal 7 2 7 2 2" xfId="46743"/>
    <cellStyle name="Normal 7 2 7 3" xfId="30406"/>
    <cellStyle name="Normal 7 2 7 4" xfId="38466"/>
    <cellStyle name="Normal 7 2 8" xfId="12257"/>
    <cellStyle name="Normal 7 2 8 2" xfId="44698"/>
    <cellStyle name="Normal 7 2 9" xfId="24377"/>
    <cellStyle name="Normal 7 3" xfId="1532"/>
    <cellStyle name="Normal 7 3 2" xfId="3574"/>
    <cellStyle name="Normal 7 3 2 2" xfId="9633"/>
    <cellStyle name="Normal 7 3 2 2 2" xfId="21753"/>
    <cellStyle name="Normal 7 3 2 2 3" xfId="33842"/>
    <cellStyle name="Normal 7 3 2 2 4" xfId="50200"/>
    <cellStyle name="Normal 7 3 2 3" xfId="15693"/>
    <cellStyle name="Normal 7 3 2 4" xfId="27783"/>
    <cellStyle name="Normal 7 3 2 5" xfId="41923"/>
    <cellStyle name="Normal 7 3 3" xfId="5596"/>
    <cellStyle name="Normal 7 3 3 2" xfId="11655"/>
    <cellStyle name="Normal 7 3 3 2 2" xfId="23775"/>
    <cellStyle name="Normal 7 3 3 2 3" xfId="35864"/>
    <cellStyle name="Normal 7 3 3 2 4" xfId="52222"/>
    <cellStyle name="Normal 7 3 3 3" xfId="17715"/>
    <cellStyle name="Normal 7 3 3 4" xfId="29805"/>
    <cellStyle name="Normal 7 3 3 5" xfId="43945"/>
    <cellStyle name="Normal 7 3 4" xfId="7603"/>
    <cellStyle name="Normal 7 3 4 2" xfId="19723"/>
    <cellStyle name="Normal 7 3 4 2 2" xfId="48166"/>
    <cellStyle name="Normal 7 3 4 3" xfId="31812"/>
    <cellStyle name="Normal 7 3 4 4" xfId="39889"/>
    <cellStyle name="Normal 7 3 5" xfId="13663"/>
    <cellStyle name="Normal 7 3 5 2" xfId="46117"/>
    <cellStyle name="Normal 7 3 6" xfId="25775"/>
    <cellStyle name="Normal 7 3 7" xfId="37865"/>
    <cellStyle name="Normal 7 4" xfId="1020"/>
    <cellStyle name="Normal 7 4 2" xfId="3075"/>
    <cellStyle name="Normal 7 4 2 2" xfId="9134"/>
    <cellStyle name="Normal 7 4 2 2 2" xfId="21254"/>
    <cellStyle name="Normal 7 4 2 2 3" xfId="33343"/>
    <cellStyle name="Normal 7 4 2 2 4" xfId="49701"/>
    <cellStyle name="Normal 7 4 2 3" xfId="15194"/>
    <cellStyle name="Normal 7 4 2 4" xfId="27284"/>
    <cellStyle name="Normal 7 4 2 5" xfId="41424"/>
    <cellStyle name="Normal 7 4 3" xfId="5100"/>
    <cellStyle name="Normal 7 4 3 2" xfId="11159"/>
    <cellStyle name="Normal 7 4 3 2 2" xfId="23279"/>
    <cellStyle name="Normal 7 4 3 2 3" xfId="35368"/>
    <cellStyle name="Normal 7 4 3 2 4" xfId="51726"/>
    <cellStyle name="Normal 7 4 3 3" xfId="17219"/>
    <cellStyle name="Normal 7 4 3 4" xfId="29309"/>
    <cellStyle name="Normal 7 4 3 5" xfId="43449"/>
    <cellStyle name="Normal 7 4 4" xfId="7104"/>
    <cellStyle name="Normal 7 4 4 2" xfId="19224"/>
    <cellStyle name="Normal 7 4 4 2 2" xfId="47658"/>
    <cellStyle name="Normal 7 4 4 3" xfId="31313"/>
    <cellStyle name="Normal 7 4 4 4" xfId="39381"/>
    <cellStyle name="Normal 7 4 5" xfId="13164"/>
    <cellStyle name="Normal 7 4 5 2" xfId="45610"/>
    <cellStyle name="Normal 7 4 6" xfId="25279"/>
    <cellStyle name="Normal 7 4 7" xfId="37369"/>
    <cellStyle name="Normal 7 5" xfId="2072"/>
    <cellStyle name="Normal 7 5 2" xfId="4108"/>
    <cellStyle name="Normal 7 5 2 2" xfId="10167"/>
    <cellStyle name="Normal 7 5 2 2 2" xfId="22287"/>
    <cellStyle name="Normal 7 5 2 2 3" xfId="34376"/>
    <cellStyle name="Normal 7 5 2 2 4" xfId="50734"/>
    <cellStyle name="Normal 7 5 2 3" xfId="16227"/>
    <cellStyle name="Normal 7 5 2 4" xfId="28317"/>
    <cellStyle name="Normal 7 5 2 5" xfId="42457"/>
    <cellStyle name="Normal 7 5 3" xfId="6108"/>
    <cellStyle name="Normal 7 5 3 2" xfId="12167"/>
    <cellStyle name="Normal 7 5 3 2 2" xfId="24287"/>
    <cellStyle name="Normal 7 5 3 2 3" xfId="36376"/>
    <cellStyle name="Normal 7 5 3 2 4" xfId="52734"/>
    <cellStyle name="Normal 7 5 3 3" xfId="18227"/>
    <cellStyle name="Normal 7 5 3 4" xfId="30317"/>
    <cellStyle name="Normal 7 5 3 5" xfId="44457"/>
    <cellStyle name="Normal 7 5 4" xfId="8137"/>
    <cellStyle name="Normal 7 5 4 2" xfId="20257"/>
    <cellStyle name="Normal 7 5 4 2 2" xfId="48701"/>
    <cellStyle name="Normal 7 5 4 3" xfId="32346"/>
    <cellStyle name="Normal 7 5 4 4" xfId="40424"/>
    <cellStyle name="Normal 7 5 5" xfId="14197"/>
    <cellStyle name="Normal 7 5 5 2" xfId="46652"/>
    <cellStyle name="Normal 7 5 6" xfId="26287"/>
    <cellStyle name="Normal 7 5 7" xfId="38377"/>
    <cellStyle name="Normal 7 6" xfId="2574"/>
    <cellStyle name="Normal 7 6 2" xfId="8634"/>
    <cellStyle name="Normal 7 6 2 2" xfId="20754"/>
    <cellStyle name="Normal 7 6 2 3" xfId="32843"/>
    <cellStyle name="Normal 7 6 2 4" xfId="49200"/>
    <cellStyle name="Normal 7 6 3" xfId="14694"/>
    <cellStyle name="Normal 7 6 4" xfId="26784"/>
    <cellStyle name="Normal 7 6 5" xfId="40923"/>
    <cellStyle name="Normal 7 7" xfId="4602"/>
    <cellStyle name="Normal 7 7 2" xfId="10661"/>
    <cellStyle name="Normal 7 7 2 2" xfId="22781"/>
    <cellStyle name="Normal 7 7 2 3" xfId="34870"/>
    <cellStyle name="Normal 7 7 2 4" xfId="51228"/>
    <cellStyle name="Normal 7 7 3" xfId="16721"/>
    <cellStyle name="Normal 7 7 4" xfId="28811"/>
    <cellStyle name="Normal 7 7 5" xfId="42951"/>
    <cellStyle name="Normal 7 8" xfId="6604"/>
    <cellStyle name="Normal 7 8 2" xfId="18724"/>
    <cellStyle name="Normal 7 8 2 2" xfId="47153"/>
    <cellStyle name="Normal 7 8 3" xfId="30813"/>
    <cellStyle name="Normal 7 8 4" xfId="38876"/>
    <cellStyle name="Normal 7 9" xfId="12664"/>
    <cellStyle name="Normal 7 9 2" xfId="45106"/>
    <cellStyle name="Normal 8" xfId="518"/>
    <cellStyle name="Normal 8 10" xfId="24810"/>
    <cellStyle name="Normal 8 11" xfId="36900"/>
    <cellStyle name="Normal 8 2" xfId="521"/>
    <cellStyle name="Normal 8 2 10" xfId="36903"/>
    <cellStyle name="Normal 8 2 2" xfId="1566"/>
    <cellStyle name="Normal 8 2 2 2" xfId="3606"/>
    <cellStyle name="Normal 8 2 2 2 2" xfId="9665"/>
    <cellStyle name="Normal 8 2 2 2 2 2" xfId="21785"/>
    <cellStyle name="Normal 8 2 2 2 2 3" xfId="33874"/>
    <cellStyle name="Normal 8 2 2 2 2 4" xfId="50232"/>
    <cellStyle name="Normal 8 2 2 2 3" xfId="15725"/>
    <cellStyle name="Normal 8 2 2 2 4" xfId="27815"/>
    <cellStyle name="Normal 8 2 2 2 5" xfId="41955"/>
    <cellStyle name="Normal 8 2 2 3" xfId="5628"/>
    <cellStyle name="Normal 8 2 2 3 2" xfId="11687"/>
    <cellStyle name="Normal 8 2 2 3 2 2" xfId="23807"/>
    <cellStyle name="Normal 8 2 2 3 2 3" xfId="35896"/>
    <cellStyle name="Normal 8 2 2 3 2 4" xfId="52254"/>
    <cellStyle name="Normal 8 2 2 3 3" xfId="17747"/>
    <cellStyle name="Normal 8 2 2 3 4" xfId="29837"/>
    <cellStyle name="Normal 8 2 2 3 5" xfId="43977"/>
    <cellStyle name="Normal 8 2 2 4" xfId="7635"/>
    <cellStyle name="Normal 8 2 2 4 2" xfId="19755"/>
    <cellStyle name="Normal 8 2 2 4 2 2" xfId="48198"/>
    <cellStyle name="Normal 8 2 2 4 3" xfId="31844"/>
    <cellStyle name="Normal 8 2 2 4 4" xfId="39921"/>
    <cellStyle name="Normal 8 2 2 5" xfId="13695"/>
    <cellStyle name="Normal 8 2 2 5 2" xfId="46149"/>
    <cellStyle name="Normal 8 2 2 6" xfId="25807"/>
    <cellStyle name="Normal 8 2 2 7" xfId="37897"/>
    <cellStyle name="Normal 8 2 3" xfId="1054"/>
    <cellStyle name="Normal 8 2 3 2" xfId="3107"/>
    <cellStyle name="Normal 8 2 3 2 2" xfId="9166"/>
    <cellStyle name="Normal 8 2 3 2 2 2" xfId="21286"/>
    <cellStyle name="Normal 8 2 3 2 2 3" xfId="33375"/>
    <cellStyle name="Normal 8 2 3 2 2 4" xfId="49733"/>
    <cellStyle name="Normal 8 2 3 2 3" xfId="15226"/>
    <cellStyle name="Normal 8 2 3 2 4" xfId="27316"/>
    <cellStyle name="Normal 8 2 3 2 5" xfId="41456"/>
    <cellStyle name="Normal 8 2 3 3" xfId="5132"/>
    <cellStyle name="Normal 8 2 3 3 2" xfId="11191"/>
    <cellStyle name="Normal 8 2 3 3 2 2" xfId="23311"/>
    <cellStyle name="Normal 8 2 3 3 2 3" xfId="35400"/>
    <cellStyle name="Normal 8 2 3 3 2 4" xfId="51758"/>
    <cellStyle name="Normal 8 2 3 3 3" xfId="17251"/>
    <cellStyle name="Normal 8 2 3 3 4" xfId="29341"/>
    <cellStyle name="Normal 8 2 3 3 5" xfId="43481"/>
    <cellStyle name="Normal 8 2 3 4" xfId="7136"/>
    <cellStyle name="Normal 8 2 3 4 2" xfId="19256"/>
    <cellStyle name="Normal 8 2 3 4 2 2" xfId="47691"/>
    <cellStyle name="Normal 8 2 3 4 3" xfId="31345"/>
    <cellStyle name="Normal 8 2 3 4 4" xfId="39414"/>
    <cellStyle name="Normal 8 2 3 5" xfId="13196"/>
    <cellStyle name="Normal 8 2 3 5 2" xfId="45642"/>
    <cellStyle name="Normal 8 2 3 6" xfId="25311"/>
    <cellStyle name="Normal 8 2 3 7" xfId="37401"/>
    <cellStyle name="Normal 8 2 4" xfId="2104"/>
    <cellStyle name="Normal 8 2 4 2" xfId="4140"/>
    <cellStyle name="Normal 8 2 4 2 2" xfId="10199"/>
    <cellStyle name="Normal 8 2 4 2 2 2" xfId="22319"/>
    <cellStyle name="Normal 8 2 4 2 2 3" xfId="34408"/>
    <cellStyle name="Normal 8 2 4 2 2 4" xfId="50766"/>
    <cellStyle name="Normal 8 2 4 2 3" xfId="16259"/>
    <cellStyle name="Normal 8 2 4 2 4" xfId="28349"/>
    <cellStyle name="Normal 8 2 4 2 5" xfId="42489"/>
    <cellStyle name="Normal 8 2 4 3" xfId="6140"/>
    <cellStyle name="Normal 8 2 4 3 2" xfId="12199"/>
    <cellStyle name="Normal 8 2 4 3 2 2" xfId="24319"/>
    <cellStyle name="Normal 8 2 4 3 2 3" xfId="36408"/>
    <cellStyle name="Normal 8 2 4 3 2 4" xfId="52766"/>
    <cellStyle name="Normal 8 2 4 3 3" xfId="18259"/>
    <cellStyle name="Normal 8 2 4 3 4" xfId="30349"/>
    <cellStyle name="Normal 8 2 4 3 5" xfId="44489"/>
    <cellStyle name="Normal 8 2 4 4" xfId="8169"/>
    <cellStyle name="Normal 8 2 4 4 2" xfId="20289"/>
    <cellStyle name="Normal 8 2 4 4 2 2" xfId="48733"/>
    <cellStyle name="Normal 8 2 4 4 3" xfId="32378"/>
    <cellStyle name="Normal 8 2 4 4 4" xfId="40456"/>
    <cellStyle name="Normal 8 2 4 5" xfId="14229"/>
    <cellStyle name="Normal 8 2 4 5 2" xfId="46684"/>
    <cellStyle name="Normal 8 2 4 6" xfId="26319"/>
    <cellStyle name="Normal 8 2 4 7" xfId="38409"/>
    <cellStyle name="Normal 8 2 5" xfId="2606"/>
    <cellStyle name="Normal 8 2 5 2" xfId="8666"/>
    <cellStyle name="Normal 8 2 5 2 2" xfId="20786"/>
    <cellStyle name="Normal 8 2 5 2 3" xfId="32875"/>
    <cellStyle name="Normal 8 2 5 2 4" xfId="49232"/>
    <cellStyle name="Normal 8 2 5 3" xfId="14726"/>
    <cellStyle name="Normal 8 2 5 4" xfId="26816"/>
    <cellStyle name="Normal 8 2 5 5" xfId="40955"/>
    <cellStyle name="Normal 8 2 6" xfId="4634"/>
    <cellStyle name="Normal 8 2 6 2" xfId="10693"/>
    <cellStyle name="Normal 8 2 6 2 2" xfId="22813"/>
    <cellStyle name="Normal 8 2 6 2 3" xfId="34902"/>
    <cellStyle name="Normal 8 2 6 2 4" xfId="51260"/>
    <cellStyle name="Normal 8 2 6 3" xfId="16753"/>
    <cellStyle name="Normal 8 2 6 4" xfId="28843"/>
    <cellStyle name="Normal 8 2 6 5" xfId="42983"/>
    <cellStyle name="Normal 8 2 7" xfId="6636"/>
    <cellStyle name="Normal 8 2 7 2" xfId="18756"/>
    <cellStyle name="Normal 8 2 7 2 2" xfId="47185"/>
    <cellStyle name="Normal 8 2 7 3" xfId="30845"/>
    <cellStyle name="Normal 8 2 7 4" xfId="38908"/>
    <cellStyle name="Normal 8 2 8" xfId="12696"/>
    <cellStyle name="Normal 8 2 8 2" xfId="45138"/>
    <cellStyle name="Normal 8 2 9" xfId="24813"/>
    <cellStyle name="Normal 8 3" xfId="1563"/>
    <cellStyle name="Normal 8 3 2" xfId="3603"/>
    <cellStyle name="Normal 8 3 2 2" xfId="9662"/>
    <cellStyle name="Normal 8 3 2 2 2" xfId="21782"/>
    <cellStyle name="Normal 8 3 2 2 3" xfId="33871"/>
    <cellStyle name="Normal 8 3 2 2 4" xfId="50229"/>
    <cellStyle name="Normal 8 3 2 3" xfId="15722"/>
    <cellStyle name="Normal 8 3 2 4" xfId="27812"/>
    <cellStyle name="Normal 8 3 2 5" xfId="41952"/>
    <cellStyle name="Normal 8 3 3" xfId="5625"/>
    <cellStyle name="Normal 8 3 3 2" xfId="11684"/>
    <cellStyle name="Normal 8 3 3 2 2" xfId="23804"/>
    <cellStyle name="Normal 8 3 3 2 3" xfId="35893"/>
    <cellStyle name="Normal 8 3 3 2 4" xfId="52251"/>
    <cellStyle name="Normal 8 3 3 3" xfId="17744"/>
    <cellStyle name="Normal 8 3 3 4" xfId="29834"/>
    <cellStyle name="Normal 8 3 3 5" xfId="43974"/>
    <cellStyle name="Normal 8 3 4" xfId="7632"/>
    <cellStyle name="Normal 8 3 4 2" xfId="19752"/>
    <cellStyle name="Normal 8 3 4 2 2" xfId="48195"/>
    <cellStyle name="Normal 8 3 4 3" xfId="31841"/>
    <cellStyle name="Normal 8 3 4 4" xfId="39918"/>
    <cellStyle name="Normal 8 3 5" xfId="13692"/>
    <cellStyle name="Normal 8 3 5 2" xfId="46146"/>
    <cellStyle name="Normal 8 3 6" xfId="25804"/>
    <cellStyle name="Normal 8 3 7" xfId="37894"/>
    <cellStyle name="Normal 8 4" xfId="1051"/>
    <cellStyle name="Normal 8 4 2" xfId="3104"/>
    <cellStyle name="Normal 8 4 2 2" xfId="9163"/>
    <cellStyle name="Normal 8 4 2 2 2" xfId="21283"/>
    <cellStyle name="Normal 8 4 2 2 3" xfId="33372"/>
    <cellStyle name="Normal 8 4 2 2 4" xfId="49730"/>
    <cellStyle name="Normal 8 4 2 3" xfId="15223"/>
    <cellStyle name="Normal 8 4 2 4" xfId="27313"/>
    <cellStyle name="Normal 8 4 2 5" xfId="41453"/>
    <cellStyle name="Normal 8 4 3" xfId="5129"/>
    <cellStyle name="Normal 8 4 3 2" xfId="11188"/>
    <cellStyle name="Normal 8 4 3 2 2" xfId="23308"/>
    <cellStyle name="Normal 8 4 3 2 3" xfId="35397"/>
    <cellStyle name="Normal 8 4 3 2 4" xfId="51755"/>
    <cellStyle name="Normal 8 4 3 3" xfId="17248"/>
    <cellStyle name="Normal 8 4 3 4" xfId="29338"/>
    <cellStyle name="Normal 8 4 3 5" xfId="43478"/>
    <cellStyle name="Normal 8 4 4" xfId="7133"/>
    <cellStyle name="Normal 8 4 4 2" xfId="19253"/>
    <cellStyle name="Normal 8 4 4 2 2" xfId="47688"/>
    <cellStyle name="Normal 8 4 4 3" xfId="31342"/>
    <cellStyle name="Normal 8 4 4 4" xfId="39411"/>
    <cellStyle name="Normal 8 4 5" xfId="13193"/>
    <cellStyle name="Normal 8 4 5 2" xfId="45639"/>
    <cellStyle name="Normal 8 4 6" xfId="25308"/>
    <cellStyle name="Normal 8 4 7" xfId="37398"/>
    <cellStyle name="Normal 8 5" xfId="2101"/>
    <cellStyle name="Normal 8 5 2" xfId="4137"/>
    <cellStyle name="Normal 8 5 2 2" xfId="10196"/>
    <cellStyle name="Normal 8 5 2 2 2" xfId="22316"/>
    <cellStyle name="Normal 8 5 2 2 3" xfId="34405"/>
    <cellStyle name="Normal 8 5 2 2 4" xfId="50763"/>
    <cellStyle name="Normal 8 5 2 3" xfId="16256"/>
    <cellStyle name="Normal 8 5 2 4" xfId="28346"/>
    <cellStyle name="Normal 8 5 2 5" xfId="42486"/>
    <cellStyle name="Normal 8 5 3" xfId="6137"/>
    <cellStyle name="Normal 8 5 3 2" xfId="12196"/>
    <cellStyle name="Normal 8 5 3 2 2" xfId="24316"/>
    <cellStyle name="Normal 8 5 3 2 3" xfId="36405"/>
    <cellStyle name="Normal 8 5 3 2 4" xfId="52763"/>
    <cellStyle name="Normal 8 5 3 3" xfId="18256"/>
    <cellStyle name="Normal 8 5 3 4" xfId="30346"/>
    <cellStyle name="Normal 8 5 3 5" xfId="44486"/>
    <cellStyle name="Normal 8 5 4" xfId="8166"/>
    <cellStyle name="Normal 8 5 4 2" xfId="20286"/>
    <cellStyle name="Normal 8 5 4 2 2" xfId="48730"/>
    <cellStyle name="Normal 8 5 4 3" xfId="32375"/>
    <cellStyle name="Normal 8 5 4 4" xfId="40453"/>
    <cellStyle name="Normal 8 5 5" xfId="14226"/>
    <cellStyle name="Normal 8 5 5 2" xfId="46681"/>
    <cellStyle name="Normal 8 5 6" xfId="26316"/>
    <cellStyle name="Normal 8 5 7" xfId="38406"/>
    <cellStyle name="Normal 8 6" xfId="2603"/>
    <cellStyle name="Normal 8 6 2" xfId="8663"/>
    <cellStyle name="Normal 8 6 2 2" xfId="20783"/>
    <cellStyle name="Normal 8 6 2 3" xfId="32872"/>
    <cellStyle name="Normal 8 6 2 4" xfId="49229"/>
    <cellStyle name="Normal 8 6 3" xfId="14723"/>
    <cellStyle name="Normal 8 6 4" xfId="26813"/>
    <cellStyle name="Normal 8 6 5" xfId="40952"/>
    <cellStyle name="Normal 8 7" xfId="4631"/>
    <cellStyle name="Normal 8 7 2" xfId="10690"/>
    <cellStyle name="Normal 8 7 2 2" xfId="22810"/>
    <cellStyle name="Normal 8 7 2 3" xfId="34899"/>
    <cellStyle name="Normal 8 7 2 4" xfId="51257"/>
    <cellStyle name="Normal 8 7 3" xfId="16750"/>
    <cellStyle name="Normal 8 7 4" xfId="28840"/>
    <cellStyle name="Normal 8 7 5" xfId="42980"/>
    <cellStyle name="Normal 8 8" xfId="6633"/>
    <cellStyle name="Normal 8 8 2" xfId="18753"/>
    <cellStyle name="Normal 8 8 2 2" xfId="47182"/>
    <cellStyle name="Normal 8 8 3" xfId="30842"/>
    <cellStyle name="Normal 8 8 4" xfId="38905"/>
    <cellStyle name="Normal 8 9" xfId="12693"/>
    <cellStyle name="Normal 8 9 2" xfId="45135"/>
    <cellStyle name="Normal 9" xfId="524"/>
    <cellStyle name="Normal 9 10" xfId="12699"/>
    <cellStyle name="Normal 9 10 2" xfId="45141"/>
    <cellStyle name="Normal 9 11" xfId="24816"/>
    <cellStyle name="Normal 9 12" xfId="36906"/>
    <cellStyle name="Normal 9 2" xfId="526"/>
    <cellStyle name="Normal 9 2 2" xfId="597"/>
    <cellStyle name="Normal 9 2 2 2" xfId="2155"/>
    <cellStyle name="Normal 9 3" xfId="527"/>
    <cellStyle name="Normal 9 3 10" xfId="36908"/>
    <cellStyle name="Normal 9 3 2" xfId="1571"/>
    <cellStyle name="Normal 9 3 2 2" xfId="3611"/>
    <cellStyle name="Normal 9 3 2 2 2" xfId="9670"/>
    <cellStyle name="Normal 9 3 2 2 2 2" xfId="21790"/>
    <cellStyle name="Normal 9 3 2 2 2 3" xfId="33879"/>
    <cellStyle name="Normal 9 3 2 2 2 4" xfId="50237"/>
    <cellStyle name="Normal 9 3 2 2 3" xfId="15730"/>
    <cellStyle name="Normal 9 3 2 2 4" xfId="27820"/>
    <cellStyle name="Normal 9 3 2 2 5" xfId="41960"/>
    <cellStyle name="Normal 9 3 2 3" xfId="5633"/>
    <cellStyle name="Normal 9 3 2 3 2" xfId="11692"/>
    <cellStyle name="Normal 9 3 2 3 2 2" xfId="23812"/>
    <cellStyle name="Normal 9 3 2 3 2 3" xfId="35901"/>
    <cellStyle name="Normal 9 3 2 3 2 4" xfId="52259"/>
    <cellStyle name="Normal 9 3 2 3 3" xfId="17752"/>
    <cellStyle name="Normal 9 3 2 3 4" xfId="29842"/>
    <cellStyle name="Normal 9 3 2 3 5" xfId="43982"/>
    <cellStyle name="Normal 9 3 2 4" xfId="7640"/>
    <cellStyle name="Normal 9 3 2 4 2" xfId="19760"/>
    <cellStyle name="Normal 9 3 2 4 2 2" xfId="48203"/>
    <cellStyle name="Normal 9 3 2 4 3" xfId="31849"/>
    <cellStyle name="Normal 9 3 2 4 4" xfId="39926"/>
    <cellStyle name="Normal 9 3 2 5" xfId="13700"/>
    <cellStyle name="Normal 9 3 2 5 2" xfId="46154"/>
    <cellStyle name="Normal 9 3 2 6" xfId="25812"/>
    <cellStyle name="Normal 9 3 2 7" xfId="37902"/>
    <cellStyle name="Normal 9 3 3" xfId="1059"/>
    <cellStyle name="Normal 9 3 3 2" xfId="3112"/>
    <cellStyle name="Normal 9 3 3 2 2" xfId="9171"/>
    <cellStyle name="Normal 9 3 3 2 2 2" xfId="21291"/>
    <cellStyle name="Normal 9 3 3 2 2 3" xfId="33380"/>
    <cellStyle name="Normal 9 3 3 2 2 4" xfId="49738"/>
    <cellStyle name="Normal 9 3 3 2 3" xfId="15231"/>
    <cellStyle name="Normal 9 3 3 2 4" xfId="27321"/>
    <cellStyle name="Normal 9 3 3 2 5" xfId="41461"/>
    <cellStyle name="Normal 9 3 3 3" xfId="5137"/>
    <cellStyle name="Normal 9 3 3 3 2" xfId="11196"/>
    <cellStyle name="Normal 9 3 3 3 2 2" xfId="23316"/>
    <cellStyle name="Normal 9 3 3 3 2 3" xfId="35405"/>
    <cellStyle name="Normal 9 3 3 3 2 4" xfId="51763"/>
    <cellStyle name="Normal 9 3 3 3 3" xfId="17256"/>
    <cellStyle name="Normal 9 3 3 3 4" xfId="29346"/>
    <cellStyle name="Normal 9 3 3 3 5" xfId="43486"/>
    <cellStyle name="Normal 9 3 3 4" xfId="7141"/>
    <cellStyle name="Normal 9 3 3 4 2" xfId="19261"/>
    <cellStyle name="Normal 9 3 3 4 2 2" xfId="47696"/>
    <cellStyle name="Normal 9 3 3 4 3" xfId="31350"/>
    <cellStyle name="Normal 9 3 3 4 4" xfId="39419"/>
    <cellStyle name="Normal 9 3 3 5" xfId="13201"/>
    <cellStyle name="Normal 9 3 3 5 2" xfId="45647"/>
    <cellStyle name="Normal 9 3 3 6" xfId="25316"/>
    <cellStyle name="Normal 9 3 3 7" xfId="37406"/>
    <cellStyle name="Normal 9 3 4" xfId="2109"/>
    <cellStyle name="Normal 9 3 4 2" xfId="4145"/>
    <cellStyle name="Normal 9 3 4 2 2" xfId="10204"/>
    <cellStyle name="Normal 9 3 4 2 2 2" xfId="22324"/>
    <cellStyle name="Normal 9 3 4 2 2 3" xfId="34413"/>
    <cellStyle name="Normal 9 3 4 2 2 4" xfId="50771"/>
    <cellStyle name="Normal 9 3 4 2 3" xfId="16264"/>
    <cellStyle name="Normal 9 3 4 2 4" xfId="28354"/>
    <cellStyle name="Normal 9 3 4 2 5" xfId="42494"/>
    <cellStyle name="Normal 9 3 4 3" xfId="6145"/>
    <cellStyle name="Normal 9 3 4 3 2" xfId="12204"/>
    <cellStyle name="Normal 9 3 4 3 2 2" xfId="24324"/>
    <cellStyle name="Normal 9 3 4 3 2 3" xfId="36413"/>
    <cellStyle name="Normal 9 3 4 3 2 4" xfId="52771"/>
    <cellStyle name="Normal 9 3 4 3 3" xfId="18264"/>
    <cellStyle name="Normal 9 3 4 3 4" xfId="30354"/>
    <cellStyle name="Normal 9 3 4 3 5" xfId="44494"/>
    <cellStyle name="Normal 9 3 4 4" xfId="8174"/>
    <cellStyle name="Normal 9 3 4 4 2" xfId="20294"/>
    <cellStyle name="Normal 9 3 4 4 2 2" xfId="48738"/>
    <cellStyle name="Normal 9 3 4 4 3" xfId="32383"/>
    <cellStyle name="Normal 9 3 4 4 4" xfId="40461"/>
    <cellStyle name="Normal 9 3 4 5" xfId="14234"/>
    <cellStyle name="Normal 9 3 4 5 2" xfId="46689"/>
    <cellStyle name="Normal 9 3 4 6" xfId="26324"/>
    <cellStyle name="Normal 9 3 4 7" xfId="38414"/>
    <cellStyle name="Normal 9 3 5" xfId="2611"/>
    <cellStyle name="Normal 9 3 5 2" xfId="8671"/>
    <cellStyle name="Normal 9 3 5 2 2" xfId="20791"/>
    <cellStyle name="Normal 9 3 5 2 3" xfId="32880"/>
    <cellStyle name="Normal 9 3 5 2 4" xfId="49237"/>
    <cellStyle name="Normal 9 3 5 3" xfId="14731"/>
    <cellStyle name="Normal 9 3 5 4" xfId="26821"/>
    <cellStyle name="Normal 9 3 5 5" xfId="40960"/>
    <cellStyle name="Normal 9 3 6" xfId="4639"/>
    <cellStyle name="Normal 9 3 6 2" xfId="10698"/>
    <cellStyle name="Normal 9 3 6 2 2" xfId="22818"/>
    <cellStyle name="Normal 9 3 6 2 3" xfId="34907"/>
    <cellStyle name="Normal 9 3 6 2 4" xfId="51265"/>
    <cellStyle name="Normal 9 3 6 3" xfId="16758"/>
    <cellStyle name="Normal 9 3 6 4" xfId="28848"/>
    <cellStyle name="Normal 9 3 6 5" xfId="42988"/>
    <cellStyle name="Normal 9 3 7" xfId="6641"/>
    <cellStyle name="Normal 9 3 7 2" xfId="18761"/>
    <cellStyle name="Normal 9 3 7 2 2" xfId="47190"/>
    <cellStyle name="Normal 9 3 7 3" xfId="30850"/>
    <cellStyle name="Normal 9 3 7 4" xfId="38913"/>
    <cellStyle name="Normal 9 3 8" xfId="12701"/>
    <cellStyle name="Normal 9 3 8 2" xfId="45143"/>
    <cellStyle name="Normal 9 3 9" xfId="24818"/>
    <cellStyle name="Normal 9 4" xfId="1569"/>
    <cellStyle name="Normal 9 4 2" xfId="3609"/>
    <cellStyle name="Normal 9 4 2 2" xfId="9668"/>
    <cellStyle name="Normal 9 4 2 2 2" xfId="21788"/>
    <cellStyle name="Normal 9 4 2 2 3" xfId="33877"/>
    <cellStyle name="Normal 9 4 2 2 4" xfId="50235"/>
    <cellStyle name="Normal 9 4 2 3" xfId="15728"/>
    <cellStyle name="Normal 9 4 2 4" xfId="27818"/>
    <cellStyle name="Normal 9 4 2 5" xfId="41958"/>
    <cellStyle name="Normal 9 4 3" xfId="5631"/>
    <cellStyle name="Normal 9 4 3 2" xfId="11690"/>
    <cellStyle name="Normal 9 4 3 2 2" xfId="23810"/>
    <cellStyle name="Normal 9 4 3 2 3" xfId="35899"/>
    <cellStyle name="Normal 9 4 3 2 4" xfId="52257"/>
    <cellStyle name="Normal 9 4 3 3" xfId="17750"/>
    <cellStyle name="Normal 9 4 3 4" xfId="29840"/>
    <cellStyle name="Normal 9 4 3 5" xfId="43980"/>
    <cellStyle name="Normal 9 4 4" xfId="7638"/>
    <cellStyle name="Normal 9 4 4 2" xfId="19758"/>
    <cellStyle name="Normal 9 4 4 2 2" xfId="48201"/>
    <cellStyle name="Normal 9 4 4 3" xfId="31847"/>
    <cellStyle name="Normal 9 4 4 4" xfId="39924"/>
    <cellStyle name="Normal 9 4 5" xfId="13698"/>
    <cellStyle name="Normal 9 4 5 2" xfId="46152"/>
    <cellStyle name="Normal 9 4 6" xfId="25810"/>
    <cellStyle name="Normal 9 4 7" xfId="37900"/>
    <cellStyle name="Normal 9 5" xfId="1057"/>
    <cellStyle name="Normal 9 5 2" xfId="3110"/>
    <cellStyle name="Normal 9 5 2 2" xfId="9169"/>
    <cellStyle name="Normal 9 5 2 2 2" xfId="21289"/>
    <cellStyle name="Normal 9 5 2 2 3" xfId="33378"/>
    <cellStyle name="Normal 9 5 2 2 4" xfId="49736"/>
    <cellStyle name="Normal 9 5 2 3" xfId="15229"/>
    <cellStyle name="Normal 9 5 2 4" xfId="27319"/>
    <cellStyle name="Normal 9 5 2 5" xfId="41459"/>
    <cellStyle name="Normal 9 5 3" xfId="5135"/>
    <cellStyle name="Normal 9 5 3 2" xfId="11194"/>
    <cellStyle name="Normal 9 5 3 2 2" xfId="23314"/>
    <cellStyle name="Normal 9 5 3 2 3" xfId="35403"/>
    <cellStyle name="Normal 9 5 3 2 4" xfId="51761"/>
    <cellStyle name="Normal 9 5 3 3" xfId="17254"/>
    <cellStyle name="Normal 9 5 3 4" xfId="29344"/>
    <cellStyle name="Normal 9 5 3 5" xfId="43484"/>
    <cellStyle name="Normal 9 5 4" xfId="7139"/>
    <cellStyle name="Normal 9 5 4 2" xfId="19259"/>
    <cellStyle name="Normal 9 5 4 2 2" xfId="47694"/>
    <cellStyle name="Normal 9 5 4 3" xfId="31348"/>
    <cellStyle name="Normal 9 5 4 4" xfId="39417"/>
    <cellStyle name="Normal 9 5 5" xfId="13199"/>
    <cellStyle name="Normal 9 5 5 2" xfId="45645"/>
    <cellStyle name="Normal 9 5 6" xfId="25314"/>
    <cellStyle name="Normal 9 5 7" xfId="37404"/>
    <cellStyle name="Normal 9 6" xfId="2107"/>
    <cellStyle name="Normal 9 6 2" xfId="4143"/>
    <cellStyle name="Normal 9 6 2 2" xfId="10202"/>
    <cellStyle name="Normal 9 6 2 2 2" xfId="22322"/>
    <cellStyle name="Normal 9 6 2 2 3" xfId="34411"/>
    <cellStyle name="Normal 9 6 2 2 4" xfId="50769"/>
    <cellStyle name="Normal 9 6 2 3" xfId="16262"/>
    <cellStyle name="Normal 9 6 2 4" xfId="28352"/>
    <cellStyle name="Normal 9 6 2 5" xfId="42492"/>
    <cellStyle name="Normal 9 6 3" xfId="6143"/>
    <cellStyle name="Normal 9 6 3 2" xfId="12202"/>
    <cellStyle name="Normal 9 6 3 2 2" xfId="24322"/>
    <cellStyle name="Normal 9 6 3 2 3" xfId="36411"/>
    <cellStyle name="Normal 9 6 3 2 4" xfId="52769"/>
    <cellStyle name="Normal 9 6 3 3" xfId="18262"/>
    <cellStyle name="Normal 9 6 3 4" xfId="30352"/>
    <cellStyle name="Normal 9 6 3 5" xfId="44492"/>
    <cellStyle name="Normal 9 6 4" xfId="8172"/>
    <cellStyle name="Normal 9 6 4 2" xfId="20292"/>
    <cellStyle name="Normal 9 6 4 2 2" xfId="48736"/>
    <cellStyle name="Normal 9 6 4 3" xfId="32381"/>
    <cellStyle name="Normal 9 6 4 4" xfId="40459"/>
    <cellStyle name="Normal 9 6 5" xfId="14232"/>
    <cellStyle name="Normal 9 6 5 2" xfId="46687"/>
    <cellStyle name="Normal 9 6 6" xfId="26322"/>
    <cellStyle name="Normal 9 6 7" xfId="38412"/>
    <cellStyle name="Normal 9 7" xfId="2609"/>
    <cellStyle name="Normal 9 7 2" xfId="8669"/>
    <cellStyle name="Normal 9 7 2 2" xfId="20789"/>
    <cellStyle name="Normal 9 7 2 3" xfId="32878"/>
    <cellStyle name="Normal 9 7 2 4" xfId="49235"/>
    <cellStyle name="Normal 9 7 3" xfId="14729"/>
    <cellStyle name="Normal 9 7 4" xfId="26819"/>
    <cellStyle name="Normal 9 7 5" xfId="40958"/>
    <cellStyle name="Normal 9 8" xfId="4637"/>
    <cellStyle name="Normal 9 8 2" xfId="10696"/>
    <cellStyle name="Normal 9 8 2 2" xfId="22816"/>
    <cellStyle name="Normal 9 8 2 3" xfId="34905"/>
    <cellStyle name="Normal 9 8 2 4" xfId="51263"/>
    <cellStyle name="Normal 9 8 3" xfId="16756"/>
    <cellStyle name="Normal 9 8 4" xfId="28846"/>
    <cellStyle name="Normal 9 8 5" xfId="42986"/>
    <cellStyle name="Normal 9 9" xfId="6639"/>
    <cellStyle name="Normal 9 9 2" xfId="18759"/>
    <cellStyle name="Normal 9 9 2 2" xfId="47188"/>
    <cellStyle name="Normal 9 9 3" xfId="30848"/>
    <cellStyle name="Normal 9 9 4" xfId="38911"/>
    <cellStyle name="Normal_Modelo Planilha Financeira" xfId="528"/>
    <cellStyle name="Nota 10" xfId="529"/>
    <cellStyle name="Nota 10 10" xfId="24819"/>
    <cellStyle name="Nota 10 11" xfId="36909"/>
    <cellStyle name="Nota 10 2" xfId="530"/>
    <cellStyle name="Nota 10 2 10" xfId="36910"/>
    <cellStyle name="Nota 10 2 2" xfId="1573"/>
    <cellStyle name="Nota 10 2 2 2" xfId="3613"/>
    <cellStyle name="Nota 10 2 2 2 2" xfId="9672"/>
    <cellStyle name="Nota 10 2 2 2 2 2" xfId="21792"/>
    <cellStyle name="Nota 10 2 2 2 2 3" xfId="33881"/>
    <cellStyle name="Nota 10 2 2 2 2 4" xfId="50239"/>
    <cellStyle name="Nota 10 2 2 2 3" xfId="15732"/>
    <cellStyle name="Nota 10 2 2 2 4" xfId="27822"/>
    <cellStyle name="Nota 10 2 2 2 5" xfId="41962"/>
    <cellStyle name="Nota 10 2 2 3" xfId="5635"/>
    <cellStyle name="Nota 10 2 2 3 2" xfId="11694"/>
    <cellStyle name="Nota 10 2 2 3 2 2" xfId="23814"/>
    <cellStyle name="Nota 10 2 2 3 2 3" xfId="35903"/>
    <cellStyle name="Nota 10 2 2 3 2 4" xfId="52261"/>
    <cellStyle name="Nota 10 2 2 3 3" xfId="17754"/>
    <cellStyle name="Nota 10 2 2 3 4" xfId="29844"/>
    <cellStyle name="Nota 10 2 2 3 5" xfId="43984"/>
    <cellStyle name="Nota 10 2 2 4" xfId="7642"/>
    <cellStyle name="Nota 10 2 2 4 2" xfId="19762"/>
    <cellStyle name="Nota 10 2 2 4 2 2" xfId="48205"/>
    <cellStyle name="Nota 10 2 2 4 3" xfId="31851"/>
    <cellStyle name="Nota 10 2 2 4 4" xfId="39928"/>
    <cellStyle name="Nota 10 2 2 5" xfId="13702"/>
    <cellStyle name="Nota 10 2 2 5 2" xfId="46156"/>
    <cellStyle name="Nota 10 2 2 6" xfId="25814"/>
    <cellStyle name="Nota 10 2 2 7" xfId="37904"/>
    <cellStyle name="Nota 10 2 3" xfId="1061"/>
    <cellStyle name="Nota 10 2 3 2" xfId="3114"/>
    <cellStyle name="Nota 10 2 3 2 2" xfId="9173"/>
    <cellStyle name="Nota 10 2 3 2 2 2" xfId="21293"/>
    <cellStyle name="Nota 10 2 3 2 2 3" xfId="33382"/>
    <cellStyle name="Nota 10 2 3 2 2 4" xfId="49740"/>
    <cellStyle name="Nota 10 2 3 2 3" xfId="15233"/>
    <cellStyle name="Nota 10 2 3 2 4" xfId="27323"/>
    <cellStyle name="Nota 10 2 3 2 5" xfId="41463"/>
    <cellStyle name="Nota 10 2 3 3" xfId="5139"/>
    <cellStyle name="Nota 10 2 3 3 2" xfId="11198"/>
    <cellStyle name="Nota 10 2 3 3 2 2" xfId="23318"/>
    <cellStyle name="Nota 10 2 3 3 2 3" xfId="35407"/>
    <cellStyle name="Nota 10 2 3 3 2 4" xfId="51765"/>
    <cellStyle name="Nota 10 2 3 3 3" xfId="17258"/>
    <cellStyle name="Nota 10 2 3 3 4" xfId="29348"/>
    <cellStyle name="Nota 10 2 3 3 5" xfId="43488"/>
    <cellStyle name="Nota 10 2 3 4" xfId="7143"/>
    <cellStyle name="Nota 10 2 3 4 2" xfId="19263"/>
    <cellStyle name="Nota 10 2 3 4 2 2" xfId="47698"/>
    <cellStyle name="Nota 10 2 3 4 3" xfId="31352"/>
    <cellStyle name="Nota 10 2 3 4 4" xfId="39421"/>
    <cellStyle name="Nota 10 2 3 5" xfId="13203"/>
    <cellStyle name="Nota 10 2 3 5 2" xfId="45649"/>
    <cellStyle name="Nota 10 2 3 6" xfId="25318"/>
    <cellStyle name="Nota 10 2 3 7" xfId="37408"/>
    <cellStyle name="Nota 10 2 4" xfId="2111"/>
    <cellStyle name="Nota 10 2 4 2" xfId="4147"/>
    <cellStyle name="Nota 10 2 4 2 2" xfId="10206"/>
    <cellStyle name="Nota 10 2 4 2 2 2" xfId="22326"/>
    <cellStyle name="Nota 10 2 4 2 2 3" xfId="34415"/>
    <cellStyle name="Nota 10 2 4 2 2 4" xfId="50773"/>
    <cellStyle name="Nota 10 2 4 2 3" xfId="16266"/>
    <cellStyle name="Nota 10 2 4 2 4" xfId="28356"/>
    <cellStyle name="Nota 10 2 4 2 5" xfId="42496"/>
    <cellStyle name="Nota 10 2 4 3" xfId="6147"/>
    <cellStyle name="Nota 10 2 4 3 2" xfId="12206"/>
    <cellStyle name="Nota 10 2 4 3 2 2" xfId="24326"/>
    <cellStyle name="Nota 10 2 4 3 2 3" xfId="36415"/>
    <cellStyle name="Nota 10 2 4 3 2 4" xfId="52773"/>
    <cellStyle name="Nota 10 2 4 3 3" xfId="18266"/>
    <cellStyle name="Nota 10 2 4 3 4" xfId="30356"/>
    <cellStyle name="Nota 10 2 4 3 5" xfId="44496"/>
    <cellStyle name="Nota 10 2 4 4" xfId="8176"/>
    <cellStyle name="Nota 10 2 4 4 2" xfId="20296"/>
    <cellStyle name="Nota 10 2 4 4 2 2" xfId="48740"/>
    <cellStyle name="Nota 10 2 4 4 3" xfId="32385"/>
    <cellStyle name="Nota 10 2 4 4 4" xfId="40463"/>
    <cellStyle name="Nota 10 2 4 5" xfId="14236"/>
    <cellStyle name="Nota 10 2 4 5 2" xfId="46691"/>
    <cellStyle name="Nota 10 2 4 6" xfId="26326"/>
    <cellStyle name="Nota 10 2 4 7" xfId="38416"/>
    <cellStyle name="Nota 10 2 5" xfId="2613"/>
    <cellStyle name="Nota 10 2 5 2" xfId="8673"/>
    <cellStyle name="Nota 10 2 5 2 2" xfId="20793"/>
    <cellStyle name="Nota 10 2 5 2 3" xfId="32882"/>
    <cellStyle name="Nota 10 2 5 2 4" xfId="49239"/>
    <cellStyle name="Nota 10 2 5 3" xfId="14733"/>
    <cellStyle name="Nota 10 2 5 4" xfId="26823"/>
    <cellStyle name="Nota 10 2 5 5" xfId="40962"/>
    <cellStyle name="Nota 10 2 6" xfId="4641"/>
    <cellStyle name="Nota 10 2 6 2" xfId="10700"/>
    <cellStyle name="Nota 10 2 6 2 2" xfId="22820"/>
    <cellStyle name="Nota 10 2 6 2 3" xfId="34909"/>
    <cellStyle name="Nota 10 2 6 2 4" xfId="51267"/>
    <cellStyle name="Nota 10 2 6 3" xfId="16760"/>
    <cellStyle name="Nota 10 2 6 4" xfId="28850"/>
    <cellStyle name="Nota 10 2 6 5" xfId="42990"/>
    <cellStyle name="Nota 10 2 7" xfId="6643"/>
    <cellStyle name="Nota 10 2 7 2" xfId="18763"/>
    <cellStyle name="Nota 10 2 7 2 2" xfId="47192"/>
    <cellStyle name="Nota 10 2 7 3" xfId="30852"/>
    <cellStyle name="Nota 10 2 7 4" xfId="38915"/>
    <cellStyle name="Nota 10 2 8" xfId="12703"/>
    <cellStyle name="Nota 10 2 8 2" xfId="45145"/>
    <cellStyle name="Nota 10 2 9" xfId="24820"/>
    <cellStyle name="Nota 10 3" xfId="1572"/>
    <cellStyle name="Nota 10 3 2" xfId="3612"/>
    <cellStyle name="Nota 10 3 2 2" xfId="9671"/>
    <cellStyle name="Nota 10 3 2 2 2" xfId="21791"/>
    <cellStyle name="Nota 10 3 2 2 3" xfId="33880"/>
    <cellStyle name="Nota 10 3 2 2 4" xfId="50238"/>
    <cellStyle name="Nota 10 3 2 3" xfId="15731"/>
    <cellStyle name="Nota 10 3 2 4" xfId="27821"/>
    <cellStyle name="Nota 10 3 2 5" xfId="41961"/>
    <cellStyle name="Nota 10 3 3" xfId="5634"/>
    <cellStyle name="Nota 10 3 3 2" xfId="11693"/>
    <cellStyle name="Nota 10 3 3 2 2" xfId="23813"/>
    <cellStyle name="Nota 10 3 3 2 3" xfId="35902"/>
    <cellStyle name="Nota 10 3 3 2 4" xfId="52260"/>
    <cellStyle name="Nota 10 3 3 3" xfId="17753"/>
    <cellStyle name="Nota 10 3 3 4" xfId="29843"/>
    <cellStyle name="Nota 10 3 3 5" xfId="43983"/>
    <cellStyle name="Nota 10 3 4" xfId="7641"/>
    <cellStyle name="Nota 10 3 4 2" xfId="19761"/>
    <cellStyle name="Nota 10 3 4 2 2" xfId="48204"/>
    <cellStyle name="Nota 10 3 4 3" xfId="31850"/>
    <cellStyle name="Nota 10 3 4 4" xfId="39927"/>
    <cellStyle name="Nota 10 3 5" xfId="13701"/>
    <cellStyle name="Nota 10 3 5 2" xfId="46155"/>
    <cellStyle name="Nota 10 3 6" xfId="25813"/>
    <cellStyle name="Nota 10 3 7" xfId="37903"/>
    <cellStyle name="Nota 10 4" xfId="1060"/>
    <cellStyle name="Nota 10 4 2" xfId="3113"/>
    <cellStyle name="Nota 10 4 2 2" xfId="9172"/>
    <cellStyle name="Nota 10 4 2 2 2" xfId="21292"/>
    <cellStyle name="Nota 10 4 2 2 3" xfId="33381"/>
    <cellStyle name="Nota 10 4 2 2 4" xfId="49739"/>
    <cellStyle name="Nota 10 4 2 3" xfId="15232"/>
    <cellStyle name="Nota 10 4 2 4" xfId="27322"/>
    <cellStyle name="Nota 10 4 2 5" xfId="41462"/>
    <cellStyle name="Nota 10 4 3" xfId="5138"/>
    <cellStyle name="Nota 10 4 3 2" xfId="11197"/>
    <cellStyle name="Nota 10 4 3 2 2" xfId="23317"/>
    <cellStyle name="Nota 10 4 3 2 3" xfId="35406"/>
    <cellStyle name="Nota 10 4 3 2 4" xfId="51764"/>
    <cellStyle name="Nota 10 4 3 3" xfId="17257"/>
    <cellStyle name="Nota 10 4 3 4" xfId="29347"/>
    <cellStyle name="Nota 10 4 3 5" xfId="43487"/>
    <cellStyle name="Nota 10 4 4" xfId="7142"/>
    <cellStyle name="Nota 10 4 4 2" xfId="19262"/>
    <cellStyle name="Nota 10 4 4 2 2" xfId="47697"/>
    <cellStyle name="Nota 10 4 4 3" xfId="31351"/>
    <cellStyle name="Nota 10 4 4 4" xfId="39420"/>
    <cellStyle name="Nota 10 4 5" xfId="13202"/>
    <cellStyle name="Nota 10 4 5 2" xfId="45648"/>
    <cellStyle name="Nota 10 4 6" xfId="25317"/>
    <cellStyle name="Nota 10 4 7" xfId="37407"/>
    <cellStyle name="Nota 10 5" xfId="2110"/>
    <cellStyle name="Nota 10 5 2" xfId="4146"/>
    <cellStyle name="Nota 10 5 2 2" xfId="10205"/>
    <cellStyle name="Nota 10 5 2 2 2" xfId="22325"/>
    <cellStyle name="Nota 10 5 2 2 3" xfId="34414"/>
    <cellStyle name="Nota 10 5 2 2 4" xfId="50772"/>
    <cellStyle name="Nota 10 5 2 3" xfId="16265"/>
    <cellStyle name="Nota 10 5 2 4" xfId="28355"/>
    <cellStyle name="Nota 10 5 2 5" xfId="42495"/>
    <cellStyle name="Nota 10 5 3" xfId="6146"/>
    <cellStyle name="Nota 10 5 3 2" xfId="12205"/>
    <cellStyle name="Nota 10 5 3 2 2" xfId="24325"/>
    <cellStyle name="Nota 10 5 3 2 3" xfId="36414"/>
    <cellStyle name="Nota 10 5 3 2 4" xfId="52772"/>
    <cellStyle name="Nota 10 5 3 3" xfId="18265"/>
    <cellStyle name="Nota 10 5 3 4" xfId="30355"/>
    <cellStyle name="Nota 10 5 3 5" xfId="44495"/>
    <cellStyle name="Nota 10 5 4" xfId="8175"/>
    <cellStyle name="Nota 10 5 4 2" xfId="20295"/>
    <cellStyle name="Nota 10 5 4 2 2" xfId="48739"/>
    <cellStyle name="Nota 10 5 4 3" xfId="32384"/>
    <cellStyle name="Nota 10 5 4 4" xfId="40462"/>
    <cellStyle name="Nota 10 5 5" xfId="14235"/>
    <cellStyle name="Nota 10 5 5 2" xfId="46690"/>
    <cellStyle name="Nota 10 5 6" xfId="26325"/>
    <cellStyle name="Nota 10 5 7" xfId="38415"/>
    <cellStyle name="Nota 10 6" xfId="2612"/>
    <cellStyle name="Nota 10 6 2" xfId="8672"/>
    <cellStyle name="Nota 10 6 2 2" xfId="20792"/>
    <cellStyle name="Nota 10 6 2 3" xfId="32881"/>
    <cellStyle name="Nota 10 6 2 4" xfId="49238"/>
    <cellStyle name="Nota 10 6 3" xfId="14732"/>
    <cellStyle name="Nota 10 6 4" xfId="26822"/>
    <cellStyle name="Nota 10 6 5" xfId="40961"/>
    <cellStyle name="Nota 10 7" xfId="4640"/>
    <cellStyle name="Nota 10 7 2" xfId="10699"/>
    <cellStyle name="Nota 10 7 2 2" xfId="22819"/>
    <cellStyle name="Nota 10 7 2 3" xfId="34908"/>
    <cellStyle name="Nota 10 7 2 4" xfId="51266"/>
    <cellStyle name="Nota 10 7 3" xfId="16759"/>
    <cellStyle name="Nota 10 7 4" xfId="28849"/>
    <cellStyle name="Nota 10 7 5" xfId="42989"/>
    <cellStyle name="Nota 10 8" xfId="6642"/>
    <cellStyle name="Nota 10 8 2" xfId="18762"/>
    <cellStyle name="Nota 10 8 2 2" xfId="47191"/>
    <cellStyle name="Nota 10 8 3" xfId="30851"/>
    <cellStyle name="Nota 10 8 4" xfId="38914"/>
    <cellStyle name="Nota 10 9" xfId="12702"/>
    <cellStyle name="Nota 10 9 2" xfId="45144"/>
    <cellStyle name="Nota 11" xfId="399"/>
    <cellStyle name="Nota 11 10" xfId="24727"/>
    <cellStyle name="Nota 11 11" xfId="36817"/>
    <cellStyle name="Nota 11 2" xfId="531"/>
    <cellStyle name="Nota 11 2 10" xfId="36911"/>
    <cellStyle name="Nota 11 2 2" xfId="1574"/>
    <cellStyle name="Nota 11 2 2 2" xfId="3614"/>
    <cellStyle name="Nota 11 2 2 2 2" xfId="9673"/>
    <cellStyle name="Nota 11 2 2 2 2 2" xfId="21793"/>
    <cellStyle name="Nota 11 2 2 2 2 3" xfId="33882"/>
    <cellStyle name="Nota 11 2 2 2 2 4" xfId="50240"/>
    <cellStyle name="Nota 11 2 2 2 3" xfId="15733"/>
    <cellStyle name="Nota 11 2 2 2 4" xfId="27823"/>
    <cellStyle name="Nota 11 2 2 2 5" xfId="41963"/>
    <cellStyle name="Nota 11 2 2 3" xfId="5636"/>
    <cellStyle name="Nota 11 2 2 3 2" xfId="11695"/>
    <cellStyle name="Nota 11 2 2 3 2 2" xfId="23815"/>
    <cellStyle name="Nota 11 2 2 3 2 3" xfId="35904"/>
    <cellStyle name="Nota 11 2 2 3 2 4" xfId="52262"/>
    <cellStyle name="Nota 11 2 2 3 3" xfId="17755"/>
    <cellStyle name="Nota 11 2 2 3 4" xfId="29845"/>
    <cellStyle name="Nota 11 2 2 3 5" xfId="43985"/>
    <cellStyle name="Nota 11 2 2 4" xfId="7643"/>
    <cellStyle name="Nota 11 2 2 4 2" xfId="19763"/>
    <cellStyle name="Nota 11 2 2 4 2 2" xfId="48206"/>
    <cellStyle name="Nota 11 2 2 4 3" xfId="31852"/>
    <cellStyle name="Nota 11 2 2 4 4" xfId="39929"/>
    <cellStyle name="Nota 11 2 2 5" xfId="13703"/>
    <cellStyle name="Nota 11 2 2 5 2" xfId="46157"/>
    <cellStyle name="Nota 11 2 2 6" xfId="25815"/>
    <cellStyle name="Nota 11 2 2 7" xfId="37905"/>
    <cellStyle name="Nota 11 2 3" xfId="1062"/>
    <cellStyle name="Nota 11 2 3 2" xfId="3115"/>
    <cellStyle name="Nota 11 2 3 2 2" xfId="9174"/>
    <cellStyle name="Nota 11 2 3 2 2 2" xfId="21294"/>
    <cellStyle name="Nota 11 2 3 2 2 3" xfId="33383"/>
    <cellStyle name="Nota 11 2 3 2 2 4" xfId="49741"/>
    <cellStyle name="Nota 11 2 3 2 3" xfId="15234"/>
    <cellStyle name="Nota 11 2 3 2 4" xfId="27324"/>
    <cellStyle name="Nota 11 2 3 2 5" xfId="41464"/>
    <cellStyle name="Nota 11 2 3 3" xfId="5140"/>
    <cellStyle name="Nota 11 2 3 3 2" xfId="11199"/>
    <cellStyle name="Nota 11 2 3 3 2 2" xfId="23319"/>
    <cellStyle name="Nota 11 2 3 3 2 3" xfId="35408"/>
    <cellStyle name="Nota 11 2 3 3 2 4" xfId="51766"/>
    <cellStyle name="Nota 11 2 3 3 3" xfId="17259"/>
    <cellStyle name="Nota 11 2 3 3 4" xfId="29349"/>
    <cellStyle name="Nota 11 2 3 3 5" xfId="43489"/>
    <cellStyle name="Nota 11 2 3 4" xfId="7144"/>
    <cellStyle name="Nota 11 2 3 4 2" xfId="19264"/>
    <cellStyle name="Nota 11 2 3 4 2 2" xfId="47699"/>
    <cellStyle name="Nota 11 2 3 4 3" xfId="31353"/>
    <cellStyle name="Nota 11 2 3 4 4" xfId="39422"/>
    <cellStyle name="Nota 11 2 3 5" xfId="13204"/>
    <cellStyle name="Nota 11 2 3 5 2" xfId="45650"/>
    <cellStyle name="Nota 11 2 3 6" xfId="25319"/>
    <cellStyle name="Nota 11 2 3 7" xfId="37409"/>
    <cellStyle name="Nota 11 2 4" xfId="2112"/>
    <cellStyle name="Nota 11 2 4 2" xfId="4148"/>
    <cellStyle name="Nota 11 2 4 2 2" xfId="10207"/>
    <cellStyle name="Nota 11 2 4 2 2 2" xfId="22327"/>
    <cellStyle name="Nota 11 2 4 2 2 3" xfId="34416"/>
    <cellStyle name="Nota 11 2 4 2 2 4" xfId="50774"/>
    <cellStyle name="Nota 11 2 4 2 3" xfId="16267"/>
    <cellStyle name="Nota 11 2 4 2 4" xfId="28357"/>
    <cellStyle name="Nota 11 2 4 2 5" xfId="42497"/>
    <cellStyle name="Nota 11 2 4 3" xfId="6148"/>
    <cellStyle name="Nota 11 2 4 3 2" xfId="12207"/>
    <cellStyle name="Nota 11 2 4 3 2 2" xfId="24327"/>
    <cellStyle name="Nota 11 2 4 3 2 3" xfId="36416"/>
    <cellStyle name="Nota 11 2 4 3 2 4" xfId="52774"/>
    <cellStyle name="Nota 11 2 4 3 3" xfId="18267"/>
    <cellStyle name="Nota 11 2 4 3 4" xfId="30357"/>
    <cellStyle name="Nota 11 2 4 3 5" xfId="44497"/>
    <cellStyle name="Nota 11 2 4 4" xfId="8177"/>
    <cellStyle name="Nota 11 2 4 4 2" xfId="20297"/>
    <cellStyle name="Nota 11 2 4 4 2 2" xfId="48741"/>
    <cellStyle name="Nota 11 2 4 4 3" xfId="32386"/>
    <cellStyle name="Nota 11 2 4 4 4" xfId="40464"/>
    <cellStyle name="Nota 11 2 4 5" xfId="14237"/>
    <cellStyle name="Nota 11 2 4 5 2" xfId="46692"/>
    <cellStyle name="Nota 11 2 4 6" xfId="26327"/>
    <cellStyle name="Nota 11 2 4 7" xfId="38417"/>
    <cellStyle name="Nota 11 2 5" xfId="2614"/>
    <cellStyle name="Nota 11 2 5 2" xfId="8674"/>
    <cellStyle name="Nota 11 2 5 2 2" xfId="20794"/>
    <cellStyle name="Nota 11 2 5 2 3" xfId="32883"/>
    <cellStyle name="Nota 11 2 5 2 4" xfId="49240"/>
    <cellStyle name="Nota 11 2 5 3" xfId="14734"/>
    <cellStyle name="Nota 11 2 5 4" xfId="26824"/>
    <cellStyle name="Nota 11 2 5 5" xfId="40963"/>
    <cellStyle name="Nota 11 2 6" xfId="4642"/>
    <cellStyle name="Nota 11 2 6 2" xfId="10701"/>
    <cellStyle name="Nota 11 2 6 2 2" xfId="22821"/>
    <cellStyle name="Nota 11 2 6 2 3" xfId="34910"/>
    <cellStyle name="Nota 11 2 6 2 4" xfId="51268"/>
    <cellStyle name="Nota 11 2 6 3" xfId="16761"/>
    <cellStyle name="Nota 11 2 6 4" xfId="28851"/>
    <cellStyle name="Nota 11 2 6 5" xfId="42991"/>
    <cellStyle name="Nota 11 2 7" xfId="6644"/>
    <cellStyle name="Nota 11 2 7 2" xfId="18764"/>
    <cellStyle name="Nota 11 2 7 2 2" xfId="47193"/>
    <cellStyle name="Nota 11 2 7 3" xfId="30853"/>
    <cellStyle name="Nota 11 2 7 4" xfId="38916"/>
    <cellStyle name="Nota 11 2 8" xfId="12704"/>
    <cellStyle name="Nota 11 2 8 2" xfId="45146"/>
    <cellStyle name="Nota 11 2 9" xfId="24821"/>
    <cellStyle name="Nota 11 3" xfId="1476"/>
    <cellStyle name="Nota 11 3 2" xfId="3518"/>
    <cellStyle name="Nota 11 3 2 2" xfId="9577"/>
    <cellStyle name="Nota 11 3 2 2 2" xfId="21697"/>
    <cellStyle name="Nota 11 3 2 2 3" xfId="33786"/>
    <cellStyle name="Nota 11 3 2 2 4" xfId="50144"/>
    <cellStyle name="Nota 11 3 2 3" xfId="15637"/>
    <cellStyle name="Nota 11 3 2 4" xfId="27727"/>
    <cellStyle name="Nota 11 3 2 5" xfId="41867"/>
    <cellStyle name="Nota 11 3 3" xfId="5542"/>
    <cellStyle name="Nota 11 3 3 2" xfId="11601"/>
    <cellStyle name="Nota 11 3 3 2 2" xfId="23721"/>
    <cellStyle name="Nota 11 3 3 2 3" xfId="35810"/>
    <cellStyle name="Nota 11 3 3 2 4" xfId="52168"/>
    <cellStyle name="Nota 11 3 3 3" xfId="17661"/>
    <cellStyle name="Nota 11 3 3 4" xfId="29751"/>
    <cellStyle name="Nota 11 3 3 5" xfId="43891"/>
    <cellStyle name="Nota 11 3 4" xfId="7547"/>
    <cellStyle name="Nota 11 3 4 2" xfId="19667"/>
    <cellStyle name="Nota 11 3 4 2 2" xfId="48110"/>
    <cellStyle name="Nota 11 3 4 3" xfId="31756"/>
    <cellStyle name="Nota 11 3 4 4" xfId="39833"/>
    <cellStyle name="Nota 11 3 5" xfId="13607"/>
    <cellStyle name="Nota 11 3 5 2" xfId="46061"/>
    <cellStyle name="Nota 11 3 6" xfId="25721"/>
    <cellStyle name="Nota 11 3 7" xfId="37811"/>
    <cellStyle name="Nota 11 4" xfId="966"/>
    <cellStyle name="Nota 11 4 2" xfId="3021"/>
    <cellStyle name="Nota 11 4 2 2" xfId="9080"/>
    <cellStyle name="Nota 11 4 2 2 2" xfId="21200"/>
    <cellStyle name="Nota 11 4 2 2 3" xfId="33289"/>
    <cellStyle name="Nota 11 4 2 2 4" xfId="49647"/>
    <cellStyle name="Nota 11 4 2 3" xfId="15140"/>
    <cellStyle name="Nota 11 4 2 4" xfId="27230"/>
    <cellStyle name="Nota 11 4 2 5" xfId="41370"/>
    <cellStyle name="Nota 11 4 3" xfId="5046"/>
    <cellStyle name="Nota 11 4 3 2" xfId="11105"/>
    <cellStyle name="Nota 11 4 3 2 2" xfId="23225"/>
    <cellStyle name="Nota 11 4 3 2 3" xfId="35314"/>
    <cellStyle name="Nota 11 4 3 2 4" xfId="51672"/>
    <cellStyle name="Nota 11 4 3 3" xfId="17165"/>
    <cellStyle name="Nota 11 4 3 4" xfId="29255"/>
    <cellStyle name="Nota 11 4 3 5" xfId="43395"/>
    <cellStyle name="Nota 11 4 4" xfId="7050"/>
    <cellStyle name="Nota 11 4 4 2" xfId="19170"/>
    <cellStyle name="Nota 11 4 4 2 2" xfId="47604"/>
    <cellStyle name="Nota 11 4 4 3" xfId="31259"/>
    <cellStyle name="Nota 11 4 4 4" xfId="39327"/>
    <cellStyle name="Nota 11 4 5" xfId="13110"/>
    <cellStyle name="Nota 11 4 5 2" xfId="45556"/>
    <cellStyle name="Nota 11 4 6" xfId="25225"/>
    <cellStyle name="Nota 11 4 7" xfId="37315"/>
    <cellStyle name="Nota 11 5" xfId="2018"/>
    <cellStyle name="Nota 11 5 2" xfId="4054"/>
    <cellStyle name="Nota 11 5 2 2" xfId="10113"/>
    <cellStyle name="Nota 11 5 2 2 2" xfId="22233"/>
    <cellStyle name="Nota 11 5 2 2 3" xfId="34322"/>
    <cellStyle name="Nota 11 5 2 2 4" xfId="50680"/>
    <cellStyle name="Nota 11 5 2 3" xfId="16173"/>
    <cellStyle name="Nota 11 5 2 4" xfId="28263"/>
    <cellStyle name="Nota 11 5 2 5" xfId="42403"/>
    <cellStyle name="Nota 11 5 3" xfId="6054"/>
    <cellStyle name="Nota 11 5 3 2" xfId="12113"/>
    <cellStyle name="Nota 11 5 3 2 2" xfId="24233"/>
    <cellStyle name="Nota 11 5 3 2 3" xfId="36322"/>
    <cellStyle name="Nota 11 5 3 2 4" xfId="52680"/>
    <cellStyle name="Nota 11 5 3 3" xfId="18173"/>
    <cellStyle name="Nota 11 5 3 4" xfId="30263"/>
    <cellStyle name="Nota 11 5 3 5" xfId="44403"/>
    <cellStyle name="Nota 11 5 4" xfId="8083"/>
    <cellStyle name="Nota 11 5 4 2" xfId="20203"/>
    <cellStyle name="Nota 11 5 4 2 2" xfId="48647"/>
    <cellStyle name="Nota 11 5 4 3" xfId="32292"/>
    <cellStyle name="Nota 11 5 4 4" xfId="40370"/>
    <cellStyle name="Nota 11 5 5" xfId="14143"/>
    <cellStyle name="Nota 11 5 5 2" xfId="46598"/>
    <cellStyle name="Nota 11 5 6" xfId="26233"/>
    <cellStyle name="Nota 11 5 7" xfId="38323"/>
    <cellStyle name="Nota 11 6" xfId="2518"/>
    <cellStyle name="Nota 11 6 2" xfId="8578"/>
    <cellStyle name="Nota 11 6 2 2" xfId="20698"/>
    <cellStyle name="Nota 11 6 2 3" xfId="32787"/>
    <cellStyle name="Nota 11 6 2 4" xfId="49144"/>
    <cellStyle name="Nota 11 6 3" xfId="14638"/>
    <cellStyle name="Nota 11 6 4" xfId="26728"/>
    <cellStyle name="Nota 11 6 5" xfId="40867"/>
    <cellStyle name="Nota 11 7" xfId="4548"/>
    <cellStyle name="Nota 11 7 2" xfId="10607"/>
    <cellStyle name="Nota 11 7 2 2" xfId="22727"/>
    <cellStyle name="Nota 11 7 2 3" xfId="34816"/>
    <cellStyle name="Nota 11 7 2 4" xfId="51174"/>
    <cellStyle name="Nota 11 7 3" xfId="16667"/>
    <cellStyle name="Nota 11 7 4" xfId="28757"/>
    <cellStyle name="Nota 11 7 5" xfId="42897"/>
    <cellStyle name="Nota 11 8" xfId="6548"/>
    <cellStyle name="Nota 11 8 2" xfId="18668"/>
    <cellStyle name="Nota 11 8 2 2" xfId="47097"/>
    <cellStyle name="Nota 11 8 3" xfId="30757"/>
    <cellStyle name="Nota 11 8 4" xfId="38820"/>
    <cellStyle name="Nota 11 9" xfId="12608"/>
    <cellStyle name="Nota 11 9 2" xfId="45050"/>
    <cellStyle name="Nota 12" xfId="532"/>
    <cellStyle name="Nota 12 10" xfId="36912"/>
    <cellStyle name="Nota 12 2" xfId="1575"/>
    <cellStyle name="Nota 12 2 2" xfId="3615"/>
    <cellStyle name="Nota 12 2 2 2" xfId="9674"/>
    <cellStyle name="Nota 12 2 2 2 2" xfId="21794"/>
    <cellStyle name="Nota 12 2 2 2 3" xfId="33883"/>
    <cellStyle name="Nota 12 2 2 2 4" xfId="50241"/>
    <cellStyle name="Nota 12 2 2 3" xfId="15734"/>
    <cellStyle name="Nota 12 2 2 4" xfId="27824"/>
    <cellStyle name="Nota 12 2 2 5" xfId="41964"/>
    <cellStyle name="Nota 12 2 3" xfId="5637"/>
    <cellStyle name="Nota 12 2 3 2" xfId="11696"/>
    <cellStyle name="Nota 12 2 3 2 2" xfId="23816"/>
    <cellStyle name="Nota 12 2 3 2 3" xfId="35905"/>
    <cellStyle name="Nota 12 2 3 2 4" xfId="52263"/>
    <cellStyle name="Nota 12 2 3 3" xfId="17756"/>
    <cellStyle name="Nota 12 2 3 4" xfId="29846"/>
    <cellStyle name="Nota 12 2 3 5" xfId="43986"/>
    <cellStyle name="Nota 12 2 4" xfId="7644"/>
    <cellStyle name="Nota 12 2 4 2" xfId="19764"/>
    <cellStyle name="Nota 12 2 4 2 2" xfId="48207"/>
    <cellStyle name="Nota 12 2 4 3" xfId="31853"/>
    <cellStyle name="Nota 12 2 4 4" xfId="39930"/>
    <cellStyle name="Nota 12 2 5" xfId="13704"/>
    <cellStyle name="Nota 12 2 5 2" xfId="46158"/>
    <cellStyle name="Nota 12 2 6" xfId="25816"/>
    <cellStyle name="Nota 12 2 7" xfId="37906"/>
    <cellStyle name="Nota 12 3" xfId="1063"/>
    <cellStyle name="Nota 12 3 2" xfId="3116"/>
    <cellStyle name="Nota 12 3 2 2" xfId="9175"/>
    <cellStyle name="Nota 12 3 2 2 2" xfId="21295"/>
    <cellStyle name="Nota 12 3 2 2 3" xfId="33384"/>
    <cellStyle name="Nota 12 3 2 2 4" xfId="49742"/>
    <cellStyle name="Nota 12 3 2 3" xfId="15235"/>
    <cellStyle name="Nota 12 3 2 4" xfId="27325"/>
    <cellStyle name="Nota 12 3 2 5" xfId="41465"/>
    <cellStyle name="Nota 12 3 3" xfId="5141"/>
    <cellStyle name="Nota 12 3 3 2" xfId="11200"/>
    <cellStyle name="Nota 12 3 3 2 2" xfId="23320"/>
    <cellStyle name="Nota 12 3 3 2 3" xfId="35409"/>
    <cellStyle name="Nota 12 3 3 2 4" xfId="51767"/>
    <cellStyle name="Nota 12 3 3 3" xfId="17260"/>
    <cellStyle name="Nota 12 3 3 4" xfId="29350"/>
    <cellStyle name="Nota 12 3 3 5" xfId="43490"/>
    <cellStyle name="Nota 12 3 4" xfId="7145"/>
    <cellStyle name="Nota 12 3 4 2" xfId="19265"/>
    <cellStyle name="Nota 12 3 4 2 2" xfId="47700"/>
    <cellStyle name="Nota 12 3 4 3" xfId="31354"/>
    <cellStyle name="Nota 12 3 4 4" xfId="39423"/>
    <cellStyle name="Nota 12 3 5" xfId="13205"/>
    <cellStyle name="Nota 12 3 5 2" xfId="45651"/>
    <cellStyle name="Nota 12 3 6" xfId="25320"/>
    <cellStyle name="Nota 12 3 7" xfId="37410"/>
    <cellStyle name="Nota 12 4" xfId="2113"/>
    <cellStyle name="Nota 12 4 2" xfId="4149"/>
    <cellStyle name="Nota 12 4 2 2" xfId="10208"/>
    <cellStyle name="Nota 12 4 2 2 2" xfId="22328"/>
    <cellStyle name="Nota 12 4 2 2 3" xfId="34417"/>
    <cellStyle name="Nota 12 4 2 2 4" xfId="50775"/>
    <cellStyle name="Nota 12 4 2 3" xfId="16268"/>
    <cellStyle name="Nota 12 4 2 4" xfId="28358"/>
    <cellStyle name="Nota 12 4 2 5" xfId="42498"/>
    <cellStyle name="Nota 12 4 3" xfId="6149"/>
    <cellStyle name="Nota 12 4 3 2" xfId="12208"/>
    <cellStyle name="Nota 12 4 3 2 2" xfId="24328"/>
    <cellStyle name="Nota 12 4 3 2 3" xfId="36417"/>
    <cellStyle name="Nota 12 4 3 2 4" xfId="52775"/>
    <cellStyle name="Nota 12 4 3 3" xfId="18268"/>
    <cellStyle name="Nota 12 4 3 4" xfId="30358"/>
    <cellStyle name="Nota 12 4 3 5" xfId="44498"/>
    <cellStyle name="Nota 12 4 4" xfId="8178"/>
    <cellStyle name="Nota 12 4 4 2" xfId="20298"/>
    <cellStyle name="Nota 12 4 4 2 2" xfId="48742"/>
    <cellStyle name="Nota 12 4 4 3" xfId="32387"/>
    <cellStyle name="Nota 12 4 4 4" xfId="40465"/>
    <cellStyle name="Nota 12 4 5" xfId="14238"/>
    <cellStyle name="Nota 12 4 5 2" xfId="46693"/>
    <cellStyle name="Nota 12 4 6" xfId="26328"/>
    <cellStyle name="Nota 12 4 7" xfId="38418"/>
    <cellStyle name="Nota 12 5" xfId="2615"/>
    <cellStyle name="Nota 12 5 2" xfId="8675"/>
    <cellStyle name="Nota 12 5 2 2" xfId="20795"/>
    <cellStyle name="Nota 12 5 2 3" xfId="32884"/>
    <cellStyle name="Nota 12 5 2 4" xfId="49241"/>
    <cellStyle name="Nota 12 5 3" xfId="14735"/>
    <cellStyle name="Nota 12 5 4" xfId="26825"/>
    <cellStyle name="Nota 12 5 5" xfId="40964"/>
    <cellStyle name="Nota 12 6" xfId="4643"/>
    <cellStyle name="Nota 12 6 2" xfId="10702"/>
    <cellStyle name="Nota 12 6 2 2" xfId="22822"/>
    <cellStyle name="Nota 12 6 2 3" xfId="34911"/>
    <cellStyle name="Nota 12 6 2 4" xfId="51269"/>
    <cellStyle name="Nota 12 6 3" xfId="16762"/>
    <cellStyle name="Nota 12 6 4" xfId="28852"/>
    <cellStyle name="Nota 12 6 5" xfId="42992"/>
    <cellStyle name="Nota 12 7" xfId="6645"/>
    <cellStyle name="Nota 12 7 2" xfId="18765"/>
    <cellStyle name="Nota 12 7 2 2" xfId="47194"/>
    <cellStyle name="Nota 12 7 3" xfId="30854"/>
    <cellStyle name="Nota 12 7 4" xfId="38917"/>
    <cellStyle name="Nota 12 8" xfId="12705"/>
    <cellStyle name="Nota 12 8 2" xfId="45147"/>
    <cellStyle name="Nota 12 9" xfId="24822"/>
    <cellStyle name="Nota 13" xfId="534"/>
    <cellStyle name="Nota 13 10" xfId="36913"/>
    <cellStyle name="Nota 13 2" xfId="1576"/>
    <cellStyle name="Nota 13 2 2" xfId="3616"/>
    <cellStyle name="Nota 13 2 2 2" xfId="9675"/>
    <cellStyle name="Nota 13 2 2 2 2" xfId="21795"/>
    <cellStyle name="Nota 13 2 2 2 3" xfId="33884"/>
    <cellStyle name="Nota 13 2 2 2 4" xfId="50242"/>
    <cellStyle name="Nota 13 2 2 3" xfId="15735"/>
    <cellStyle name="Nota 13 2 2 4" xfId="27825"/>
    <cellStyle name="Nota 13 2 2 5" xfId="41965"/>
    <cellStyle name="Nota 13 2 3" xfId="5638"/>
    <cellStyle name="Nota 13 2 3 2" xfId="11697"/>
    <cellStyle name="Nota 13 2 3 2 2" xfId="23817"/>
    <cellStyle name="Nota 13 2 3 2 3" xfId="35906"/>
    <cellStyle name="Nota 13 2 3 2 4" xfId="52264"/>
    <cellStyle name="Nota 13 2 3 3" xfId="17757"/>
    <cellStyle name="Nota 13 2 3 4" xfId="29847"/>
    <cellStyle name="Nota 13 2 3 5" xfId="43987"/>
    <cellStyle name="Nota 13 2 4" xfId="7645"/>
    <cellStyle name="Nota 13 2 4 2" xfId="19765"/>
    <cellStyle name="Nota 13 2 4 2 2" xfId="48208"/>
    <cellStyle name="Nota 13 2 4 3" xfId="31854"/>
    <cellStyle name="Nota 13 2 4 4" xfId="39931"/>
    <cellStyle name="Nota 13 2 5" xfId="13705"/>
    <cellStyle name="Nota 13 2 5 2" xfId="46159"/>
    <cellStyle name="Nota 13 2 6" xfId="25817"/>
    <cellStyle name="Nota 13 2 7" xfId="37907"/>
    <cellStyle name="Nota 13 3" xfId="1064"/>
    <cellStyle name="Nota 13 3 2" xfId="3117"/>
    <cellStyle name="Nota 13 3 2 2" xfId="9176"/>
    <cellStyle name="Nota 13 3 2 2 2" xfId="21296"/>
    <cellStyle name="Nota 13 3 2 2 3" xfId="33385"/>
    <cellStyle name="Nota 13 3 2 2 4" xfId="49743"/>
    <cellStyle name="Nota 13 3 2 3" xfId="15236"/>
    <cellStyle name="Nota 13 3 2 4" xfId="27326"/>
    <cellStyle name="Nota 13 3 2 5" xfId="41466"/>
    <cellStyle name="Nota 13 3 3" xfId="5142"/>
    <cellStyle name="Nota 13 3 3 2" xfId="11201"/>
    <cellStyle name="Nota 13 3 3 2 2" xfId="23321"/>
    <cellStyle name="Nota 13 3 3 2 3" xfId="35410"/>
    <cellStyle name="Nota 13 3 3 2 4" xfId="51768"/>
    <cellStyle name="Nota 13 3 3 3" xfId="17261"/>
    <cellStyle name="Nota 13 3 3 4" xfId="29351"/>
    <cellStyle name="Nota 13 3 3 5" xfId="43491"/>
    <cellStyle name="Nota 13 3 4" xfId="7146"/>
    <cellStyle name="Nota 13 3 4 2" xfId="19266"/>
    <cellStyle name="Nota 13 3 4 2 2" xfId="47701"/>
    <cellStyle name="Nota 13 3 4 3" xfId="31355"/>
    <cellStyle name="Nota 13 3 4 4" xfId="39424"/>
    <cellStyle name="Nota 13 3 5" xfId="13206"/>
    <cellStyle name="Nota 13 3 5 2" xfId="45652"/>
    <cellStyle name="Nota 13 3 6" xfId="25321"/>
    <cellStyle name="Nota 13 3 7" xfId="37411"/>
    <cellStyle name="Nota 13 4" xfId="2114"/>
    <cellStyle name="Nota 13 4 2" xfId="4150"/>
    <cellStyle name="Nota 13 4 2 2" xfId="10209"/>
    <cellStyle name="Nota 13 4 2 2 2" xfId="22329"/>
    <cellStyle name="Nota 13 4 2 2 3" xfId="34418"/>
    <cellStyle name="Nota 13 4 2 2 4" xfId="50776"/>
    <cellStyle name="Nota 13 4 2 3" xfId="16269"/>
    <cellStyle name="Nota 13 4 2 4" xfId="28359"/>
    <cellStyle name="Nota 13 4 2 5" xfId="42499"/>
    <cellStyle name="Nota 13 4 3" xfId="6150"/>
    <cellStyle name="Nota 13 4 3 2" xfId="12209"/>
    <cellStyle name="Nota 13 4 3 2 2" xfId="24329"/>
    <cellStyle name="Nota 13 4 3 2 3" xfId="36418"/>
    <cellStyle name="Nota 13 4 3 2 4" xfId="52776"/>
    <cellStyle name="Nota 13 4 3 3" xfId="18269"/>
    <cellStyle name="Nota 13 4 3 4" xfId="30359"/>
    <cellStyle name="Nota 13 4 3 5" xfId="44499"/>
    <cellStyle name="Nota 13 4 4" xfId="8179"/>
    <cellStyle name="Nota 13 4 4 2" xfId="20299"/>
    <cellStyle name="Nota 13 4 4 2 2" xfId="48743"/>
    <cellStyle name="Nota 13 4 4 3" xfId="32388"/>
    <cellStyle name="Nota 13 4 4 4" xfId="40466"/>
    <cellStyle name="Nota 13 4 5" xfId="14239"/>
    <cellStyle name="Nota 13 4 5 2" xfId="46694"/>
    <cellStyle name="Nota 13 4 6" xfId="26329"/>
    <cellStyle name="Nota 13 4 7" xfId="38419"/>
    <cellStyle name="Nota 13 5" xfId="2616"/>
    <cellStyle name="Nota 13 5 2" xfId="8676"/>
    <cellStyle name="Nota 13 5 2 2" xfId="20796"/>
    <cellStyle name="Nota 13 5 2 3" xfId="32885"/>
    <cellStyle name="Nota 13 5 2 4" xfId="49242"/>
    <cellStyle name="Nota 13 5 3" xfId="14736"/>
    <cellStyle name="Nota 13 5 4" xfId="26826"/>
    <cellStyle name="Nota 13 5 5" xfId="40965"/>
    <cellStyle name="Nota 13 6" xfId="4644"/>
    <cellStyle name="Nota 13 6 2" xfId="10703"/>
    <cellStyle name="Nota 13 6 2 2" xfId="22823"/>
    <cellStyle name="Nota 13 6 2 3" xfId="34912"/>
    <cellStyle name="Nota 13 6 2 4" xfId="51270"/>
    <cellStyle name="Nota 13 6 3" xfId="16763"/>
    <cellStyle name="Nota 13 6 4" xfId="28853"/>
    <cellStyle name="Nota 13 6 5" xfId="42993"/>
    <cellStyle name="Nota 13 7" xfId="6646"/>
    <cellStyle name="Nota 13 7 2" xfId="18766"/>
    <cellStyle name="Nota 13 7 2 2" xfId="47195"/>
    <cellStyle name="Nota 13 7 3" xfId="30855"/>
    <cellStyle name="Nota 13 7 4" xfId="38918"/>
    <cellStyle name="Nota 13 8" xfId="12706"/>
    <cellStyle name="Nota 13 8 2" xfId="45148"/>
    <cellStyle name="Nota 13 9" xfId="24823"/>
    <cellStyle name="Nota 14" xfId="320"/>
    <cellStyle name="Nota 14 10" xfId="36749"/>
    <cellStyle name="Nota 14 2" xfId="1407"/>
    <cellStyle name="Nota 14 2 2" xfId="3449"/>
    <cellStyle name="Nota 14 2 2 2" xfId="9508"/>
    <cellStyle name="Nota 14 2 2 2 2" xfId="21628"/>
    <cellStyle name="Nota 14 2 2 2 3" xfId="33717"/>
    <cellStyle name="Nota 14 2 2 2 4" xfId="50075"/>
    <cellStyle name="Nota 14 2 2 3" xfId="15568"/>
    <cellStyle name="Nota 14 2 2 4" xfId="27658"/>
    <cellStyle name="Nota 14 2 2 5" xfId="41798"/>
    <cellStyle name="Nota 14 2 3" xfId="5474"/>
    <cellStyle name="Nota 14 2 3 2" xfId="11533"/>
    <cellStyle name="Nota 14 2 3 2 2" xfId="23653"/>
    <cellStyle name="Nota 14 2 3 2 3" xfId="35742"/>
    <cellStyle name="Nota 14 2 3 2 4" xfId="52100"/>
    <cellStyle name="Nota 14 2 3 3" xfId="17593"/>
    <cellStyle name="Nota 14 2 3 4" xfId="29683"/>
    <cellStyle name="Nota 14 2 3 5" xfId="43823"/>
    <cellStyle name="Nota 14 2 4" xfId="7478"/>
    <cellStyle name="Nota 14 2 4 2" xfId="19598"/>
    <cellStyle name="Nota 14 2 4 2 2" xfId="48041"/>
    <cellStyle name="Nota 14 2 4 3" xfId="31687"/>
    <cellStyle name="Nota 14 2 4 4" xfId="39764"/>
    <cellStyle name="Nota 14 2 5" xfId="13538"/>
    <cellStyle name="Nota 14 2 5 2" xfId="45992"/>
    <cellStyle name="Nota 14 2 6" xfId="25653"/>
    <cellStyle name="Nota 14 2 7" xfId="37743"/>
    <cellStyle name="Nota 14 3" xfId="898"/>
    <cellStyle name="Nota 14 3 2" xfId="2953"/>
    <cellStyle name="Nota 14 3 2 2" xfId="9012"/>
    <cellStyle name="Nota 14 3 2 2 2" xfId="21132"/>
    <cellStyle name="Nota 14 3 2 2 3" xfId="33221"/>
    <cellStyle name="Nota 14 3 2 2 4" xfId="49579"/>
    <cellStyle name="Nota 14 3 2 3" xfId="15072"/>
    <cellStyle name="Nota 14 3 2 4" xfId="27162"/>
    <cellStyle name="Nota 14 3 2 5" xfId="41302"/>
    <cellStyle name="Nota 14 3 3" xfId="4978"/>
    <cellStyle name="Nota 14 3 3 2" xfId="11037"/>
    <cellStyle name="Nota 14 3 3 2 2" xfId="23157"/>
    <cellStyle name="Nota 14 3 3 2 3" xfId="35246"/>
    <cellStyle name="Nota 14 3 3 2 4" xfId="51604"/>
    <cellStyle name="Nota 14 3 3 3" xfId="17097"/>
    <cellStyle name="Nota 14 3 3 4" xfId="29187"/>
    <cellStyle name="Nota 14 3 3 5" xfId="43327"/>
    <cellStyle name="Nota 14 3 4" xfId="6982"/>
    <cellStyle name="Nota 14 3 4 2" xfId="19102"/>
    <cellStyle name="Nota 14 3 4 2 2" xfId="47536"/>
    <cellStyle name="Nota 14 3 4 3" xfId="31191"/>
    <cellStyle name="Nota 14 3 4 4" xfId="39259"/>
    <cellStyle name="Nota 14 3 5" xfId="13042"/>
    <cellStyle name="Nota 14 3 5 2" xfId="45488"/>
    <cellStyle name="Nota 14 3 6" xfId="25157"/>
    <cellStyle name="Nota 14 3 7" xfId="37247"/>
    <cellStyle name="Nota 14 4" xfId="1950"/>
    <cellStyle name="Nota 14 4 2" xfId="3986"/>
    <cellStyle name="Nota 14 4 2 2" xfId="10045"/>
    <cellStyle name="Nota 14 4 2 2 2" xfId="22165"/>
    <cellStyle name="Nota 14 4 2 2 3" xfId="34254"/>
    <cellStyle name="Nota 14 4 2 2 4" xfId="50612"/>
    <cellStyle name="Nota 14 4 2 3" xfId="16105"/>
    <cellStyle name="Nota 14 4 2 4" xfId="28195"/>
    <cellStyle name="Nota 14 4 2 5" xfId="42335"/>
    <cellStyle name="Nota 14 4 3" xfId="5986"/>
    <cellStyle name="Nota 14 4 3 2" xfId="12045"/>
    <cellStyle name="Nota 14 4 3 2 2" xfId="24165"/>
    <cellStyle name="Nota 14 4 3 2 3" xfId="36254"/>
    <cellStyle name="Nota 14 4 3 2 4" xfId="52612"/>
    <cellStyle name="Nota 14 4 3 3" xfId="18105"/>
    <cellStyle name="Nota 14 4 3 4" xfId="30195"/>
    <cellStyle name="Nota 14 4 3 5" xfId="44335"/>
    <cellStyle name="Nota 14 4 4" xfId="8015"/>
    <cellStyle name="Nota 14 4 4 2" xfId="20135"/>
    <cellStyle name="Nota 14 4 4 2 2" xfId="48579"/>
    <cellStyle name="Nota 14 4 4 3" xfId="32224"/>
    <cellStyle name="Nota 14 4 4 4" xfId="40302"/>
    <cellStyle name="Nota 14 4 5" xfId="14075"/>
    <cellStyle name="Nota 14 4 5 2" xfId="46530"/>
    <cellStyle name="Nota 14 4 6" xfId="26165"/>
    <cellStyle name="Nota 14 4 7" xfId="38255"/>
    <cellStyle name="Nota 14 5" xfId="2449"/>
    <cellStyle name="Nota 14 5 2" xfId="8509"/>
    <cellStyle name="Nota 14 5 2 2" xfId="20629"/>
    <cellStyle name="Nota 14 5 2 3" xfId="32718"/>
    <cellStyle name="Nota 14 5 2 4" xfId="49075"/>
    <cellStyle name="Nota 14 5 3" xfId="14569"/>
    <cellStyle name="Nota 14 5 4" xfId="26659"/>
    <cellStyle name="Nota 14 5 5" xfId="40798"/>
    <cellStyle name="Nota 14 6" xfId="4480"/>
    <cellStyle name="Nota 14 6 2" xfId="10539"/>
    <cellStyle name="Nota 14 6 2 2" xfId="22659"/>
    <cellStyle name="Nota 14 6 2 3" xfId="34748"/>
    <cellStyle name="Nota 14 6 2 4" xfId="51106"/>
    <cellStyle name="Nota 14 6 3" xfId="16599"/>
    <cellStyle name="Nota 14 6 4" xfId="28689"/>
    <cellStyle name="Nota 14 6 5" xfId="42829"/>
    <cellStyle name="Nota 14 7" xfId="6479"/>
    <cellStyle name="Nota 14 7 2" xfId="18599"/>
    <cellStyle name="Nota 14 7 2 2" xfId="47027"/>
    <cellStyle name="Nota 14 7 3" xfId="30688"/>
    <cellStyle name="Nota 14 7 4" xfId="38750"/>
    <cellStyle name="Nota 14 8" xfId="12539"/>
    <cellStyle name="Nota 14 8 2" xfId="44981"/>
    <cellStyle name="Nota 14 9" xfId="24659"/>
    <cellStyle name="Nota 15" xfId="535"/>
    <cellStyle name="Nota 15 10" xfId="36914"/>
    <cellStyle name="Nota 15 2" xfId="1577"/>
    <cellStyle name="Nota 15 2 2" xfId="3617"/>
    <cellStyle name="Nota 15 2 2 2" xfId="9676"/>
    <cellStyle name="Nota 15 2 2 2 2" xfId="21796"/>
    <cellStyle name="Nota 15 2 2 2 3" xfId="33885"/>
    <cellStyle name="Nota 15 2 2 2 4" xfId="50243"/>
    <cellStyle name="Nota 15 2 2 3" xfId="15736"/>
    <cellStyle name="Nota 15 2 2 4" xfId="27826"/>
    <cellStyle name="Nota 15 2 2 5" xfId="41966"/>
    <cellStyle name="Nota 15 2 3" xfId="5639"/>
    <cellStyle name="Nota 15 2 3 2" xfId="11698"/>
    <cellStyle name="Nota 15 2 3 2 2" xfId="23818"/>
    <cellStyle name="Nota 15 2 3 2 3" xfId="35907"/>
    <cellStyle name="Nota 15 2 3 2 4" xfId="52265"/>
    <cellStyle name="Nota 15 2 3 3" xfId="17758"/>
    <cellStyle name="Nota 15 2 3 4" xfId="29848"/>
    <cellStyle name="Nota 15 2 3 5" xfId="43988"/>
    <cellStyle name="Nota 15 2 4" xfId="7646"/>
    <cellStyle name="Nota 15 2 4 2" xfId="19766"/>
    <cellStyle name="Nota 15 2 4 2 2" xfId="48209"/>
    <cellStyle name="Nota 15 2 4 3" xfId="31855"/>
    <cellStyle name="Nota 15 2 4 4" xfId="39932"/>
    <cellStyle name="Nota 15 2 5" xfId="13706"/>
    <cellStyle name="Nota 15 2 5 2" xfId="46160"/>
    <cellStyle name="Nota 15 2 6" xfId="25818"/>
    <cellStyle name="Nota 15 2 7" xfId="37908"/>
    <cellStyle name="Nota 15 3" xfId="1065"/>
    <cellStyle name="Nota 15 3 2" xfId="3118"/>
    <cellStyle name="Nota 15 3 2 2" xfId="9177"/>
    <cellStyle name="Nota 15 3 2 2 2" xfId="21297"/>
    <cellStyle name="Nota 15 3 2 2 3" xfId="33386"/>
    <cellStyle name="Nota 15 3 2 2 4" xfId="49744"/>
    <cellStyle name="Nota 15 3 2 3" xfId="15237"/>
    <cellStyle name="Nota 15 3 2 4" xfId="27327"/>
    <cellStyle name="Nota 15 3 2 5" xfId="41467"/>
    <cellStyle name="Nota 15 3 3" xfId="5143"/>
    <cellStyle name="Nota 15 3 3 2" xfId="11202"/>
    <cellStyle name="Nota 15 3 3 2 2" xfId="23322"/>
    <cellStyle name="Nota 15 3 3 2 3" xfId="35411"/>
    <cellStyle name="Nota 15 3 3 2 4" xfId="51769"/>
    <cellStyle name="Nota 15 3 3 3" xfId="17262"/>
    <cellStyle name="Nota 15 3 3 4" xfId="29352"/>
    <cellStyle name="Nota 15 3 3 5" xfId="43492"/>
    <cellStyle name="Nota 15 3 4" xfId="7147"/>
    <cellStyle name="Nota 15 3 4 2" xfId="19267"/>
    <cellStyle name="Nota 15 3 4 2 2" xfId="47702"/>
    <cellStyle name="Nota 15 3 4 3" xfId="31356"/>
    <cellStyle name="Nota 15 3 4 4" xfId="39425"/>
    <cellStyle name="Nota 15 3 5" xfId="13207"/>
    <cellStyle name="Nota 15 3 5 2" xfId="45653"/>
    <cellStyle name="Nota 15 3 6" xfId="25322"/>
    <cellStyle name="Nota 15 3 7" xfId="37412"/>
    <cellStyle name="Nota 15 4" xfId="2115"/>
    <cellStyle name="Nota 15 4 2" xfId="4151"/>
    <cellStyle name="Nota 15 4 2 2" xfId="10210"/>
    <cellStyle name="Nota 15 4 2 2 2" xfId="22330"/>
    <cellStyle name="Nota 15 4 2 2 3" xfId="34419"/>
    <cellStyle name="Nota 15 4 2 2 4" xfId="50777"/>
    <cellStyle name="Nota 15 4 2 3" xfId="16270"/>
    <cellStyle name="Nota 15 4 2 4" xfId="28360"/>
    <cellStyle name="Nota 15 4 2 5" xfId="42500"/>
    <cellStyle name="Nota 15 4 3" xfId="6151"/>
    <cellStyle name="Nota 15 4 3 2" xfId="12210"/>
    <cellStyle name="Nota 15 4 3 2 2" xfId="24330"/>
    <cellStyle name="Nota 15 4 3 2 3" xfId="36419"/>
    <cellStyle name="Nota 15 4 3 2 4" xfId="52777"/>
    <cellStyle name="Nota 15 4 3 3" xfId="18270"/>
    <cellStyle name="Nota 15 4 3 4" xfId="30360"/>
    <cellStyle name="Nota 15 4 3 5" xfId="44500"/>
    <cellStyle name="Nota 15 4 4" xfId="8180"/>
    <cellStyle name="Nota 15 4 4 2" xfId="20300"/>
    <cellStyle name="Nota 15 4 4 2 2" xfId="48744"/>
    <cellStyle name="Nota 15 4 4 3" xfId="32389"/>
    <cellStyle name="Nota 15 4 4 4" xfId="40467"/>
    <cellStyle name="Nota 15 4 5" xfId="14240"/>
    <cellStyle name="Nota 15 4 5 2" xfId="46695"/>
    <cellStyle name="Nota 15 4 6" xfId="26330"/>
    <cellStyle name="Nota 15 4 7" xfId="38420"/>
    <cellStyle name="Nota 15 5" xfId="2617"/>
    <cellStyle name="Nota 15 5 2" xfId="8677"/>
    <cellStyle name="Nota 15 5 2 2" xfId="20797"/>
    <cellStyle name="Nota 15 5 2 3" xfId="32886"/>
    <cellStyle name="Nota 15 5 2 4" xfId="49243"/>
    <cellStyle name="Nota 15 5 3" xfId="14737"/>
    <cellStyle name="Nota 15 5 4" xfId="26827"/>
    <cellStyle name="Nota 15 5 5" xfId="40966"/>
    <cellStyle name="Nota 15 6" xfId="4645"/>
    <cellStyle name="Nota 15 6 2" xfId="10704"/>
    <cellStyle name="Nota 15 6 2 2" xfId="22824"/>
    <cellStyle name="Nota 15 6 2 3" xfId="34913"/>
    <cellStyle name="Nota 15 6 2 4" xfId="51271"/>
    <cellStyle name="Nota 15 6 3" xfId="16764"/>
    <cellStyle name="Nota 15 6 4" xfId="28854"/>
    <cellStyle name="Nota 15 6 5" xfId="42994"/>
    <cellStyle name="Nota 15 7" xfId="6647"/>
    <cellStyle name="Nota 15 7 2" xfId="18767"/>
    <cellStyle name="Nota 15 7 2 2" xfId="47196"/>
    <cellStyle name="Nota 15 7 3" xfId="30856"/>
    <cellStyle name="Nota 15 7 4" xfId="38919"/>
    <cellStyle name="Nota 15 8" xfId="12707"/>
    <cellStyle name="Nota 15 8 2" xfId="45149"/>
    <cellStyle name="Nota 15 9" xfId="24824"/>
    <cellStyle name="Nota 16" xfId="537"/>
    <cellStyle name="Nota 16 10" xfId="36916"/>
    <cellStyle name="Nota 16 2" xfId="1579"/>
    <cellStyle name="Nota 16 2 2" xfId="3619"/>
    <cellStyle name="Nota 16 2 2 2" xfId="9678"/>
    <cellStyle name="Nota 16 2 2 2 2" xfId="21798"/>
    <cellStyle name="Nota 16 2 2 2 3" xfId="33887"/>
    <cellStyle name="Nota 16 2 2 2 4" xfId="50245"/>
    <cellStyle name="Nota 16 2 2 3" xfId="15738"/>
    <cellStyle name="Nota 16 2 2 4" xfId="27828"/>
    <cellStyle name="Nota 16 2 2 5" xfId="41968"/>
    <cellStyle name="Nota 16 2 3" xfId="5641"/>
    <cellStyle name="Nota 16 2 3 2" xfId="11700"/>
    <cellStyle name="Nota 16 2 3 2 2" xfId="23820"/>
    <cellStyle name="Nota 16 2 3 2 3" xfId="35909"/>
    <cellStyle name="Nota 16 2 3 2 4" xfId="52267"/>
    <cellStyle name="Nota 16 2 3 3" xfId="17760"/>
    <cellStyle name="Nota 16 2 3 4" xfId="29850"/>
    <cellStyle name="Nota 16 2 3 5" xfId="43990"/>
    <cellStyle name="Nota 16 2 4" xfId="7648"/>
    <cellStyle name="Nota 16 2 4 2" xfId="19768"/>
    <cellStyle name="Nota 16 2 4 2 2" xfId="48211"/>
    <cellStyle name="Nota 16 2 4 3" xfId="31857"/>
    <cellStyle name="Nota 16 2 4 4" xfId="39934"/>
    <cellStyle name="Nota 16 2 5" xfId="13708"/>
    <cellStyle name="Nota 16 2 5 2" xfId="46162"/>
    <cellStyle name="Nota 16 2 6" xfId="25820"/>
    <cellStyle name="Nota 16 2 7" xfId="37910"/>
    <cellStyle name="Nota 16 3" xfId="1067"/>
    <cellStyle name="Nota 16 3 2" xfId="3120"/>
    <cellStyle name="Nota 16 3 2 2" xfId="9179"/>
    <cellStyle name="Nota 16 3 2 2 2" xfId="21299"/>
    <cellStyle name="Nota 16 3 2 2 3" xfId="33388"/>
    <cellStyle name="Nota 16 3 2 2 4" xfId="49746"/>
    <cellStyle name="Nota 16 3 2 3" xfId="15239"/>
    <cellStyle name="Nota 16 3 2 4" xfId="27329"/>
    <cellStyle name="Nota 16 3 2 5" xfId="41469"/>
    <cellStyle name="Nota 16 3 3" xfId="5145"/>
    <cellStyle name="Nota 16 3 3 2" xfId="11204"/>
    <cellStyle name="Nota 16 3 3 2 2" xfId="23324"/>
    <cellStyle name="Nota 16 3 3 2 3" xfId="35413"/>
    <cellStyle name="Nota 16 3 3 2 4" xfId="51771"/>
    <cellStyle name="Nota 16 3 3 3" xfId="17264"/>
    <cellStyle name="Nota 16 3 3 4" xfId="29354"/>
    <cellStyle name="Nota 16 3 3 5" xfId="43494"/>
    <cellStyle name="Nota 16 3 4" xfId="7149"/>
    <cellStyle name="Nota 16 3 4 2" xfId="19269"/>
    <cellStyle name="Nota 16 3 4 2 2" xfId="47704"/>
    <cellStyle name="Nota 16 3 4 3" xfId="31358"/>
    <cellStyle name="Nota 16 3 4 4" xfId="39427"/>
    <cellStyle name="Nota 16 3 5" xfId="13209"/>
    <cellStyle name="Nota 16 3 5 2" xfId="45655"/>
    <cellStyle name="Nota 16 3 6" xfId="25324"/>
    <cellStyle name="Nota 16 3 7" xfId="37414"/>
    <cellStyle name="Nota 16 4" xfId="2117"/>
    <cellStyle name="Nota 16 4 2" xfId="4153"/>
    <cellStyle name="Nota 16 4 2 2" xfId="10212"/>
    <cellStyle name="Nota 16 4 2 2 2" xfId="22332"/>
    <cellStyle name="Nota 16 4 2 2 3" xfId="34421"/>
    <cellStyle name="Nota 16 4 2 2 4" xfId="50779"/>
    <cellStyle name="Nota 16 4 2 3" xfId="16272"/>
    <cellStyle name="Nota 16 4 2 4" xfId="28362"/>
    <cellStyle name="Nota 16 4 2 5" xfId="42502"/>
    <cellStyle name="Nota 16 4 3" xfId="6153"/>
    <cellStyle name="Nota 16 4 3 2" xfId="12212"/>
    <cellStyle name="Nota 16 4 3 2 2" xfId="24332"/>
    <cellStyle name="Nota 16 4 3 2 3" xfId="36421"/>
    <cellStyle name="Nota 16 4 3 2 4" xfId="52779"/>
    <cellStyle name="Nota 16 4 3 3" xfId="18272"/>
    <cellStyle name="Nota 16 4 3 4" xfId="30362"/>
    <cellStyle name="Nota 16 4 3 5" xfId="44502"/>
    <cellStyle name="Nota 16 4 4" xfId="8182"/>
    <cellStyle name="Nota 16 4 4 2" xfId="20302"/>
    <cellStyle name="Nota 16 4 4 2 2" xfId="48746"/>
    <cellStyle name="Nota 16 4 4 3" xfId="32391"/>
    <cellStyle name="Nota 16 4 4 4" xfId="40469"/>
    <cellStyle name="Nota 16 4 5" xfId="14242"/>
    <cellStyle name="Nota 16 4 5 2" xfId="46697"/>
    <cellStyle name="Nota 16 4 6" xfId="26332"/>
    <cellStyle name="Nota 16 4 7" xfId="38422"/>
    <cellStyle name="Nota 16 5" xfId="2619"/>
    <cellStyle name="Nota 16 5 2" xfId="8679"/>
    <cellStyle name="Nota 16 5 2 2" xfId="20799"/>
    <cellStyle name="Nota 16 5 2 3" xfId="32888"/>
    <cellStyle name="Nota 16 5 2 4" xfId="49245"/>
    <cellStyle name="Nota 16 5 3" xfId="14739"/>
    <cellStyle name="Nota 16 5 4" xfId="26829"/>
    <cellStyle name="Nota 16 5 5" xfId="40968"/>
    <cellStyle name="Nota 16 6" xfId="4647"/>
    <cellStyle name="Nota 16 6 2" xfId="10706"/>
    <cellStyle name="Nota 16 6 2 2" xfId="22826"/>
    <cellStyle name="Nota 16 6 2 3" xfId="34915"/>
    <cellStyle name="Nota 16 6 2 4" xfId="51273"/>
    <cellStyle name="Nota 16 6 3" xfId="16766"/>
    <cellStyle name="Nota 16 6 4" xfId="28856"/>
    <cellStyle name="Nota 16 6 5" xfId="42996"/>
    <cellStyle name="Nota 16 7" xfId="6649"/>
    <cellStyle name="Nota 16 7 2" xfId="18769"/>
    <cellStyle name="Nota 16 7 2 2" xfId="47198"/>
    <cellStyle name="Nota 16 7 3" xfId="30858"/>
    <cellStyle name="Nota 16 7 4" xfId="38921"/>
    <cellStyle name="Nota 16 8" xfId="12709"/>
    <cellStyle name="Nota 16 8 2" xfId="45151"/>
    <cellStyle name="Nota 16 9" xfId="24826"/>
    <cellStyle name="Nota 17" xfId="539"/>
    <cellStyle name="Nota 17 10" xfId="36918"/>
    <cellStyle name="Nota 17 2" xfId="1581"/>
    <cellStyle name="Nota 17 2 2" xfId="3621"/>
    <cellStyle name="Nota 17 2 2 2" xfId="9680"/>
    <cellStyle name="Nota 17 2 2 2 2" xfId="21800"/>
    <cellStyle name="Nota 17 2 2 2 3" xfId="33889"/>
    <cellStyle name="Nota 17 2 2 2 4" xfId="50247"/>
    <cellStyle name="Nota 17 2 2 3" xfId="15740"/>
    <cellStyle name="Nota 17 2 2 4" xfId="27830"/>
    <cellStyle name="Nota 17 2 2 5" xfId="41970"/>
    <cellStyle name="Nota 17 2 3" xfId="5643"/>
    <cellStyle name="Nota 17 2 3 2" xfId="11702"/>
    <cellStyle name="Nota 17 2 3 2 2" xfId="23822"/>
    <cellStyle name="Nota 17 2 3 2 3" xfId="35911"/>
    <cellStyle name="Nota 17 2 3 2 4" xfId="52269"/>
    <cellStyle name="Nota 17 2 3 3" xfId="17762"/>
    <cellStyle name="Nota 17 2 3 4" xfId="29852"/>
    <cellStyle name="Nota 17 2 3 5" xfId="43992"/>
    <cellStyle name="Nota 17 2 4" xfId="7650"/>
    <cellStyle name="Nota 17 2 4 2" xfId="19770"/>
    <cellStyle name="Nota 17 2 4 2 2" xfId="48213"/>
    <cellStyle name="Nota 17 2 4 3" xfId="31859"/>
    <cellStyle name="Nota 17 2 4 4" xfId="39936"/>
    <cellStyle name="Nota 17 2 5" xfId="13710"/>
    <cellStyle name="Nota 17 2 5 2" xfId="46164"/>
    <cellStyle name="Nota 17 2 6" xfId="25822"/>
    <cellStyle name="Nota 17 2 7" xfId="37912"/>
    <cellStyle name="Nota 17 3" xfId="1069"/>
    <cellStyle name="Nota 17 3 2" xfId="3122"/>
    <cellStyle name="Nota 17 3 2 2" xfId="9181"/>
    <cellStyle name="Nota 17 3 2 2 2" xfId="21301"/>
    <cellStyle name="Nota 17 3 2 2 3" xfId="33390"/>
    <cellStyle name="Nota 17 3 2 2 4" xfId="49748"/>
    <cellStyle name="Nota 17 3 2 3" xfId="15241"/>
    <cellStyle name="Nota 17 3 2 4" xfId="27331"/>
    <cellStyle name="Nota 17 3 2 5" xfId="41471"/>
    <cellStyle name="Nota 17 3 3" xfId="5147"/>
    <cellStyle name="Nota 17 3 3 2" xfId="11206"/>
    <cellStyle name="Nota 17 3 3 2 2" xfId="23326"/>
    <cellStyle name="Nota 17 3 3 2 3" xfId="35415"/>
    <cellStyle name="Nota 17 3 3 2 4" xfId="51773"/>
    <cellStyle name="Nota 17 3 3 3" xfId="17266"/>
    <cellStyle name="Nota 17 3 3 4" xfId="29356"/>
    <cellStyle name="Nota 17 3 3 5" xfId="43496"/>
    <cellStyle name="Nota 17 3 4" xfId="7151"/>
    <cellStyle name="Nota 17 3 4 2" xfId="19271"/>
    <cellStyle name="Nota 17 3 4 2 2" xfId="47706"/>
    <cellStyle name="Nota 17 3 4 3" xfId="31360"/>
    <cellStyle name="Nota 17 3 4 4" xfId="39429"/>
    <cellStyle name="Nota 17 3 5" xfId="13211"/>
    <cellStyle name="Nota 17 3 5 2" xfId="45657"/>
    <cellStyle name="Nota 17 3 6" xfId="25326"/>
    <cellStyle name="Nota 17 3 7" xfId="37416"/>
    <cellStyle name="Nota 17 4" xfId="2119"/>
    <cellStyle name="Nota 17 4 2" xfId="4155"/>
    <cellStyle name="Nota 17 4 2 2" xfId="10214"/>
    <cellStyle name="Nota 17 4 2 2 2" xfId="22334"/>
    <cellStyle name="Nota 17 4 2 2 3" xfId="34423"/>
    <cellStyle name="Nota 17 4 2 2 4" xfId="50781"/>
    <cellStyle name="Nota 17 4 2 3" xfId="16274"/>
    <cellStyle name="Nota 17 4 2 4" xfId="28364"/>
    <cellStyle name="Nota 17 4 2 5" xfId="42504"/>
    <cellStyle name="Nota 17 4 3" xfId="6155"/>
    <cellStyle name="Nota 17 4 3 2" xfId="12214"/>
    <cellStyle name="Nota 17 4 3 2 2" xfId="24334"/>
    <cellStyle name="Nota 17 4 3 2 3" xfId="36423"/>
    <cellStyle name="Nota 17 4 3 2 4" xfId="52781"/>
    <cellStyle name="Nota 17 4 3 3" xfId="18274"/>
    <cellStyle name="Nota 17 4 3 4" xfId="30364"/>
    <cellStyle name="Nota 17 4 3 5" xfId="44504"/>
    <cellStyle name="Nota 17 4 4" xfId="8184"/>
    <cellStyle name="Nota 17 4 4 2" xfId="20304"/>
    <cellStyle name="Nota 17 4 4 2 2" xfId="48748"/>
    <cellStyle name="Nota 17 4 4 3" xfId="32393"/>
    <cellStyle name="Nota 17 4 4 4" xfId="40471"/>
    <cellStyle name="Nota 17 4 5" xfId="14244"/>
    <cellStyle name="Nota 17 4 5 2" xfId="46699"/>
    <cellStyle name="Nota 17 4 6" xfId="26334"/>
    <cellStyle name="Nota 17 4 7" xfId="38424"/>
    <cellStyle name="Nota 17 5" xfId="2621"/>
    <cellStyle name="Nota 17 5 2" xfId="8681"/>
    <cellStyle name="Nota 17 5 2 2" xfId="20801"/>
    <cellStyle name="Nota 17 5 2 3" xfId="32890"/>
    <cellStyle name="Nota 17 5 2 4" xfId="49247"/>
    <cellStyle name="Nota 17 5 3" xfId="14741"/>
    <cellStyle name="Nota 17 5 4" xfId="26831"/>
    <cellStyle name="Nota 17 5 5" xfId="40970"/>
    <cellStyle name="Nota 17 6" xfId="4649"/>
    <cellStyle name="Nota 17 6 2" xfId="10708"/>
    <cellStyle name="Nota 17 6 2 2" xfId="22828"/>
    <cellStyle name="Nota 17 6 2 3" xfId="34917"/>
    <cellStyle name="Nota 17 6 2 4" xfId="51275"/>
    <cellStyle name="Nota 17 6 3" xfId="16768"/>
    <cellStyle name="Nota 17 6 4" xfId="28858"/>
    <cellStyle name="Nota 17 6 5" xfId="42998"/>
    <cellStyle name="Nota 17 7" xfId="6651"/>
    <cellStyle name="Nota 17 7 2" xfId="18771"/>
    <cellStyle name="Nota 17 7 2 2" xfId="47200"/>
    <cellStyle name="Nota 17 7 3" xfId="30860"/>
    <cellStyle name="Nota 17 7 4" xfId="38923"/>
    <cellStyle name="Nota 17 8" xfId="12711"/>
    <cellStyle name="Nota 17 8 2" xfId="45153"/>
    <cellStyle name="Nota 17 9" xfId="24828"/>
    <cellStyle name="Nota 18" xfId="541"/>
    <cellStyle name="Nota 18 10" xfId="36920"/>
    <cellStyle name="Nota 18 2" xfId="1583"/>
    <cellStyle name="Nota 18 2 2" xfId="3623"/>
    <cellStyle name="Nota 18 2 2 2" xfId="9682"/>
    <cellStyle name="Nota 18 2 2 2 2" xfId="21802"/>
    <cellStyle name="Nota 18 2 2 2 3" xfId="33891"/>
    <cellStyle name="Nota 18 2 2 2 4" xfId="50249"/>
    <cellStyle name="Nota 18 2 2 3" xfId="15742"/>
    <cellStyle name="Nota 18 2 2 4" xfId="27832"/>
    <cellStyle name="Nota 18 2 2 5" xfId="41972"/>
    <cellStyle name="Nota 18 2 3" xfId="5645"/>
    <cellStyle name="Nota 18 2 3 2" xfId="11704"/>
    <cellStyle name="Nota 18 2 3 2 2" xfId="23824"/>
    <cellStyle name="Nota 18 2 3 2 3" xfId="35913"/>
    <cellStyle name="Nota 18 2 3 2 4" xfId="52271"/>
    <cellStyle name="Nota 18 2 3 3" xfId="17764"/>
    <cellStyle name="Nota 18 2 3 4" xfId="29854"/>
    <cellStyle name="Nota 18 2 3 5" xfId="43994"/>
    <cellStyle name="Nota 18 2 4" xfId="7652"/>
    <cellStyle name="Nota 18 2 4 2" xfId="19772"/>
    <cellStyle name="Nota 18 2 4 2 2" xfId="48215"/>
    <cellStyle name="Nota 18 2 4 3" xfId="31861"/>
    <cellStyle name="Nota 18 2 4 4" xfId="39938"/>
    <cellStyle name="Nota 18 2 5" xfId="13712"/>
    <cellStyle name="Nota 18 2 5 2" xfId="46166"/>
    <cellStyle name="Nota 18 2 6" xfId="25824"/>
    <cellStyle name="Nota 18 2 7" xfId="37914"/>
    <cellStyle name="Nota 18 3" xfId="1071"/>
    <cellStyle name="Nota 18 3 2" xfId="3124"/>
    <cellStyle name="Nota 18 3 2 2" xfId="9183"/>
    <cellStyle name="Nota 18 3 2 2 2" xfId="21303"/>
    <cellStyle name="Nota 18 3 2 2 3" xfId="33392"/>
    <cellStyle name="Nota 18 3 2 2 4" xfId="49750"/>
    <cellStyle name="Nota 18 3 2 3" xfId="15243"/>
    <cellStyle name="Nota 18 3 2 4" xfId="27333"/>
    <cellStyle name="Nota 18 3 2 5" xfId="41473"/>
    <cellStyle name="Nota 18 3 3" xfId="5149"/>
    <cellStyle name="Nota 18 3 3 2" xfId="11208"/>
    <cellStyle name="Nota 18 3 3 2 2" xfId="23328"/>
    <cellStyle name="Nota 18 3 3 2 3" xfId="35417"/>
    <cellStyle name="Nota 18 3 3 2 4" xfId="51775"/>
    <cellStyle name="Nota 18 3 3 3" xfId="17268"/>
    <cellStyle name="Nota 18 3 3 4" xfId="29358"/>
    <cellStyle name="Nota 18 3 3 5" xfId="43498"/>
    <cellStyle name="Nota 18 3 4" xfId="7153"/>
    <cellStyle name="Nota 18 3 4 2" xfId="19273"/>
    <cellStyle name="Nota 18 3 4 2 2" xfId="47708"/>
    <cellStyle name="Nota 18 3 4 3" xfId="31362"/>
    <cellStyle name="Nota 18 3 4 4" xfId="39431"/>
    <cellStyle name="Nota 18 3 5" xfId="13213"/>
    <cellStyle name="Nota 18 3 5 2" xfId="45659"/>
    <cellStyle name="Nota 18 3 6" xfId="25328"/>
    <cellStyle name="Nota 18 3 7" xfId="37418"/>
    <cellStyle name="Nota 18 4" xfId="2121"/>
    <cellStyle name="Nota 18 4 2" xfId="4157"/>
    <cellStyle name="Nota 18 4 2 2" xfId="10216"/>
    <cellStyle name="Nota 18 4 2 2 2" xfId="22336"/>
    <cellStyle name="Nota 18 4 2 2 3" xfId="34425"/>
    <cellStyle name="Nota 18 4 2 2 4" xfId="50783"/>
    <cellStyle name="Nota 18 4 2 3" xfId="16276"/>
    <cellStyle name="Nota 18 4 2 4" xfId="28366"/>
    <cellStyle name="Nota 18 4 2 5" xfId="42506"/>
    <cellStyle name="Nota 18 4 3" xfId="6157"/>
    <cellStyle name="Nota 18 4 3 2" xfId="12216"/>
    <cellStyle name="Nota 18 4 3 2 2" xfId="24336"/>
    <cellStyle name="Nota 18 4 3 2 3" xfId="36425"/>
    <cellStyle name="Nota 18 4 3 2 4" xfId="52783"/>
    <cellStyle name="Nota 18 4 3 3" xfId="18276"/>
    <cellStyle name="Nota 18 4 3 4" xfId="30366"/>
    <cellStyle name="Nota 18 4 3 5" xfId="44506"/>
    <cellStyle name="Nota 18 4 4" xfId="8186"/>
    <cellStyle name="Nota 18 4 4 2" xfId="20306"/>
    <cellStyle name="Nota 18 4 4 2 2" xfId="48750"/>
    <cellStyle name="Nota 18 4 4 3" xfId="32395"/>
    <cellStyle name="Nota 18 4 4 4" xfId="40473"/>
    <cellStyle name="Nota 18 4 5" xfId="14246"/>
    <cellStyle name="Nota 18 4 5 2" xfId="46701"/>
    <cellStyle name="Nota 18 4 6" xfId="26336"/>
    <cellStyle name="Nota 18 4 7" xfId="38426"/>
    <cellStyle name="Nota 18 5" xfId="2623"/>
    <cellStyle name="Nota 18 5 2" xfId="8683"/>
    <cellStyle name="Nota 18 5 2 2" xfId="20803"/>
    <cellStyle name="Nota 18 5 2 3" xfId="32892"/>
    <cellStyle name="Nota 18 5 2 4" xfId="49249"/>
    <cellStyle name="Nota 18 5 3" xfId="14743"/>
    <cellStyle name="Nota 18 5 4" xfId="26833"/>
    <cellStyle name="Nota 18 5 5" xfId="40972"/>
    <cellStyle name="Nota 18 6" xfId="4651"/>
    <cellStyle name="Nota 18 6 2" xfId="10710"/>
    <cellStyle name="Nota 18 6 2 2" xfId="22830"/>
    <cellStyle name="Nota 18 6 2 3" xfId="34919"/>
    <cellStyle name="Nota 18 6 2 4" xfId="51277"/>
    <cellStyle name="Nota 18 6 3" xfId="16770"/>
    <cellStyle name="Nota 18 6 4" xfId="28860"/>
    <cellStyle name="Nota 18 6 5" xfId="43000"/>
    <cellStyle name="Nota 18 7" xfId="6653"/>
    <cellStyle name="Nota 18 7 2" xfId="18773"/>
    <cellStyle name="Nota 18 7 2 2" xfId="47202"/>
    <cellStyle name="Nota 18 7 3" xfId="30862"/>
    <cellStyle name="Nota 18 7 4" xfId="38925"/>
    <cellStyle name="Nota 18 8" xfId="12713"/>
    <cellStyle name="Nota 18 8 2" xfId="45155"/>
    <cellStyle name="Nota 18 9" xfId="24830"/>
    <cellStyle name="Nota 19" xfId="543"/>
    <cellStyle name="Nota 19 10" xfId="36921"/>
    <cellStyle name="Nota 19 2" xfId="1585"/>
    <cellStyle name="Nota 19 2 2" xfId="3625"/>
    <cellStyle name="Nota 19 2 2 2" xfId="9684"/>
    <cellStyle name="Nota 19 2 2 2 2" xfId="21804"/>
    <cellStyle name="Nota 19 2 2 2 3" xfId="33893"/>
    <cellStyle name="Nota 19 2 2 2 4" xfId="50251"/>
    <cellStyle name="Nota 19 2 2 3" xfId="15744"/>
    <cellStyle name="Nota 19 2 2 4" xfId="27834"/>
    <cellStyle name="Nota 19 2 2 5" xfId="41974"/>
    <cellStyle name="Nota 19 2 3" xfId="5646"/>
    <cellStyle name="Nota 19 2 3 2" xfId="11705"/>
    <cellStyle name="Nota 19 2 3 2 2" xfId="23825"/>
    <cellStyle name="Nota 19 2 3 2 3" xfId="35914"/>
    <cellStyle name="Nota 19 2 3 2 4" xfId="52272"/>
    <cellStyle name="Nota 19 2 3 3" xfId="17765"/>
    <cellStyle name="Nota 19 2 3 4" xfId="29855"/>
    <cellStyle name="Nota 19 2 3 5" xfId="43995"/>
    <cellStyle name="Nota 19 2 4" xfId="7654"/>
    <cellStyle name="Nota 19 2 4 2" xfId="19774"/>
    <cellStyle name="Nota 19 2 4 2 2" xfId="48217"/>
    <cellStyle name="Nota 19 2 4 3" xfId="31863"/>
    <cellStyle name="Nota 19 2 4 4" xfId="39940"/>
    <cellStyle name="Nota 19 2 5" xfId="13714"/>
    <cellStyle name="Nota 19 2 5 2" xfId="46168"/>
    <cellStyle name="Nota 19 2 6" xfId="25825"/>
    <cellStyle name="Nota 19 2 7" xfId="37915"/>
    <cellStyle name="Nota 19 3" xfId="1072"/>
    <cellStyle name="Nota 19 3 2" xfId="3125"/>
    <cellStyle name="Nota 19 3 2 2" xfId="9184"/>
    <cellStyle name="Nota 19 3 2 2 2" xfId="21304"/>
    <cellStyle name="Nota 19 3 2 2 3" xfId="33393"/>
    <cellStyle name="Nota 19 3 2 2 4" xfId="49751"/>
    <cellStyle name="Nota 19 3 2 3" xfId="15244"/>
    <cellStyle name="Nota 19 3 2 4" xfId="27334"/>
    <cellStyle name="Nota 19 3 2 5" xfId="41474"/>
    <cellStyle name="Nota 19 3 3" xfId="5150"/>
    <cellStyle name="Nota 19 3 3 2" xfId="11209"/>
    <cellStyle name="Nota 19 3 3 2 2" xfId="23329"/>
    <cellStyle name="Nota 19 3 3 2 3" xfId="35418"/>
    <cellStyle name="Nota 19 3 3 2 4" xfId="51776"/>
    <cellStyle name="Nota 19 3 3 3" xfId="17269"/>
    <cellStyle name="Nota 19 3 3 4" xfId="29359"/>
    <cellStyle name="Nota 19 3 3 5" xfId="43499"/>
    <cellStyle name="Nota 19 3 4" xfId="7154"/>
    <cellStyle name="Nota 19 3 4 2" xfId="19274"/>
    <cellStyle name="Nota 19 3 4 2 2" xfId="47709"/>
    <cellStyle name="Nota 19 3 4 3" xfId="31363"/>
    <cellStyle name="Nota 19 3 4 4" xfId="39432"/>
    <cellStyle name="Nota 19 3 5" xfId="13214"/>
    <cellStyle name="Nota 19 3 5 2" xfId="45660"/>
    <cellStyle name="Nota 19 3 6" xfId="25329"/>
    <cellStyle name="Nota 19 3 7" xfId="37419"/>
    <cellStyle name="Nota 19 4" xfId="2122"/>
    <cellStyle name="Nota 19 4 2" xfId="4158"/>
    <cellStyle name="Nota 19 4 2 2" xfId="10217"/>
    <cellStyle name="Nota 19 4 2 2 2" xfId="22337"/>
    <cellStyle name="Nota 19 4 2 2 3" xfId="34426"/>
    <cellStyle name="Nota 19 4 2 2 4" xfId="50784"/>
    <cellStyle name="Nota 19 4 2 3" xfId="16277"/>
    <cellStyle name="Nota 19 4 2 4" xfId="28367"/>
    <cellStyle name="Nota 19 4 2 5" xfId="42507"/>
    <cellStyle name="Nota 19 4 3" xfId="6158"/>
    <cellStyle name="Nota 19 4 3 2" xfId="12217"/>
    <cellStyle name="Nota 19 4 3 2 2" xfId="24337"/>
    <cellStyle name="Nota 19 4 3 2 3" xfId="36426"/>
    <cellStyle name="Nota 19 4 3 2 4" xfId="52784"/>
    <cellStyle name="Nota 19 4 3 3" xfId="18277"/>
    <cellStyle name="Nota 19 4 3 4" xfId="30367"/>
    <cellStyle name="Nota 19 4 3 5" xfId="44507"/>
    <cellStyle name="Nota 19 4 4" xfId="8187"/>
    <cellStyle name="Nota 19 4 4 2" xfId="20307"/>
    <cellStyle name="Nota 19 4 4 2 2" xfId="48751"/>
    <cellStyle name="Nota 19 4 4 3" xfId="32396"/>
    <cellStyle name="Nota 19 4 4 4" xfId="40474"/>
    <cellStyle name="Nota 19 4 5" xfId="14247"/>
    <cellStyle name="Nota 19 4 5 2" xfId="46702"/>
    <cellStyle name="Nota 19 4 6" xfId="26337"/>
    <cellStyle name="Nota 19 4 7" xfId="38427"/>
    <cellStyle name="Nota 19 5" xfId="2625"/>
    <cellStyle name="Nota 19 5 2" xfId="8685"/>
    <cellStyle name="Nota 19 5 2 2" xfId="20805"/>
    <cellStyle name="Nota 19 5 2 3" xfId="32894"/>
    <cellStyle name="Nota 19 5 2 4" xfId="49251"/>
    <cellStyle name="Nota 19 5 3" xfId="14745"/>
    <cellStyle name="Nota 19 5 4" xfId="26835"/>
    <cellStyle name="Nota 19 5 5" xfId="40974"/>
    <cellStyle name="Nota 19 6" xfId="4652"/>
    <cellStyle name="Nota 19 6 2" xfId="10711"/>
    <cellStyle name="Nota 19 6 2 2" xfId="22831"/>
    <cellStyle name="Nota 19 6 2 3" xfId="34920"/>
    <cellStyle name="Nota 19 6 2 4" xfId="51278"/>
    <cellStyle name="Nota 19 6 3" xfId="16771"/>
    <cellStyle name="Nota 19 6 4" xfId="28861"/>
    <cellStyle name="Nota 19 6 5" xfId="43001"/>
    <cellStyle name="Nota 19 7" xfId="6655"/>
    <cellStyle name="Nota 19 7 2" xfId="18775"/>
    <cellStyle name="Nota 19 7 2 2" xfId="47204"/>
    <cellStyle name="Nota 19 7 3" xfId="30864"/>
    <cellStyle name="Nota 19 7 4" xfId="38927"/>
    <cellStyle name="Nota 19 8" xfId="12715"/>
    <cellStyle name="Nota 19 8 2" xfId="45157"/>
    <cellStyle name="Nota 19 9" xfId="24831"/>
    <cellStyle name="Nota 2" xfId="481"/>
    <cellStyle name="Nota 2 10" xfId="12665"/>
    <cellStyle name="Nota 2 10 2" xfId="45107"/>
    <cellStyle name="Nota 2 11" xfId="24782"/>
    <cellStyle name="Nota 2 12" xfId="36872"/>
    <cellStyle name="Nota 2 2" xfId="11"/>
    <cellStyle name="Nota 2 2 10" xfId="24376"/>
    <cellStyle name="Nota 2 2 11" xfId="36466"/>
    <cellStyle name="Nota 2 2 2" xfId="173"/>
    <cellStyle name="Nota 2 2 2 10" xfId="36612"/>
    <cellStyle name="Nota 2 2 2 2" xfId="1269"/>
    <cellStyle name="Nota 2 2 2 2 2" xfId="3312"/>
    <cellStyle name="Nota 2 2 2 2 2 2" xfId="9371"/>
    <cellStyle name="Nota 2 2 2 2 2 2 2" xfId="21491"/>
    <cellStyle name="Nota 2 2 2 2 2 2 3" xfId="33580"/>
    <cellStyle name="Nota 2 2 2 2 2 2 4" xfId="49938"/>
    <cellStyle name="Nota 2 2 2 2 2 3" xfId="15431"/>
    <cellStyle name="Nota 2 2 2 2 2 4" xfId="27521"/>
    <cellStyle name="Nota 2 2 2 2 2 5" xfId="41661"/>
    <cellStyle name="Nota 2 2 2 2 3" xfId="5337"/>
    <cellStyle name="Nota 2 2 2 2 3 2" xfId="11396"/>
    <cellStyle name="Nota 2 2 2 2 3 2 2" xfId="23516"/>
    <cellStyle name="Nota 2 2 2 2 3 2 3" xfId="35605"/>
    <cellStyle name="Nota 2 2 2 2 3 2 4" xfId="51963"/>
    <cellStyle name="Nota 2 2 2 2 3 3" xfId="17456"/>
    <cellStyle name="Nota 2 2 2 2 3 4" xfId="29546"/>
    <cellStyle name="Nota 2 2 2 2 3 5" xfId="43686"/>
    <cellStyle name="Nota 2 2 2 2 4" xfId="7341"/>
    <cellStyle name="Nota 2 2 2 2 4 2" xfId="19461"/>
    <cellStyle name="Nota 2 2 2 2 4 2 2" xfId="47903"/>
    <cellStyle name="Nota 2 2 2 2 4 3" xfId="31550"/>
    <cellStyle name="Nota 2 2 2 2 4 4" xfId="39626"/>
    <cellStyle name="Nota 2 2 2 2 5" xfId="13401"/>
    <cellStyle name="Nota 2 2 2 2 5 2" xfId="45854"/>
    <cellStyle name="Nota 2 2 2 2 6" xfId="25516"/>
    <cellStyle name="Nota 2 2 2 2 7" xfId="37606"/>
    <cellStyle name="Nota 2 2 2 3" xfId="760"/>
    <cellStyle name="Nota 2 2 2 3 2" xfId="2816"/>
    <cellStyle name="Nota 2 2 2 3 2 2" xfId="8875"/>
    <cellStyle name="Nota 2 2 2 3 2 2 2" xfId="20995"/>
    <cellStyle name="Nota 2 2 2 3 2 2 3" xfId="33084"/>
    <cellStyle name="Nota 2 2 2 3 2 2 4" xfId="49442"/>
    <cellStyle name="Nota 2 2 2 3 2 3" xfId="14935"/>
    <cellStyle name="Nota 2 2 2 3 2 4" xfId="27025"/>
    <cellStyle name="Nota 2 2 2 3 2 5" xfId="41165"/>
    <cellStyle name="Nota 2 2 2 3 3" xfId="4841"/>
    <cellStyle name="Nota 2 2 2 3 3 2" xfId="10900"/>
    <cellStyle name="Nota 2 2 2 3 3 2 2" xfId="23020"/>
    <cellStyle name="Nota 2 2 2 3 3 2 3" xfId="35109"/>
    <cellStyle name="Nota 2 2 2 3 3 2 4" xfId="51467"/>
    <cellStyle name="Nota 2 2 2 3 3 3" xfId="16960"/>
    <cellStyle name="Nota 2 2 2 3 3 4" xfId="29050"/>
    <cellStyle name="Nota 2 2 2 3 3 5" xfId="43190"/>
    <cellStyle name="Nota 2 2 2 3 4" xfId="6845"/>
    <cellStyle name="Nota 2 2 2 3 4 2" xfId="18965"/>
    <cellStyle name="Nota 2 2 2 3 4 2 2" xfId="47398"/>
    <cellStyle name="Nota 2 2 2 3 4 3" xfId="31054"/>
    <cellStyle name="Nota 2 2 2 3 4 4" xfId="39121"/>
    <cellStyle name="Nota 2 2 2 3 5" xfId="12905"/>
    <cellStyle name="Nota 2 2 2 3 5 2" xfId="45350"/>
    <cellStyle name="Nota 2 2 2 3 6" xfId="25020"/>
    <cellStyle name="Nota 2 2 2 3 7" xfId="37110"/>
    <cellStyle name="Nota 2 2 2 4" xfId="1812"/>
    <cellStyle name="Nota 2 2 2 4 2" xfId="3849"/>
    <cellStyle name="Nota 2 2 2 4 2 2" xfId="9908"/>
    <cellStyle name="Nota 2 2 2 4 2 2 2" xfId="22028"/>
    <cellStyle name="Nota 2 2 2 4 2 2 3" xfId="34117"/>
    <cellStyle name="Nota 2 2 2 4 2 2 4" xfId="50475"/>
    <cellStyle name="Nota 2 2 2 4 2 3" xfId="15968"/>
    <cellStyle name="Nota 2 2 2 4 2 4" xfId="28058"/>
    <cellStyle name="Nota 2 2 2 4 2 5" xfId="42198"/>
    <cellStyle name="Nota 2 2 2 4 3" xfId="5849"/>
    <cellStyle name="Nota 2 2 2 4 3 2" xfId="11908"/>
    <cellStyle name="Nota 2 2 2 4 3 2 2" xfId="24028"/>
    <cellStyle name="Nota 2 2 2 4 3 2 3" xfId="36117"/>
    <cellStyle name="Nota 2 2 2 4 3 2 4" xfId="52475"/>
    <cellStyle name="Nota 2 2 2 4 3 3" xfId="17968"/>
    <cellStyle name="Nota 2 2 2 4 3 4" xfId="30058"/>
    <cellStyle name="Nota 2 2 2 4 3 5" xfId="44198"/>
    <cellStyle name="Nota 2 2 2 4 4" xfId="7878"/>
    <cellStyle name="Nota 2 2 2 4 4 2" xfId="19998"/>
    <cellStyle name="Nota 2 2 2 4 4 2 2" xfId="48441"/>
    <cellStyle name="Nota 2 2 2 4 4 3" xfId="32087"/>
    <cellStyle name="Nota 2 2 2 4 4 4" xfId="40164"/>
    <cellStyle name="Nota 2 2 2 4 5" xfId="13938"/>
    <cellStyle name="Nota 2 2 2 4 5 2" xfId="46392"/>
    <cellStyle name="Nota 2 2 2 4 6" xfId="26028"/>
    <cellStyle name="Nota 2 2 2 4 7" xfId="38118"/>
    <cellStyle name="Nota 2 2 2 5" xfId="2312"/>
    <cellStyle name="Nota 2 2 2 5 2" xfId="8372"/>
    <cellStyle name="Nota 2 2 2 5 2 2" xfId="20492"/>
    <cellStyle name="Nota 2 2 2 5 2 3" xfId="32581"/>
    <cellStyle name="Nota 2 2 2 5 2 4" xfId="48938"/>
    <cellStyle name="Nota 2 2 2 5 3" xfId="14432"/>
    <cellStyle name="Nota 2 2 2 5 4" xfId="26522"/>
    <cellStyle name="Nota 2 2 2 5 5" xfId="40661"/>
    <cellStyle name="Nota 2 2 2 6" xfId="4343"/>
    <cellStyle name="Nota 2 2 2 6 2" xfId="10402"/>
    <cellStyle name="Nota 2 2 2 6 2 2" xfId="22522"/>
    <cellStyle name="Nota 2 2 2 6 2 3" xfId="34611"/>
    <cellStyle name="Nota 2 2 2 6 2 4" xfId="50969"/>
    <cellStyle name="Nota 2 2 2 6 3" xfId="16462"/>
    <cellStyle name="Nota 2 2 2 6 4" xfId="28552"/>
    <cellStyle name="Nota 2 2 2 6 5" xfId="42692"/>
    <cellStyle name="Nota 2 2 2 7" xfId="6342"/>
    <cellStyle name="Nota 2 2 2 7 2" xfId="18462"/>
    <cellStyle name="Nota 2 2 2 7 2 2" xfId="46889"/>
    <cellStyle name="Nota 2 2 2 7 3" xfId="30551"/>
    <cellStyle name="Nota 2 2 2 7 4" xfId="38612"/>
    <cellStyle name="Nota 2 2 2 8" xfId="12402"/>
    <cellStyle name="Nota 2 2 2 8 2" xfId="44843"/>
    <cellStyle name="Nota 2 2 2 9" xfId="24522"/>
    <cellStyle name="Nota 2 2 3" xfId="1120"/>
    <cellStyle name="Nota 2 2 3 2" xfId="3164"/>
    <cellStyle name="Nota 2 2 3 2 2" xfId="9223"/>
    <cellStyle name="Nota 2 2 3 2 2 2" xfId="21343"/>
    <cellStyle name="Nota 2 2 3 2 2 3" xfId="33432"/>
    <cellStyle name="Nota 2 2 3 2 2 4" xfId="49790"/>
    <cellStyle name="Nota 2 2 3 2 3" xfId="15283"/>
    <cellStyle name="Nota 2 2 3 2 4" xfId="27373"/>
    <cellStyle name="Nota 2 2 3 2 5" xfId="41513"/>
    <cellStyle name="Nota 2 2 3 3" xfId="5189"/>
    <cellStyle name="Nota 2 2 3 3 2" xfId="11248"/>
    <cellStyle name="Nota 2 2 3 3 2 2" xfId="23368"/>
    <cellStyle name="Nota 2 2 3 3 2 3" xfId="35457"/>
    <cellStyle name="Nota 2 2 3 3 2 4" xfId="51815"/>
    <cellStyle name="Nota 2 2 3 3 3" xfId="17308"/>
    <cellStyle name="Nota 2 2 3 3 4" xfId="29398"/>
    <cellStyle name="Nota 2 2 3 3 5" xfId="43538"/>
    <cellStyle name="Nota 2 2 3 4" xfId="7193"/>
    <cellStyle name="Nota 2 2 3 4 2" xfId="19313"/>
    <cellStyle name="Nota 2 2 3 4 2 2" xfId="47755"/>
    <cellStyle name="Nota 2 2 3 4 3" xfId="31402"/>
    <cellStyle name="Nota 2 2 3 4 4" xfId="39478"/>
    <cellStyle name="Nota 2 2 3 5" xfId="13253"/>
    <cellStyle name="Nota 2 2 3 5 2" xfId="45706"/>
    <cellStyle name="Nota 2 2 3 6" xfId="25368"/>
    <cellStyle name="Nota 2 2 3 7" xfId="37458"/>
    <cellStyle name="Nota 2 2 4" xfId="612"/>
    <cellStyle name="Nota 2 2 4 2" xfId="2670"/>
    <cellStyle name="Nota 2 2 4 2 2" xfId="8729"/>
    <cellStyle name="Nota 2 2 4 2 2 2" xfId="20849"/>
    <cellStyle name="Nota 2 2 4 2 2 3" xfId="32938"/>
    <cellStyle name="Nota 2 2 4 2 2 4" xfId="49296"/>
    <cellStyle name="Nota 2 2 4 2 3" xfId="14789"/>
    <cellStyle name="Nota 2 2 4 2 4" xfId="26879"/>
    <cellStyle name="Nota 2 2 4 2 5" xfId="41019"/>
    <cellStyle name="Nota 2 2 4 3" xfId="4695"/>
    <cellStyle name="Nota 2 2 4 3 2" xfId="10754"/>
    <cellStyle name="Nota 2 2 4 3 2 2" xfId="22874"/>
    <cellStyle name="Nota 2 2 4 3 2 3" xfId="34963"/>
    <cellStyle name="Nota 2 2 4 3 2 4" xfId="51321"/>
    <cellStyle name="Nota 2 2 4 3 3" xfId="16814"/>
    <cellStyle name="Nota 2 2 4 3 4" xfId="28904"/>
    <cellStyle name="Nota 2 2 4 3 5" xfId="43044"/>
    <cellStyle name="Nota 2 2 4 4" xfId="6699"/>
    <cellStyle name="Nota 2 2 4 4 2" xfId="18819"/>
    <cellStyle name="Nota 2 2 4 4 2 2" xfId="47251"/>
    <cellStyle name="Nota 2 2 4 4 3" xfId="30908"/>
    <cellStyle name="Nota 2 2 4 4 4" xfId="38974"/>
    <cellStyle name="Nota 2 2 4 5" xfId="12759"/>
    <cellStyle name="Nota 2 2 4 5 2" xfId="45203"/>
    <cellStyle name="Nota 2 2 4 6" xfId="24874"/>
    <cellStyle name="Nota 2 2 4 7" xfId="36964"/>
    <cellStyle name="Nota 2 2 5" xfId="1666"/>
    <cellStyle name="Nota 2 2 5 2" xfId="3703"/>
    <cellStyle name="Nota 2 2 5 2 2" xfId="9762"/>
    <cellStyle name="Nota 2 2 5 2 2 2" xfId="21882"/>
    <cellStyle name="Nota 2 2 5 2 2 3" xfId="33971"/>
    <cellStyle name="Nota 2 2 5 2 2 4" xfId="50329"/>
    <cellStyle name="Nota 2 2 5 2 3" xfId="15822"/>
    <cellStyle name="Nota 2 2 5 2 4" xfId="27912"/>
    <cellStyle name="Nota 2 2 5 2 5" xfId="42052"/>
    <cellStyle name="Nota 2 2 5 3" xfId="5703"/>
    <cellStyle name="Nota 2 2 5 3 2" xfId="11762"/>
    <cellStyle name="Nota 2 2 5 3 2 2" xfId="23882"/>
    <cellStyle name="Nota 2 2 5 3 2 3" xfId="35971"/>
    <cellStyle name="Nota 2 2 5 3 2 4" xfId="52329"/>
    <cellStyle name="Nota 2 2 5 3 3" xfId="17822"/>
    <cellStyle name="Nota 2 2 5 3 4" xfId="29912"/>
    <cellStyle name="Nota 2 2 5 3 5" xfId="44052"/>
    <cellStyle name="Nota 2 2 5 4" xfId="7732"/>
    <cellStyle name="Nota 2 2 5 4 2" xfId="19852"/>
    <cellStyle name="Nota 2 2 5 4 2 2" xfId="48295"/>
    <cellStyle name="Nota 2 2 5 4 3" xfId="31941"/>
    <cellStyle name="Nota 2 2 5 4 4" xfId="40018"/>
    <cellStyle name="Nota 2 2 5 5" xfId="13792"/>
    <cellStyle name="Nota 2 2 5 5 2" xfId="46246"/>
    <cellStyle name="Nota 2 2 5 6" xfId="25882"/>
    <cellStyle name="Nota 2 2 5 7" xfId="37972"/>
    <cellStyle name="Nota 2 2 6" xfId="2166"/>
    <cellStyle name="Nota 2 2 6 2" xfId="8226"/>
    <cellStyle name="Nota 2 2 6 2 2" xfId="20346"/>
    <cellStyle name="Nota 2 2 6 2 3" xfId="32435"/>
    <cellStyle name="Nota 2 2 6 2 4" xfId="48792"/>
    <cellStyle name="Nota 2 2 6 3" xfId="14286"/>
    <cellStyle name="Nota 2 2 6 4" xfId="26376"/>
    <cellStyle name="Nota 2 2 6 5" xfId="40515"/>
    <cellStyle name="Nota 2 2 7" xfId="4197"/>
    <cellStyle name="Nota 2 2 7 2" xfId="10256"/>
    <cellStyle name="Nota 2 2 7 2 2" xfId="22376"/>
    <cellStyle name="Nota 2 2 7 2 3" xfId="34465"/>
    <cellStyle name="Nota 2 2 7 2 4" xfId="50823"/>
    <cellStyle name="Nota 2 2 7 3" xfId="16316"/>
    <cellStyle name="Nota 2 2 7 4" xfId="28406"/>
    <cellStyle name="Nota 2 2 7 5" xfId="42546"/>
    <cellStyle name="Nota 2 2 8" xfId="6196"/>
    <cellStyle name="Nota 2 2 8 2" xfId="18316"/>
    <cellStyle name="Nota 2 2 8 2 2" xfId="46742"/>
    <cellStyle name="Nota 2 2 8 3" xfId="30405"/>
    <cellStyle name="Nota 2 2 8 4" xfId="38465"/>
    <cellStyle name="Nota 2 2 9" xfId="12256"/>
    <cellStyle name="Nota 2 2 9 2" xfId="44697"/>
    <cellStyle name="Nota 2 3" xfId="544"/>
    <cellStyle name="Nota 2 3 10" xfId="36922"/>
    <cellStyle name="Nota 2 3 2" xfId="1586"/>
    <cellStyle name="Nota 2 3 2 2" xfId="3626"/>
    <cellStyle name="Nota 2 3 2 2 2" xfId="9685"/>
    <cellStyle name="Nota 2 3 2 2 2 2" xfId="21805"/>
    <cellStyle name="Nota 2 3 2 2 2 3" xfId="33894"/>
    <cellStyle name="Nota 2 3 2 2 2 4" xfId="50252"/>
    <cellStyle name="Nota 2 3 2 2 3" xfId="15745"/>
    <cellStyle name="Nota 2 3 2 2 4" xfId="27835"/>
    <cellStyle name="Nota 2 3 2 2 5" xfId="41975"/>
    <cellStyle name="Nota 2 3 2 3" xfId="5647"/>
    <cellStyle name="Nota 2 3 2 3 2" xfId="11706"/>
    <cellStyle name="Nota 2 3 2 3 2 2" xfId="23826"/>
    <cellStyle name="Nota 2 3 2 3 2 3" xfId="35915"/>
    <cellStyle name="Nota 2 3 2 3 2 4" xfId="52273"/>
    <cellStyle name="Nota 2 3 2 3 3" xfId="17766"/>
    <cellStyle name="Nota 2 3 2 3 4" xfId="29856"/>
    <cellStyle name="Nota 2 3 2 3 5" xfId="43996"/>
    <cellStyle name="Nota 2 3 2 4" xfId="7655"/>
    <cellStyle name="Nota 2 3 2 4 2" xfId="19775"/>
    <cellStyle name="Nota 2 3 2 4 2 2" xfId="48218"/>
    <cellStyle name="Nota 2 3 2 4 3" xfId="31864"/>
    <cellStyle name="Nota 2 3 2 4 4" xfId="39941"/>
    <cellStyle name="Nota 2 3 2 5" xfId="13715"/>
    <cellStyle name="Nota 2 3 2 5 2" xfId="46169"/>
    <cellStyle name="Nota 2 3 2 6" xfId="25826"/>
    <cellStyle name="Nota 2 3 2 7" xfId="37916"/>
    <cellStyle name="Nota 2 3 3" xfId="1073"/>
    <cellStyle name="Nota 2 3 3 2" xfId="3126"/>
    <cellStyle name="Nota 2 3 3 2 2" xfId="9185"/>
    <cellStyle name="Nota 2 3 3 2 2 2" xfId="21305"/>
    <cellStyle name="Nota 2 3 3 2 2 3" xfId="33394"/>
    <cellStyle name="Nota 2 3 3 2 2 4" xfId="49752"/>
    <cellStyle name="Nota 2 3 3 2 3" xfId="15245"/>
    <cellStyle name="Nota 2 3 3 2 4" xfId="27335"/>
    <cellStyle name="Nota 2 3 3 2 5" xfId="41475"/>
    <cellStyle name="Nota 2 3 3 3" xfId="5151"/>
    <cellStyle name="Nota 2 3 3 3 2" xfId="11210"/>
    <cellStyle name="Nota 2 3 3 3 2 2" xfId="23330"/>
    <cellStyle name="Nota 2 3 3 3 2 3" xfId="35419"/>
    <cellStyle name="Nota 2 3 3 3 2 4" xfId="51777"/>
    <cellStyle name="Nota 2 3 3 3 3" xfId="17270"/>
    <cellStyle name="Nota 2 3 3 3 4" xfId="29360"/>
    <cellStyle name="Nota 2 3 3 3 5" xfId="43500"/>
    <cellStyle name="Nota 2 3 3 4" xfId="7155"/>
    <cellStyle name="Nota 2 3 3 4 2" xfId="19275"/>
    <cellStyle name="Nota 2 3 3 4 2 2" xfId="47710"/>
    <cellStyle name="Nota 2 3 3 4 3" xfId="31364"/>
    <cellStyle name="Nota 2 3 3 4 4" xfId="39433"/>
    <cellStyle name="Nota 2 3 3 5" xfId="13215"/>
    <cellStyle name="Nota 2 3 3 5 2" xfId="45661"/>
    <cellStyle name="Nota 2 3 3 6" xfId="25330"/>
    <cellStyle name="Nota 2 3 3 7" xfId="37420"/>
    <cellStyle name="Nota 2 3 4" xfId="2123"/>
    <cellStyle name="Nota 2 3 4 2" xfId="4159"/>
    <cellStyle name="Nota 2 3 4 2 2" xfId="10218"/>
    <cellStyle name="Nota 2 3 4 2 2 2" xfId="22338"/>
    <cellStyle name="Nota 2 3 4 2 2 3" xfId="34427"/>
    <cellStyle name="Nota 2 3 4 2 2 4" xfId="50785"/>
    <cellStyle name="Nota 2 3 4 2 3" xfId="16278"/>
    <cellStyle name="Nota 2 3 4 2 4" xfId="28368"/>
    <cellStyle name="Nota 2 3 4 2 5" xfId="42508"/>
    <cellStyle name="Nota 2 3 4 3" xfId="6159"/>
    <cellStyle name="Nota 2 3 4 3 2" xfId="12218"/>
    <cellStyle name="Nota 2 3 4 3 2 2" xfId="24338"/>
    <cellStyle name="Nota 2 3 4 3 2 3" xfId="36427"/>
    <cellStyle name="Nota 2 3 4 3 2 4" xfId="52785"/>
    <cellStyle name="Nota 2 3 4 3 3" xfId="18278"/>
    <cellStyle name="Nota 2 3 4 3 4" xfId="30368"/>
    <cellStyle name="Nota 2 3 4 3 5" xfId="44508"/>
    <cellStyle name="Nota 2 3 4 4" xfId="8188"/>
    <cellStyle name="Nota 2 3 4 4 2" xfId="20308"/>
    <cellStyle name="Nota 2 3 4 4 2 2" xfId="48752"/>
    <cellStyle name="Nota 2 3 4 4 3" xfId="32397"/>
    <cellStyle name="Nota 2 3 4 4 4" xfId="40475"/>
    <cellStyle name="Nota 2 3 4 5" xfId="14248"/>
    <cellStyle name="Nota 2 3 4 5 2" xfId="46703"/>
    <cellStyle name="Nota 2 3 4 6" xfId="26338"/>
    <cellStyle name="Nota 2 3 4 7" xfId="38428"/>
    <cellStyle name="Nota 2 3 5" xfId="2626"/>
    <cellStyle name="Nota 2 3 5 2" xfId="8686"/>
    <cellStyle name="Nota 2 3 5 2 2" xfId="20806"/>
    <cellStyle name="Nota 2 3 5 2 3" xfId="32895"/>
    <cellStyle name="Nota 2 3 5 2 4" xfId="49252"/>
    <cellStyle name="Nota 2 3 5 3" xfId="14746"/>
    <cellStyle name="Nota 2 3 5 4" xfId="26836"/>
    <cellStyle name="Nota 2 3 5 5" xfId="40975"/>
    <cellStyle name="Nota 2 3 6" xfId="4653"/>
    <cellStyle name="Nota 2 3 6 2" xfId="10712"/>
    <cellStyle name="Nota 2 3 6 2 2" xfId="22832"/>
    <cellStyle name="Nota 2 3 6 2 3" xfId="34921"/>
    <cellStyle name="Nota 2 3 6 2 4" xfId="51279"/>
    <cellStyle name="Nota 2 3 6 3" xfId="16772"/>
    <cellStyle name="Nota 2 3 6 4" xfId="28862"/>
    <cellStyle name="Nota 2 3 6 5" xfId="43002"/>
    <cellStyle name="Nota 2 3 7" xfId="6656"/>
    <cellStyle name="Nota 2 3 7 2" xfId="18776"/>
    <cellStyle name="Nota 2 3 7 2 2" xfId="47205"/>
    <cellStyle name="Nota 2 3 7 3" xfId="30865"/>
    <cellStyle name="Nota 2 3 7 4" xfId="38928"/>
    <cellStyle name="Nota 2 3 8" xfId="12716"/>
    <cellStyle name="Nota 2 3 8 2" xfId="45158"/>
    <cellStyle name="Nota 2 3 9" xfId="24832"/>
    <cellStyle name="Nota 2 4" xfId="1533"/>
    <cellStyle name="Nota 2 4 2" xfId="3575"/>
    <cellStyle name="Nota 2 4 2 2" xfId="9634"/>
    <cellStyle name="Nota 2 4 2 2 2" xfId="21754"/>
    <cellStyle name="Nota 2 4 2 2 3" xfId="33843"/>
    <cellStyle name="Nota 2 4 2 2 4" xfId="50201"/>
    <cellStyle name="Nota 2 4 2 3" xfId="15694"/>
    <cellStyle name="Nota 2 4 2 4" xfId="27784"/>
    <cellStyle name="Nota 2 4 2 5" xfId="41924"/>
    <cellStyle name="Nota 2 4 3" xfId="5597"/>
    <cellStyle name="Nota 2 4 3 2" xfId="11656"/>
    <cellStyle name="Nota 2 4 3 2 2" xfId="23776"/>
    <cellStyle name="Nota 2 4 3 2 3" xfId="35865"/>
    <cellStyle name="Nota 2 4 3 2 4" xfId="52223"/>
    <cellStyle name="Nota 2 4 3 3" xfId="17716"/>
    <cellStyle name="Nota 2 4 3 4" xfId="29806"/>
    <cellStyle name="Nota 2 4 3 5" xfId="43946"/>
    <cellStyle name="Nota 2 4 4" xfId="7604"/>
    <cellStyle name="Nota 2 4 4 2" xfId="19724"/>
    <cellStyle name="Nota 2 4 4 2 2" xfId="48167"/>
    <cellStyle name="Nota 2 4 4 3" xfId="31813"/>
    <cellStyle name="Nota 2 4 4 4" xfId="39890"/>
    <cellStyle name="Nota 2 4 5" xfId="13664"/>
    <cellStyle name="Nota 2 4 5 2" xfId="46118"/>
    <cellStyle name="Nota 2 4 6" xfId="25776"/>
    <cellStyle name="Nota 2 4 7" xfId="37866"/>
    <cellStyle name="Nota 2 5" xfId="1021"/>
    <cellStyle name="Nota 2 5 2" xfId="3076"/>
    <cellStyle name="Nota 2 5 2 2" xfId="9135"/>
    <cellStyle name="Nota 2 5 2 2 2" xfId="21255"/>
    <cellStyle name="Nota 2 5 2 2 3" xfId="33344"/>
    <cellStyle name="Nota 2 5 2 2 4" xfId="49702"/>
    <cellStyle name="Nota 2 5 2 3" xfId="15195"/>
    <cellStyle name="Nota 2 5 2 4" xfId="27285"/>
    <cellStyle name="Nota 2 5 2 5" xfId="41425"/>
    <cellStyle name="Nota 2 5 3" xfId="5101"/>
    <cellStyle name="Nota 2 5 3 2" xfId="11160"/>
    <cellStyle name="Nota 2 5 3 2 2" xfId="23280"/>
    <cellStyle name="Nota 2 5 3 2 3" xfId="35369"/>
    <cellStyle name="Nota 2 5 3 2 4" xfId="51727"/>
    <cellStyle name="Nota 2 5 3 3" xfId="17220"/>
    <cellStyle name="Nota 2 5 3 4" xfId="29310"/>
    <cellStyle name="Nota 2 5 3 5" xfId="43450"/>
    <cellStyle name="Nota 2 5 4" xfId="7105"/>
    <cellStyle name="Nota 2 5 4 2" xfId="19225"/>
    <cellStyle name="Nota 2 5 4 2 2" xfId="47659"/>
    <cellStyle name="Nota 2 5 4 3" xfId="31314"/>
    <cellStyle name="Nota 2 5 4 4" xfId="39382"/>
    <cellStyle name="Nota 2 5 5" xfId="13165"/>
    <cellStyle name="Nota 2 5 5 2" xfId="45611"/>
    <cellStyle name="Nota 2 5 6" xfId="25280"/>
    <cellStyle name="Nota 2 5 7" xfId="37370"/>
    <cellStyle name="Nota 2 6" xfId="2073"/>
    <cellStyle name="Nota 2 6 2" xfId="4109"/>
    <cellStyle name="Nota 2 6 2 2" xfId="10168"/>
    <cellStyle name="Nota 2 6 2 2 2" xfId="22288"/>
    <cellStyle name="Nota 2 6 2 2 3" xfId="34377"/>
    <cellStyle name="Nota 2 6 2 2 4" xfId="50735"/>
    <cellStyle name="Nota 2 6 2 3" xfId="16228"/>
    <cellStyle name="Nota 2 6 2 4" xfId="28318"/>
    <cellStyle name="Nota 2 6 2 5" xfId="42458"/>
    <cellStyle name="Nota 2 6 3" xfId="6109"/>
    <cellStyle name="Nota 2 6 3 2" xfId="12168"/>
    <cellStyle name="Nota 2 6 3 2 2" xfId="24288"/>
    <cellStyle name="Nota 2 6 3 2 3" xfId="36377"/>
    <cellStyle name="Nota 2 6 3 2 4" xfId="52735"/>
    <cellStyle name="Nota 2 6 3 3" xfId="18228"/>
    <cellStyle name="Nota 2 6 3 4" xfId="30318"/>
    <cellStyle name="Nota 2 6 3 5" xfId="44458"/>
    <cellStyle name="Nota 2 6 4" xfId="8138"/>
    <cellStyle name="Nota 2 6 4 2" xfId="20258"/>
    <cellStyle name="Nota 2 6 4 2 2" xfId="48702"/>
    <cellStyle name="Nota 2 6 4 3" xfId="32347"/>
    <cellStyle name="Nota 2 6 4 4" xfId="40425"/>
    <cellStyle name="Nota 2 6 5" xfId="14198"/>
    <cellStyle name="Nota 2 6 5 2" xfId="46653"/>
    <cellStyle name="Nota 2 6 6" xfId="26288"/>
    <cellStyle name="Nota 2 6 7" xfId="38378"/>
    <cellStyle name="Nota 2 7" xfId="2575"/>
    <cellStyle name="Nota 2 7 2" xfId="8635"/>
    <cellStyle name="Nota 2 7 2 2" xfId="20755"/>
    <cellStyle name="Nota 2 7 2 3" xfId="32844"/>
    <cellStyle name="Nota 2 7 2 4" xfId="49201"/>
    <cellStyle name="Nota 2 7 3" xfId="14695"/>
    <cellStyle name="Nota 2 7 4" xfId="26785"/>
    <cellStyle name="Nota 2 7 5" xfId="40924"/>
    <cellStyle name="Nota 2 8" xfId="4603"/>
    <cellStyle name="Nota 2 8 2" xfId="10662"/>
    <cellStyle name="Nota 2 8 2 2" xfId="22782"/>
    <cellStyle name="Nota 2 8 2 3" xfId="34871"/>
    <cellStyle name="Nota 2 8 2 4" xfId="51229"/>
    <cellStyle name="Nota 2 8 3" xfId="16722"/>
    <cellStyle name="Nota 2 8 4" xfId="28812"/>
    <cellStyle name="Nota 2 8 5" xfId="42952"/>
    <cellStyle name="Nota 2 9" xfId="6605"/>
    <cellStyle name="Nota 2 9 2" xfId="18725"/>
    <cellStyle name="Nota 2 9 2 2" xfId="47154"/>
    <cellStyle name="Nota 2 9 3" xfId="30814"/>
    <cellStyle name="Nota 2 9 4" xfId="38877"/>
    <cellStyle name="Nota 20" xfId="536"/>
    <cellStyle name="Nota 20 10" xfId="36915"/>
    <cellStyle name="Nota 20 2" xfId="1578"/>
    <cellStyle name="Nota 20 2 2" xfId="3618"/>
    <cellStyle name="Nota 20 2 2 2" xfId="9677"/>
    <cellStyle name="Nota 20 2 2 2 2" xfId="21797"/>
    <cellStyle name="Nota 20 2 2 2 3" xfId="33886"/>
    <cellStyle name="Nota 20 2 2 2 4" xfId="50244"/>
    <cellStyle name="Nota 20 2 2 3" xfId="15737"/>
    <cellStyle name="Nota 20 2 2 4" xfId="27827"/>
    <cellStyle name="Nota 20 2 2 5" xfId="41967"/>
    <cellStyle name="Nota 20 2 3" xfId="5640"/>
    <cellStyle name="Nota 20 2 3 2" xfId="11699"/>
    <cellStyle name="Nota 20 2 3 2 2" xfId="23819"/>
    <cellStyle name="Nota 20 2 3 2 3" xfId="35908"/>
    <cellStyle name="Nota 20 2 3 2 4" xfId="52266"/>
    <cellStyle name="Nota 20 2 3 3" xfId="17759"/>
    <cellStyle name="Nota 20 2 3 4" xfId="29849"/>
    <cellStyle name="Nota 20 2 3 5" xfId="43989"/>
    <cellStyle name="Nota 20 2 4" xfId="7647"/>
    <cellStyle name="Nota 20 2 4 2" xfId="19767"/>
    <cellStyle name="Nota 20 2 4 2 2" xfId="48210"/>
    <cellStyle name="Nota 20 2 4 3" xfId="31856"/>
    <cellStyle name="Nota 20 2 4 4" xfId="39933"/>
    <cellStyle name="Nota 20 2 5" xfId="13707"/>
    <cellStyle name="Nota 20 2 5 2" xfId="46161"/>
    <cellStyle name="Nota 20 2 6" xfId="25819"/>
    <cellStyle name="Nota 20 2 7" xfId="37909"/>
    <cellStyle name="Nota 20 3" xfId="1066"/>
    <cellStyle name="Nota 20 3 2" xfId="3119"/>
    <cellStyle name="Nota 20 3 2 2" xfId="9178"/>
    <cellStyle name="Nota 20 3 2 2 2" xfId="21298"/>
    <cellStyle name="Nota 20 3 2 2 3" xfId="33387"/>
    <cellStyle name="Nota 20 3 2 2 4" xfId="49745"/>
    <cellStyle name="Nota 20 3 2 3" xfId="15238"/>
    <cellStyle name="Nota 20 3 2 4" xfId="27328"/>
    <cellStyle name="Nota 20 3 2 5" xfId="41468"/>
    <cellStyle name="Nota 20 3 3" xfId="5144"/>
    <cellStyle name="Nota 20 3 3 2" xfId="11203"/>
    <cellStyle name="Nota 20 3 3 2 2" xfId="23323"/>
    <cellStyle name="Nota 20 3 3 2 3" xfId="35412"/>
    <cellStyle name="Nota 20 3 3 2 4" xfId="51770"/>
    <cellStyle name="Nota 20 3 3 3" xfId="17263"/>
    <cellStyle name="Nota 20 3 3 4" xfId="29353"/>
    <cellStyle name="Nota 20 3 3 5" xfId="43493"/>
    <cellStyle name="Nota 20 3 4" xfId="7148"/>
    <cellStyle name="Nota 20 3 4 2" xfId="19268"/>
    <cellStyle name="Nota 20 3 4 2 2" xfId="47703"/>
    <cellStyle name="Nota 20 3 4 3" xfId="31357"/>
    <cellStyle name="Nota 20 3 4 4" xfId="39426"/>
    <cellStyle name="Nota 20 3 5" xfId="13208"/>
    <cellStyle name="Nota 20 3 5 2" xfId="45654"/>
    <cellStyle name="Nota 20 3 6" xfId="25323"/>
    <cellStyle name="Nota 20 3 7" xfId="37413"/>
    <cellStyle name="Nota 20 4" xfId="2116"/>
    <cellStyle name="Nota 20 4 2" xfId="4152"/>
    <cellStyle name="Nota 20 4 2 2" xfId="10211"/>
    <cellStyle name="Nota 20 4 2 2 2" xfId="22331"/>
    <cellStyle name="Nota 20 4 2 2 3" xfId="34420"/>
    <cellStyle name="Nota 20 4 2 2 4" xfId="50778"/>
    <cellStyle name="Nota 20 4 2 3" xfId="16271"/>
    <cellStyle name="Nota 20 4 2 4" xfId="28361"/>
    <cellStyle name="Nota 20 4 2 5" xfId="42501"/>
    <cellStyle name="Nota 20 4 3" xfId="6152"/>
    <cellStyle name="Nota 20 4 3 2" xfId="12211"/>
    <cellStyle name="Nota 20 4 3 2 2" xfId="24331"/>
    <cellStyle name="Nota 20 4 3 2 3" xfId="36420"/>
    <cellStyle name="Nota 20 4 3 2 4" xfId="52778"/>
    <cellStyle name="Nota 20 4 3 3" xfId="18271"/>
    <cellStyle name="Nota 20 4 3 4" xfId="30361"/>
    <cellStyle name="Nota 20 4 3 5" xfId="44501"/>
    <cellStyle name="Nota 20 4 4" xfId="8181"/>
    <cellStyle name="Nota 20 4 4 2" xfId="20301"/>
    <cellStyle name="Nota 20 4 4 2 2" xfId="48745"/>
    <cellStyle name="Nota 20 4 4 3" xfId="32390"/>
    <cellStyle name="Nota 20 4 4 4" xfId="40468"/>
    <cellStyle name="Nota 20 4 5" xfId="14241"/>
    <cellStyle name="Nota 20 4 5 2" xfId="46696"/>
    <cellStyle name="Nota 20 4 6" xfId="26331"/>
    <cellStyle name="Nota 20 4 7" xfId="38421"/>
    <cellStyle name="Nota 20 5" xfId="2618"/>
    <cellStyle name="Nota 20 5 2" xfId="8678"/>
    <cellStyle name="Nota 20 5 2 2" xfId="20798"/>
    <cellStyle name="Nota 20 5 2 3" xfId="32887"/>
    <cellStyle name="Nota 20 5 2 4" xfId="49244"/>
    <cellStyle name="Nota 20 5 3" xfId="14738"/>
    <cellStyle name="Nota 20 5 4" xfId="26828"/>
    <cellStyle name="Nota 20 5 5" xfId="40967"/>
    <cellStyle name="Nota 20 6" xfId="4646"/>
    <cellStyle name="Nota 20 6 2" xfId="10705"/>
    <cellStyle name="Nota 20 6 2 2" xfId="22825"/>
    <cellStyle name="Nota 20 6 2 3" xfId="34914"/>
    <cellStyle name="Nota 20 6 2 4" xfId="51272"/>
    <cellStyle name="Nota 20 6 3" xfId="16765"/>
    <cellStyle name="Nota 20 6 4" xfId="28855"/>
    <cellStyle name="Nota 20 6 5" xfId="42995"/>
    <cellStyle name="Nota 20 7" xfId="6648"/>
    <cellStyle name="Nota 20 7 2" xfId="18768"/>
    <cellStyle name="Nota 20 7 2 2" xfId="47197"/>
    <cellStyle name="Nota 20 7 3" xfId="30857"/>
    <cellStyle name="Nota 20 7 4" xfId="38920"/>
    <cellStyle name="Nota 20 8" xfId="12708"/>
    <cellStyle name="Nota 20 8 2" xfId="45150"/>
    <cellStyle name="Nota 20 9" xfId="24825"/>
    <cellStyle name="Nota 21" xfId="538"/>
    <cellStyle name="Nota 21 10" xfId="36917"/>
    <cellStyle name="Nota 21 2" xfId="1580"/>
    <cellStyle name="Nota 21 2 2" xfId="3620"/>
    <cellStyle name="Nota 21 2 2 2" xfId="9679"/>
    <cellStyle name="Nota 21 2 2 2 2" xfId="21799"/>
    <cellStyle name="Nota 21 2 2 2 3" xfId="33888"/>
    <cellStyle name="Nota 21 2 2 2 4" xfId="50246"/>
    <cellStyle name="Nota 21 2 2 3" xfId="15739"/>
    <cellStyle name="Nota 21 2 2 4" xfId="27829"/>
    <cellStyle name="Nota 21 2 2 5" xfId="41969"/>
    <cellStyle name="Nota 21 2 3" xfId="5642"/>
    <cellStyle name="Nota 21 2 3 2" xfId="11701"/>
    <cellStyle name="Nota 21 2 3 2 2" xfId="23821"/>
    <cellStyle name="Nota 21 2 3 2 3" xfId="35910"/>
    <cellStyle name="Nota 21 2 3 2 4" xfId="52268"/>
    <cellStyle name="Nota 21 2 3 3" xfId="17761"/>
    <cellStyle name="Nota 21 2 3 4" xfId="29851"/>
    <cellStyle name="Nota 21 2 3 5" xfId="43991"/>
    <cellStyle name="Nota 21 2 4" xfId="7649"/>
    <cellStyle name="Nota 21 2 4 2" xfId="19769"/>
    <cellStyle name="Nota 21 2 4 2 2" xfId="48212"/>
    <cellStyle name="Nota 21 2 4 3" xfId="31858"/>
    <cellStyle name="Nota 21 2 4 4" xfId="39935"/>
    <cellStyle name="Nota 21 2 5" xfId="13709"/>
    <cellStyle name="Nota 21 2 5 2" xfId="46163"/>
    <cellStyle name="Nota 21 2 6" xfId="25821"/>
    <cellStyle name="Nota 21 2 7" xfId="37911"/>
    <cellStyle name="Nota 21 3" xfId="1068"/>
    <cellStyle name="Nota 21 3 2" xfId="3121"/>
    <cellStyle name="Nota 21 3 2 2" xfId="9180"/>
    <cellStyle name="Nota 21 3 2 2 2" xfId="21300"/>
    <cellStyle name="Nota 21 3 2 2 3" xfId="33389"/>
    <cellStyle name="Nota 21 3 2 2 4" xfId="49747"/>
    <cellStyle name="Nota 21 3 2 3" xfId="15240"/>
    <cellStyle name="Nota 21 3 2 4" xfId="27330"/>
    <cellStyle name="Nota 21 3 2 5" xfId="41470"/>
    <cellStyle name="Nota 21 3 3" xfId="5146"/>
    <cellStyle name="Nota 21 3 3 2" xfId="11205"/>
    <cellStyle name="Nota 21 3 3 2 2" xfId="23325"/>
    <cellStyle name="Nota 21 3 3 2 3" xfId="35414"/>
    <cellStyle name="Nota 21 3 3 2 4" xfId="51772"/>
    <cellStyle name="Nota 21 3 3 3" xfId="17265"/>
    <cellStyle name="Nota 21 3 3 4" xfId="29355"/>
    <cellStyle name="Nota 21 3 3 5" xfId="43495"/>
    <cellStyle name="Nota 21 3 4" xfId="7150"/>
    <cellStyle name="Nota 21 3 4 2" xfId="19270"/>
    <cellStyle name="Nota 21 3 4 2 2" xfId="47705"/>
    <cellStyle name="Nota 21 3 4 3" xfId="31359"/>
    <cellStyle name="Nota 21 3 4 4" xfId="39428"/>
    <cellStyle name="Nota 21 3 5" xfId="13210"/>
    <cellStyle name="Nota 21 3 5 2" xfId="45656"/>
    <cellStyle name="Nota 21 3 6" xfId="25325"/>
    <cellStyle name="Nota 21 3 7" xfId="37415"/>
    <cellStyle name="Nota 21 4" xfId="2118"/>
    <cellStyle name="Nota 21 4 2" xfId="4154"/>
    <cellStyle name="Nota 21 4 2 2" xfId="10213"/>
    <cellStyle name="Nota 21 4 2 2 2" xfId="22333"/>
    <cellStyle name="Nota 21 4 2 2 3" xfId="34422"/>
    <cellStyle name="Nota 21 4 2 2 4" xfId="50780"/>
    <cellStyle name="Nota 21 4 2 3" xfId="16273"/>
    <cellStyle name="Nota 21 4 2 4" xfId="28363"/>
    <cellStyle name="Nota 21 4 2 5" xfId="42503"/>
    <cellStyle name="Nota 21 4 3" xfId="6154"/>
    <cellStyle name="Nota 21 4 3 2" xfId="12213"/>
    <cellStyle name="Nota 21 4 3 2 2" xfId="24333"/>
    <cellStyle name="Nota 21 4 3 2 3" xfId="36422"/>
    <cellStyle name="Nota 21 4 3 2 4" xfId="52780"/>
    <cellStyle name="Nota 21 4 3 3" xfId="18273"/>
    <cellStyle name="Nota 21 4 3 4" xfId="30363"/>
    <cellStyle name="Nota 21 4 3 5" xfId="44503"/>
    <cellStyle name="Nota 21 4 4" xfId="8183"/>
    <cellStyle name="Nota 21 4 4 2" xfId="20303"/>
    <cellStyle name="Nota 21 4 4 2 2" xfId="48747"/>
    <cellStyle name="Nota 21 4 4 3" xfId="32392"/>
    <cellStyle name="Nota 21 4 4 4" xfId="40470"/>
    <cellStyle name="Nota 21 4 5" xfId="14243"/>
    <cellStyle name="Nota 21 4 5 2" xfId="46698"/>
    <cellStyle name="Nota 21 4 6" xfId="26333"/>
    <cellStyle name="Nota 21 4 7" xfId="38423"/>
    <cellStyle name="Nota 21 5" xfId="2620"/>
    <cellStyle name="Nota 21 5 2" xfId="8680"/>
    <cellStyle name="Nota 21 5 2 2" xfId="20800"/>
    <cellStyle name="Nota 21 5 2 3" xfId="32889"/>
    <cellStyle name="Nota 21 5 2 4" xfId="49246"/>
    <cellStyle name="Nota 21 5 3" xfId="14740"/>
    <cellStyle name="Nota 21 5 4" xfId="26830"/>
    <cellStyle name="Nota 21 5 5" xfId="40969"/>
    <cellStyle name="Nota 21 6" xfId="4648"/>
    <cellStyle name="Nota 21 6 2" xfId="10707"/>
    <cellStyle name="Nota 21 6 2 2" xfId="22827"/>
    <cellStyle name="Nota 21 6 2 3" xfId="34916"/>
    <cellStyle name="Nota 21 6 2 4" xfId="51274"/>
    <cellStyle name="Nota 21 6 3" xfId="16767"/>
    <cellStyle name="Nota 21 6 4" xfId="28857"/>
    <cellStyle name="Nota 21 6 5" xfId="42997"/>
    <cellStyle name="Nota 21 7" xfId="6650"/>
    <cellStyle name="Nota 21 7 2" xfId="18770"/>
    <cellStyle name="Nota 21 7 2 2" xfId="47199"/>
    <cellStyle name="Nota 21 7 3" xfId="30859"/>
    <cellStyle name="Nota 21 7 4" xfId="38922"/>
    <cellStyle name="Nota 21 8" xfId="12710"/>
    <cellStyle name="Nota 21 8 2" xfId="45152"/>
    <cellStyle name="Nota 21 9" xfId="24827"/>
    <cellStyle name="Nota 22" xfId="540"/>
    <cellStyle name="Nota 22 10" xfId="36919"/>
    <cellStyle name="Nota 22 2" xfId="1582"/>
    <cellStyle name="Nota 22 2 2" xfId="3622"/>
    <cellStyle name="Nota 22 2 2 2" xfId="9681"/>
    <cellStyle name="Nota 22 2 2 2 2" xfId="21801"/>
    <cellStyle name="Nota 22 2 2 2 3" xfId="33890"/>
    <cellStyle name="Nota 22 2 2 2 4" xfId="50248"/>
    <cellStyle name="Nota 22 2 2 3" xfId="15741"/>
    <cellStyle name="Nota 22 2 2 4" xfId="27831"/>
    <cellStyle name="Nota 22 2 2 5" xfId="41971"/>
    <cellStyle name="Nota 22 2 3" xfId="5644"/>
    <cellStyle name="Nota 22 2 3 2" xfId="11703"/>
    <cellStyle name="Nota 22 2 3 2 2" xfId="23823"/>
    <cellStyle name="Nota 22 2 3 2 3" xfId="35912"/>
    <cellStyle name="Nota 22 2 3 2 4" xfId="52270"/>
    <cellStyle name="Nota 22 2 3 3" xfId="17763"/>
    <cellStyle name="Nota 22 2 3 4" xfId="29853"/>
    <cellStyle name="Nota 22 2 3 5" xfId="43993"/>
    <cellStyle name="Nota 22 2 4" xfId="7651"/>
    <cellStyle name="Nota 22 2 4 2" xfId="19771"/>
    <cellStyle name="Nota 22 2 4 2 2" xfId="48214"/>
    <cellStyle name="Nota 22 2 4 3" xfId="31860"/>
    <cellStyle name="Nota 22 2 4 4" xfId="39937"/>
    <cellStyle name="Nota 22 2 5" xfId="13711"/>
    <cellStyle name="Nota 22 2 5 2" xfId="46165"/>
    <cellStyle name="Nota 22 2 6" xfId="25823"/>
    <cellStyle name="Nota 22 2 7" xfId="37913"/>
    <cellStyle name="Nota 22 3" xfId="1070"/>
    <cellStyle name="Nota 22 3 2" xfId="3123"/>
    <cellStyle name="Nota 22 3 2 2" xfId="9182"/>
    <cellStyle name="Nota 22 3 2 2 2" xfId="21302"/>
    <cellStyle name="Nota 22 3 2 2 3" xfId="33391"/>
    <cellStyle name="Nota 22 3 2 2 4" xfId="49749"/>
    <cellStyle name="Nota 22 3 2 3" xfId="15242"/>
    <cellStyle name="Nota 22 3 2 4" xfId="27332"/>
    <cellStyle name="Nota 22 3 2 5" xfId="41472"/>
    <cellStyle name="Nota 22 3 3" xfId="5148"/>
    <cellStyle name="Nota 22 3 3 2" xfId="11207"/>
    <cellStyle name="Nota 22 3 3 2 2" xfId="23327"/>
    <cellStyle name="Nota 22 3 3 2 3" xfId="35416"/>
    <cellStyle name="Nota 22 3 3 2 4" xfId="51774"/>
    <cellStyle name="Nota 22 3 3 3" xfId="17267"/>
    <cellStyle name="Nota 22 3 3 4" xfId="29357"/>
    <cellStyle name="Nota 22 3 3 5" xfId="43497"/>
    <cellStyle name="Nota 22 3 4" xfId="7152"/>
    <cellStyle name="Nota 22 3 4 2" xfId="19272"/>
    <cellStyle name="Nota 22 3 4 2 2" xfId="47707"/>
    <cellStyle name="Nota 22 3 4 3" xfId="31361"/>
    <cellStyle name="Nota 22 3 4 4" xfId="39430"/>
    <cellStyle name="Nota 22 3 5" xfId="13212"/>
    <cellStyle name="Nota 22 3 5 2" xfId="45658"/>
    <cellStyle name="Nota 22 3 6" xfId="25327"/>
    <cellStyle name="Nota 22 3 7" xfId="37417"/>
    <cellStyle name="Nota 22 4" xfId="2120"/>
    <cellStyle name="Nota 22 4 2" xfId="4156"/>
    <cellStyle name="Nota 22 4 2 2" xfId="10215"/>
    <cellStyle name="Nota 22 4 2 2 2" xfId="22335"/>
    <cellStyle name="Nota 22 4 2 2 3" xfId="34424"/>
    <cellStyle name="Nota 22 4 2 2 4" xfId="50782"/>
    <cellStyle name="Nota 22 4 2 3" xfId="16275"/>
    <cellStyle name="Nota 22 4 2 4" xfId="28365"/>
    <cellStyle name="Nota 22 4 2 5" xfId="42505"/>
    <cellStyle name="Nota 22 4 3" xfId="6156"/>
    <cellStyle name="Nota 22 4 3 2" xfId="12215"/>
    <cellStyle name="Nota 22 4 3 2 2" xfId="24335"/>
    <cellStyle name="Nota 22 4 3 2 3" xfId="36424"/>
    <cellStyle name="Nota 22 4 3 2 4" xfId="52782"/>
    <cellStyle name="Nota 22 4 3 3" xfId="18275"/>
    <cellStyle name="Nota 22 4 3 4" xfId="30365"/>
    <cellStyle name="Nota 22 4 3 5" xfId="44505"/>
    <cellStyle name="Nota 22 4 4" xfId="8185"/>
    <cellStyle name="Nota 22 4 4 2" xfId="20305"/>
    <cellStyle name="Nota 22 4 4 2 2" xfId="48749"/>
    <cellStyle name="Nota 22 4 4 3" xfId="32394"/>
    <cellStyle name="Nota 22 4 4 4" xfId="40472"/>
    <cellStyle name="Nota 22 4 5" xfId="14245"/>
    <cellStyle name="Nota 22 4 5 2" xfId="46700"/>
    <cellStyle name="Nota 22 4 6" xfId="26335"/>
    <cellStyle name="Nota 22 4 7" xfId="38425"/>
    <cellStyle name="Nota 22 5" xfId="2622"/>
    <cellStyle name="Nota 22 5 2" xfId="8682"/>
    <cellStyle name="Nota 22 5 2 2" xfId="20802"/>
    <cellStyle name="Nota 22 5 2 3" xfId="32891"/>
    <cellStyle name="Nota 22 5 2 4" xfId="49248"/>
    <cellStyle name="Nota 22 5 3" xfId="14742"/>
    <cellStyle name="Nota 22 5 4" xfId="26832"/>
    <cellStyle name="Nota 22 5 5" xfId="40971"/>
    <cellStyle name="Nota 22 6" xfId="4650"/>
    <cellStyle name="Nota 22 6 2" xfId="10709"/>
    <cellStyle name="Nota 22 6 2 2" xfId="22829"/>
    <cellStyle name="Nota 22 6 2 3" xfId="34918"/>
    <cellStyle name="Nota 22 6 2 4" xfId="51276"/>
    <cellStyle name="Nota 22 6 3" xfId="16769"/>
    <cellStyle name="Nota 22 6 4" xfId="28859"/>
    <cellStyle name="Nota 22 6 5" xfId="42999"/>
    <cellStyle name="Nota 22 7" xfId="6652"/>
    <cellStyle name="Nota 22 7 2" xfId="18772"/>
    <cellStyle name="Nota 22 7 2 2" xfId="47201"/>
    <cellStyle name="Nota 22 7 3" xfId="30861"/>
    <cellStyle name="Nota 22 7 4" xfId="38924"/>
    <cellStyle name="Nota 22 8" xfId="12712"/>
    <cellStyle name="Nota 22 8 2" xfId="45154"/>
    <cellStyle name="Nota 22 9" xfId="24829"/>
    <cellStyle name="Nota 23" xfId="542"/>
    <cellStyle name="Nota 23 2" xfId="1584"/>
    <cellStyle name="Nota 23 2 2" xfId="3624"/>
    <cellStyle name="Nota 23 2 2 2" xfId="9683"/>
    <cellStyle name="Nota 23 2 2 2 2" xfId="21803"/>
    <cellStyle name="Nota 23 2 2 2 2 2" xfId="52895"/>
    <cellStyle name="Nota 23 2 2 2 3" xfId="33892"/>
    <cellStyle name="Nota 23 2 2 2 3 2" xfId="53105"/>
    <cellStyle name="Nota 23 2 2 2 4" xfId="44618"/>
    <cellStyle name="Nota 23 2 2 3" xfId="15743"/>
    <cellStyle name="Nota 23 2 2 3 2" xfId="52945"/>
    <cellStyle name="Nota 23 2 2 3 3" xfId="53155"/>
    <cellStyle name="Nota 23 2 2 3 4" xfId="44668"/>
    <cellStyle name="Nota 23 2 2 4" xfId="27833"/>
    <cellStyle name="Nota 23 2 2 4 2" xfId="52819"/>
    <cellStyle name="Nota 23 2 2 4 3" xfId="53034"/>
    <cellStyle name="Nota 23 2 2 4 4" xfId="44542"/>
    <cellStyle name="Nota 23 2 2 5" xfId="44656"/>
    <cellStyle name="Nota 23 2 2 5 2" xfId="52933"/>
    <cellStyle name="Nota 23 2 2 5 3" xfId="53143"/>
    <cellStyle name="Nota 23 2 2 6" xfId="44650"/>
    <cellStyle name="Nota 23 2 2 6 2" xfId="52927"/>
    <cellStyle name="Nota 23 2 2 6 3" xfId="53137"/>
    <cellStyle name="Nota 23 2 2 7" xfId="50250"/>
    <cellStyle name="Nota 23 2 2 8" xfId="53008"/>
    <cellStyle name="Nota 23 2 2 9" xfId="41973"/>
    <cellStyle name="Nota 23 2 3" xfId="7653"/>
    <cellStyle name="Nota 23 2 3 2" xfId="19773"/>
    <cellStyle name="Nota 23 2 3 2 2" xfId="48216"/>
    <cellStyle name="Nota 23 2 3 3" xfId="31862"/>
    <cellStyle name="Nota 23 2 3 3 2" xfId="52978"/>
    <cellStyle name="Nota 23 2 3 4" xfId="39939"/>
    <cellStyle name="Nota 23 2 4" xfId="13713"/>
    <cellStyle name="Nota 23 2 4 2" xfId="46167"/>
    <cellStyle name="Nota 23 3" xfId="1637"/>
    <cellStyle name="Nota 23 3 2" xfId="3674"/>
    <cellStyle name="Nota 23 3 2 2" xfId="9733"/>
    <cellStyle name="Nota 23 3 2 2 2" xfId="21853"/>
    <cellStyle name="Nota 23 3 2 2 2 2" xfId="52908"/>
    <cellStyle name="Nota 23 3 2 2 3" xfId="33942"/>
    <cellStyle name="Nota 23 3 2 2 3 2" xfId="53118"/>
    <cellStyle name="Nota 23 3 2 2 4" xfId="44631"/>
    <cellStyle name="Nota 23 3 2 3" xfId="15793"/>
    <cellStyle name="Nota 23 3 2 3 2" xfId="52834"/>
    <cellStyle name="Nota 23 3 2 3 3" xfId="53048"/>
    <cellStyle name="Nota 23 3 2 3 4" xfId="44557"/>
    <cellStyle name="Nota 23 3 2 4" xfId="27883"/>
    <cellStyle name="Nota 23 3 2 4 2" xfId="52837"/>
    <cellStyle name="Nota 23 3 2 4 3" xfId="53051"/>
    <cellStyle name="Nota 23 3 2 4 4" xfId="44560"/>
    <cellStyle name="Nota 23 3 2 5" xfId="44651"/>
    <cellStyle name="Nota 23 3 2 5 2" xfId="52928"/>
    <cellStyle name="Nota 23 3 2 5 3" xfId="53138"/>
    <cellStyle name="Nota 23 3 2 6" xfId="44644"/>
    <cellStyle name="Nota 23 3 2 6 2" xfId="52921"/>
    <cellStyle name="Nota 23 3 2 6 3" xfId="53131"/>
    <cellStyle name="Nota 23 3 2 7" xfId="50300"/>
    <cellStyle name="Nota 23 3 2 8" xfId="53020"/>
    <cellStyle name="Nota 23 3 2 9" xfId="42023"/>
    <cellStyle name="Nota 23 3 3" xfId="7703"/>
    <cellStyle name="Nota 23 3 3 2" xfId="19823"/>
    <cellStyle name="Nota 23 3 3 2 2" xfId="48266"/>
    <cellStyle name="Nota 23 3 3 3" xfId="31912"/>
    <cellStyle name="Nota 23 3 3 3 2" xfId="52990"/>
    <cellStyle name="Nota 23 3 3 4" xfId="39989"/>
    <cellStyle name="Nota 23 3 4" xfId="13763"/>
    <cellStyle name="Nota 23 3 4 2" xfId="46217"/>
    <cellStyle name="Nota 23 4" xfId="1627"/>
    <cellStyle name="Nota 23 4 2" xfId="3664"/>
    <cellStyle name="Nota 23 4 2 2" xfId="9723"/>
    <cellStyle name="Nota 23 4 2 2 2" xfId="21843"/>
    <cellStyle name="Nota 23 4 2 2 2 2" xfId="52899"/>
    <cellStyle name="Nota 23 4 2 2 3" xfId="33932"/>
    <cellStyle name="Nota 23 4 2 2 3 2" xfId="53109"/>
    <cellStyle name="Nota 23 4 2 2 4" xfId="44622"/>
    <cellStyle name="Nota 23 4 2 3" xfId="15783"/>
    <cellStyle name="Nota 23 4 2 3 2" xfId="52840"/>
    <cellStyle name="Nota 23 4 2 3 3" xfId="53054"/>
    <cellStyle name="Nota 23 4 2 3 4" xfId="44563"/>
    <cellStyle name="Nota 23 4 2 4" xfId="27873"/>
    <cellStyle name="Nota 23 4 2 4 2" xfId="52815"/>
    <cellStyle name="Nota 23 4 2 4 3" xfId="53030"/>
    <cellStyle name="Nota 23 4 2 4 4" xfId="44538"/>
    <cellStyle name="Nota 23 4 2 5" xfId="44584"/>
    <cellStyle name="Nota 23 4 2 5 2" xfId="52861"/>
    <cellStyle name="Nota 23 4 2 5 3" xfId="53073"/>
    <cellStyle name="Nota 23 4 2 6" xfId="44540"/>
    <cellStyle name="Nota 23 4 2 6 2" xfId="52817"/>
    <cellStyle name="Nota 23 4 2 6 3" xfId="53032"/>
    <cellStyle name="Nota 23 4 2 7" xfId="50290"/>
    <cellStyle name="Nota 23 4 2 8" xfId="53011"/>
    <cellStyle name="Nota 23 4 2 9" xfId="42013"/>
    <cellStyle name="Nota 23 4 3" xfId="7693"/>
    <cellStyle name="Nota 23 4 3 2" xfId="19813"/>
    <cellStyle name="Nota 23 4 3 2 2" xfId="48256"/>
    <cellStyle name="Nota 23 4 3 3" xfId="31902"/>
    <cellStyle name="Nota 23 4 3 3 2" xfId="52981"/>
    <cellStyle name="Nota 23 4 3 4" xfId="39979"/>
    <cellStyle name="Nota 23 4 4" xfId="13753"/>
    <cellStyle name="Nota 23 4 4 2" xfId="46207"/>
    <cellStyle name="Nota 23 5" xfId="1646"/>
    <cellStyle name="Nota 23 5 2" xfId="3683"/>
    <cellStyle name="Nota 23 5 2 2" xfId="9742"/>
    <cellStyle name="Nota 23 5 2 2 2" xfId="21862"/>
    <cellStyle name="Nota 23 5 2 2 2 2" xfId="52916"/>
    <cellStyle name="Nota 23 5 2 2 3" xfId="33951"/>
    <cellStyle name="Nota 23 5 2 2 3 2" xfId="53126"/>
    <cellStyle name="Nota 23 5 2 2 4" xfId="44639"/>
    <cellStyle name="Nota 23 5 2 3" xfId="15802"/>
    <cellStyle name="Nota 23 5 2 3 2" xfId="52944"/>
    <cellStyle name="Nota 23 5 2 3 3" xfId="53154"/>
    <cellStyle name="Nota 23 5 2 3 4" xfId="44667"/>
    <cellStyle name="Nota 23 5 2 4" xfId="27892"/>
    <cellStyle name="Nota 23 5 2 4 2" xfId="52951"/>
    <cellStyle name="Nota 23 5 2 4 3" xfId="53161"/>
    <cellStyle name="Nota 23 5 2 4 4" xfId="44674"/>
    <cellStyle name="Nota 23 5 2 5" xfId="44678"/>
    <cellStyle name="Nota 23 5 2 5 2" xfId="52955"/>
    <cellStyle name="Nota 23 5 2 5 3" xfId="53165"/>
    <cellStyle name="Nota 23 5 2 6" xfId="44647"/>
    <cellStyle name="Nota 23 5 2 6 2" xfId="52924"/>
    <cellStyle name="Nota 23 5 2 6 3" xfId="53134"/>
    <cellStyle name="Nota 23 5 2 7" xfId="50309"/>
    <cellStyle name="Nota 23 5 2 8" xfId="53028"/>
    <cellStyle name="Nota 23 5 2 9" xfId="42032"/>
    <cellStyle name="Nota 23 5 3" xfId="7712"/>
    <cellStyle name="Nota 23 5 3 2" xfId="19832"/>
    <cellStyle name="Nota 23 5 3 2 2" xfId="48275"/>
    <cellStyle name="Nota 23 5 3 3" xfId="31921"/>
    <cellStyle name="Nota 23 5 3 3 2" xfId="52998"/>
    <cellStyle name="Nota 23 5 3 4" xfId="39998"/>
    <cellStyle name="Nota 23 5 4" xfId="13772"/>
    <cellStyle name="Nota 23 5 4 2" xfId="46226"/>
    <cellStyle name="Nota 23 6" xfId="1636"/>
    <cellStyle name="Nota 23 6 2" xfId="3673"/>
    <cellStyle name="Nota 23 6 2 2" xfId="9732"/>
    <cellStyle name="Nota 23 6 2 2 2" xfId="21852"/>
    <cellStyle name="Nota 23 6 2 2 2 2" xfId="52907"/>
    <cellStyle name="Nota 23 6 2 2 3" xfId="33941"/>
    <cellStyle name="Nota 23 6 2 2 3 2" xfId="53117"/>
    <cellStyle name="Nota 23 6 2 2 4" xfId="44630"/>
    <cellStyle name="Nota 23 6 2 3" xfId="15792"/>
    <cellStyle name="Nota 23 6 2 3 2" xfId="52875"/>
    <cellStyle name="Nota 23 6 2 3 3" xfId="53087"/>
    <cellStyle name="Nota 23 6 2 3 4" xfId="44598"/>
    <cellStyle name="Nota 23 6 2 4" xfId="27882"/>
    <cellStyle name="Nota 23 6 2 4 2" xfId="52946"/>
    <cellStyle name="Nota 23 6 2 4 3" xfId="53156"/>
    <cellStyle name="Nota 23 6 2 4 4" xfId="44669"/>
    <cellStyle name="Nota 23 6 2 5" xfId="44607"/>
    <cellStyle name="Nota 23 6 2 5 2" xfId="52884"/>
    <cellStyle name="Nota 23 6 2 5 3" xfId="53095"/>
    <cellStyle name="Nota 23 6 2 6" xfId="44585"/>
    <cellStyle name="Nota 23 6 2 6 2" xfId="52862"/>
    <cellStyle name="Nota 23 6 2 6 3" xfId="53074"/>
    <cellStyle name="Nota 23 6 2 7" xfId="50299"/>
    <cellStyle name="Nota 23 6 2 8" xfId="53019"/>
    <cellStyle name="Nota 23 6 2 9" xfId="42022"/>
    <cellStyle name="Nota 23 6 3" xfId="7702"/>
    <cellStyle name="Nota 23 6 3 2" xfId="19822"/>
    <cellStyle name="Nota 23 6 3 2 2" xfId="48265"/>
    <cellStyle name="Nota 23 6 3 3" xfId="31911"/>
    <cellStyle name="Nota 23 6 3 3 2" xfId="52989"/>
    <cellStyle name="Nota 23 6 3 4" xfId="39988"/>
    <cellStyle name="Nota 23 6 4" xfId="13762"/>
    <cellStyle name="Nota 23 6 4 2" xfId="46216"/>
    <cellStyle name="Nota 23 7" xfId="2624"/>
    <cellStyle name="Nota 23 7 2" xfId="8684"/>
    <cellStyle name="Nota 23 7 2 2" xfId="20804"/>
    <cellStyle name="Nota 23 7 2 2 2" xfId="52872"/>
    <cellStyle name="Nota 23 7 2 3" xfId="32893"/>
    <cellStyle name="Nota 23 7 2 3 2" xfId="53084"/>
    <cellStyle name="Nota 23 7 2 4" xfId="44595"/>
    <cellStyle name="Nota 23 7 3" xfId="14744"/>
    <cellStyle name="Nota 23 7 3 2" xfId="52858"/>
    <cellStyle name="Nota 23 7 3 3" xfId="53071"/>
    <cellStyle name="Nota 23 7 3 4" xfId="44581"/>
    <cellStyle name="Nota 23 7 4" xfId="26834"/>
    <cellStyle name="Nota 23 7 4 2" xfId="52863"/>
    <cellStyle name="Nota 23 7 4 3" xfId="53075"/>
    <cellStyle name="Nota 23 7 4 4" xfId="44586"/>
    <cellStyle name="Nota 23 7 5" xfId="44662"/>
    <cellStyle name="Nota 23 7 5 2" xfId="52939"/>
    <cellStyle name="Nota 23 7 5 3" xfId="53149"/>
    <cellStyle name="Nota 23 7 6" xfId="44565"/>
    <cellStyle name="Nota 23 7 6 2" xfId="52842"/>
    <cellStyle name="Nota 23 7 6 3" xfId="53056"/>
    <cellStyle name="Nota 23 7 7" xfId="49250"/>
    <cellStyle name="Nota 23 7 8" xfId="53003"/>
    <cellStyle name="Nota 23 7 9" xfId="40973"/>
    <cellStyle name="Nota 23 8" xfId="6654"/>
    <cellStyle name="Nota 23 8 2" xfId="18774"/>
    <cellStyle name="Nota 23 8 2 2" xfId="47203"/>
    <cellStyle name="Nota 23 8 3" xfId="30863"/>
    <cellStyle name="Nota 23 8 3 2" xfId="52971"/>
    <cellStyle name="Nota 23 8 4" xfId="38926"/>
    <cellStyle name="Nota 23 9" xfId="12714"/>
    <cellStyle name="Nota 23 9 2" xfId="45156"/>
    <cellStyle name="Nota 3" xfId="516"/>
    <cellStyle name="Nota 3 10" xfId="24808"/>
    <cellStyle name="Nota 3 11" xfId="36898"/>
    <cellStyle name="Nota 3 2" xfId="519"/>
    <cellStyle name="Nota 3 2 10" xfId="36901"/>
    <cellStyle name="Nota 3 2 2" xfId="1564"/>
    <cellStyle name="Nota 3 2 2 2" xfId="3604"/>
    <cellStyle name="Nota 3 2 2 2 2" xfId="9663"/>
    <cellStyle name="Nota 3 2 2 2 2 2" xfId="21783"/>
    <cellStyle name="Nota 3 2 2 2 2 3" xfId="33872"/>
    <cellStyle name="Nota 3 2 2 2 2 4" xfId="50230"/>
    <cellStyle name="Nota 3 2 2 2 3" xfId="15723"/>
    <cellStyle name="Nota 3 2 2 2 4" xfId="27813"/>
    <cellStyle name="Nota 3 2 2 2 5" xfId="41953"/>
    <cellStyle name="Nota 3 2 2 3" xfId="5626"/>
    <cellStyle name="Nota 3 2 2 3 2" xfId="11685"/>
    <cellStyle name="Nota 3 2 2 3 2 2" xfId="23805"/>
    <cellStyle name="Nota 3 2 2 3 2 3" xfId="35894"/>
    <cellStyle name="Nota 3 2 2 3 2 4" xfId="52252"/>
    <cellStyle name="Nota 3 2 2 3 3" xfId="17745"/>
    <cellStyle name="Nota 3 2 2 3 4" xfId="29835"/>
    <cellStyle name="Nota 3 2 2 3 5" xfId="43975"/>
    <cellStyle name="Nota 3 2 2 4" xfId="7633"/>
    <cellStyle name="Nota 3 2 2 4 2" xfId="19753"/>
    <cellStyle name="Nota 3 2 2 4 2 2" xfId="48196"/>
    <cellStyle name="Nota 3 2 2 4 3" xfId="31842"/>
    <cellStyle name="Nota 3 2 2 4 4" xfId="39919"/>
    <cellStyle name="Nota 3 2 2 5" xfId="13693"/>
    <cellStyle name="Nota 3 2 2 5 2" xfId="46147"/>
    <cellStyle name="Nota 3 2 2 6" xfId="25805"/>
    <cellStyle name="Nota 3 2 2 7" xfId="37895"/>
    <cellStyle name="Nota 3 2 3" xfId="1052"/>
    <cellStyle name="Nota 3 2 3 2" xfId="3105"/>
    <cellStyle name="Nota 3 2 3 2 2" xfId="9164"/>
    <cellStyle name="Nota 3 2 3 2 2 2" xfId="21284"/>
    <cellStyle name="Nota 3 2 3 2 2 3" xfId="33373"/>
    <cellStyle name="Nota 3 2 3 2 2 4" xfId="49731"/>
    <cellStyle name="Nota 3 2 3 2 3" xfId="15224"/>
    <cellStyle name="Nota 3 2 3 2 4" xfId="27314"/>
    <cellStyle name="Nota 3 2 3 2 5" xfId="41454"/>
    <cellStyle name="Nota 3 2 3 3" xfId="5130"/>
    <cellStyle name="Nota 3 2 3 3 2" xfId="11189"/>
    <cellStyle name="Nota 3 2 3 3 2 2" xfId="23309"/>
    <cellStyle name="Nota 3 2 3 3 2 3" xfId="35398"/>
    <cellStyle name="Nota 3 2 3 3 2 4" xfId="51756"/>
    <cellStyle name="Nota 3 2 3 3 3" xfId="17249"/>
    <cellStyle name="Nota 3 2 3 3 4" xfId="29339"/>
    <cellStyle name="Nota 3 2 3 3 5" xfId="43479"/>
    <cellStyle name="Nota 3 2 3 4" xfId="7134"/>
    <cellStyle name="Nota 3 2 3 4 2" xfId="19254"/>
    <cellStyle name="Nota 3 2 3 4 2 2" xfId="47689"/>
    <cellStyle name="Nota 3 2 3 4 3" xfId="31343"/>
    <cellStyle name="Nota 3 2 3 4 4" xfId="39412"/>
    <cellStyle name="Nota 3 2 3 5" xfId="13194"/>
    <cellStyle name="Nota 3 2 3 5 2" xfId="45640"/>
    <cellStyle name="Nota 3 2 3 6" xfId="25309"/>
    <cellStyle name="Nota 3 2 3 7" xfId="37399"/>
    <cellStyle name="Nota 3 2 4" xfId="2102"/>
    <cellStyle name="Nota 3 2 4 2" xfId="4138"/>
    <cellStyle name="Nota 3 2 4 2 2" xfId="10197"/>
    <cellStyle name="Nota 3 2 4 2 2 2" xfId="22317"/>
    <cellStyle name="Nota 3 2 4 2 2 3" xfId="34406"/>
    <cellStyle name="Nota 3 2 4 2 2 4" xfId="50764"/>
    <cellStyle name="Nota 3 2 4 2 3" xfId="16257"/>
    <cellStyle name="Nota 3 2 4 2 4" xfId="28347"/>
    <cellStyle name="Nota 3 2 4 2 5" xfId="42487"/>
    <cellStyle name="Nota 3 2 4 3" xfId="6138"/>
    <cellStyle name="Nota 3 2 4 3 2" xfId="12197"/>
    <cellStyle name="Nota 3 2 4 3 2 2" xfId="24317"/>
    <cellStyle name="Nota 3 2 4 3 2 3" xfId="36406"/>
    <cellStyle name="Nota 3 2 4 3 2 4" xfId="52764"/>
    <cellStyle name="Nota 3 2 4 3 3" xfId="18257"/>
    <cellStyle name="Nota 3 2 4 3 4" xfId="30347"/>
    <cellStyle name="Nota 3 2 4 3 5" xfId="44487"/>
    <cellStyle name="Nota 3 2 4 4" xfId="8167"/>
    <cellStyle name="Nota 3 2 4 4 2" xfId="20287"/>
    <cellStyle name="Nota 3 2 4 4 2 2" xfId="48731"/>
    <cellStyle name="Nota 3 2 4 4 3" xfId="32376"/>
    <cellStyle name="Nota 3 2 4 4 4" xfId="40454"/>
    <cellStyle name="Nota 3 2 4 5" xfId="14227"/>
    <cellStyle name="Nota 3 2 4 5 2" xfId="46682"/>
    <cellStyle name="Nota 3 2 4 6" xfId="26317"/>
    <cellStyle name="Nota 3 2 4 7" xfId="38407"/>
    <cellStyle name="Nota 3 2 5" xfId="2604"/>
    <cellStyle name="Nota 3 2 5 2" xfId="8664"/>
    <cellStyle name="Nota 3 2 5 2 2" xfId="20784"/>
    <cellStyle name="Nota 3 2 5 2 3" xfId="32873"/>
    <cellStyle name="Nota 3 2 5 2 4" xfId="49230"/>
    <cellStyle name="Nota 3 2 5 3" xfId="14724"/>
    <cellStyle name="Nota 3 2 5 4" xfId="26814"/>
    <cellStyle name="Nota 3 2 5 5" xfId="40953"/>
    <cellStyle name="Nota 3 2 6" xfId="4632"/>
    <cellStyle name="Nota 3 2 6 2" xfId="10691"/>
    <cellStyle name="Nota 3 2 6 2 2" xfId="22811"/>
    <cellStyle name="Nota 3 2 6 2 3" xfId="34900"/>
    <cellStyle name="Nota 3 2 6 2 4" xfId="51258"/>
    <cellStyle name="Nota 3 2 6 3" xfId="16751"/>
    <cellStyle name="Nota 3 2 6 4" xfId="28841"/>
    <cellStyle name="Nota 3 2 6 5" xfId="42981"/>
    <cellStyle name="Nota 3 2 7" xfId="6634"/>
    <cellStyle name="Nota 3 2 7 2" xfId="18754"/>
    <cellStyle name="Nota 3 2 7 2 2" xfId="47183"/>
    <cellStyle name="Nota 3 2 7 3" xfId="30843"/>
    <cellStyle name="Nota 3 2 7 4" xfId="38906"/>
    <cellStyle name="Nota 3 2 8" xfId="12694"/>
    <cellStyle name="Nota 3 2 8 2" xfId="45136"/>
    <cellStyle name="Nota 3 2 9" xfId="24811"/>
    <cellStyle name="Nota 3 3" xfId="1561"/>
    <cellStyle name="Nota 3 3 2" xfId="3601"/>
    <cellStyle name="Nota 3 3 2 2" xfId="9660"/>
    <cellStyle name="Nota 3 3 2 2 2" xfId="21780"/>
    <cellStyle name="Nota 3 3 2 2 3" xfId="33869"/>
    <cellStyle name="Nota 3 3 2 2 4" xfId="50227"/>
    <cellStyle name="Nota 3 3 2 3" xfId="15720"/>
    <cellStyle name="Nota 3 3 2 4" xfId="27810"/>
    <cellStyle name="Nota 3 3 2 5" xfId="41950"/>
    <cellStyle name="Nota 3 3 3" xfId="5623"/>
    <cellStyle name="Nota 3 3 3 2" xfId="11682"/>
    <cellStyle name="Nota 3 3 3 2 2" xfId="23802"/>
    <cellStyle name="Nota 3 3 3 2 3" xfId="35891"/>
    <cellStyle name="Nota 3 3 3 2 4" xfId="52249"/>
    <cellStyle name="Nota 3 3 3 3" xfId="17742"/>
    <cellStyle name="Nota 3 3 3 4" xfId="29832"/>
    <cellStyle name="Nota 3 3 3 5" xfId="43972"/>
    <cellStyle name="Nota 3 3 4" xfId="7630"/>
    <cellStyle name="Nota 3 3 4 2" xfId="19750"/>
    <cellStyle name="Nota 3 3 4 2 2" xfId="48193"/>
    <cellStyle name="Nota 3 3 4 3" xfId="31839"/>
    <cellStyle name="Nota 3 3 4 4" xfId="39916"/>
    <cellStyle name="Nota 3 3 5" xfId="13690"/>
    <cellStyle name="Nota 3 3 5 2" xfId="46144"/>
    <cellStyle name="Nota 3 3 6" xfId="25802"/>
    <cellStyle name="Nota 3 3 7" xfId="37892"/>
    <cellStyle name="Nota 3 4" xfId="1049"/>
    <cellStyle name="Nota 3 4 2" xfId="3102"/>
    <cellStyle name="Nota 3 4 2 2" xfId="9161"/>
    <cellStyle name="Nota 3 4 2 2 2" xfId="21281"/>
    <cellStyle name="Nota 3 4 2 2 3" xfId="33370"/>
    <cellStyle name="Nota 3 4 2 2 4" xfId="49728"/>
    <cellStyle name="Nota 3 4 2 3" xfId="15221"/>
    <cellStyle name="Nota 3 4 2 4" xfId="27311"/>
    <cellStyle name="Nota 3 4 2 5" xfId="41451"/>
    <cellStyle name="Nota 3 4 3" xfId="5127"/>
    <cellStyle name="Nota 3 4 3 2" xfId="11186"/>
    <cellStyle name="Nota 3 4 3 2 2" xfId="23306"/>
    <cellStyle name="Nota 3 4 3 2 3" xfId="35395"/>
    <cellStyle name="Nota 3 4 3 2 4" xfId="51753"/>
    <cellStyle name="Nota 3 4 3 3" xfId="17246"/>
    <cellStyle name="Nota 3 4 3 4" xfId="29336"/>
    <cellStyle name="Nota 3 4 3 5" xfId="43476"/>
    <cellStyle name="Nota 3 4 4" xfId="7131"/>
    <cellStyle name="Nota 3 4 4 2" xfId="19251"/>
    <cellStyle name="Nota 3 4 4 2 2" xfId="47686"/>
    <cellStyle name="Nota 3 4 4 3" xfId="31340"/>
    <cellStyle name="Nota 3 4 4 4" xfId="39409"/>
    <cellStyle name="Nota 3 4 5" xfId="13191"/>
    <cellStyle name="Nota 3 4 5 2" xfId="45637"/>
    <cellStyle name="Nota 3 4 6" xfId="25306"/>
    <cellStyle name="Nota 3 4 7" xfId="37396"/>
    <cellStyle name="Nota 3 5" xfId="2099"/>
    <cellStyle name="Nota 3 5 2" xfId="4135"/>
    <cellStyle name="Nota 3 5 2 2" xfId="10194"/>
    <cellStyle name="Nota 3 5 2 2 2" xfId="22314"/>
    <cellStyle name="Nota 3 5 2 2 3" xfId="34403"/>
    <cellStyle name="Nota 3 5 2 2 4" xfId="50761"/>
    <cellStyle name="Nota 3 5 2 3" xfId="16254"/>
    <cellStyle name="Nota 3 5 2 4" xfId="28344"/>
    <cellStyle name="Nota 3 5 2 5" xfId="42484"/>
    <cellStyle name="Nota 3 5 3" xfId="6135"/>
    <cellStyle name="Nota 3 5 3 2" xfId="12194"/>
    <cellStyle name="Nota 3 5 3 2 2" xfId="24314"/>
    <cellStyle name="Nota 3 5 3 2 3" xfId="36403"/>
    <cellStyle name="Nota 3 5 3 2 4" xfId="52761"/>
    <cellStyle name="Nota 3 5 3 3" xfId="18254"/>
    <cellStyle name="Nota 3 5 3 4" xfId="30344"/>
    <cellStyle name="Nota 3 5 3 5" xfId="44484"/>
    <cellStyle name="Nota 3 5 4" xfId="8164"/>
    <cellStyle name="Nota 3 5 4 2" xfId="20284"/>
    <cellStyle name="Nota 3 5 4 2 2" xfId="48728"/>
    <cellStyle name="Nota 3 5 4 3" xfId="32373"/>
    <cellStyle name="Nota 3 5 4 4" xfId="40451"/>
    <cellStyle name="Nota 3 5 5" xfId="14224"/>
    <cellStyle name="Nota 3 5 5 2" xfId="46679"/>
    <cellStyle name="Nota 3 5 6" xfId="26314"/>
    <cellStyle name="Nota 3 5 7" xfId="38404"/>
    <cellStyle name="Nota 3 6" xfId="2601"/>
    <cellStyle name="Nota 3 6 2" xfId="8661"/>
    <cellStyle name="Nota 3 6 2 2" xfId="20781"/>
    <cellStyle name="Nota 3 6 2 3" xfId="32870"/>
    <cellStyle name="Nota 3 6 2 4" xfId="49227"/>
    <cellStyle name="Nota 3 6 3" xfId="14721"/>
    <cellStyle name="Nota 3 6 4" xfId="26811"/>
    <cellStyle name="Nota 3 6 5" xfId="40950"/>
    <cellStyle name="Nota 3 7" xfId="4629"/>
    <cellStyle name="Nota 3 7 2" xfId="10688"/>
    <cellStyle name="Nota 3 7 2 2" xfId="22808"/>
    <cellStyle name="Nota 3 7 2 3" xfId="34897"/>
    <cellStyle name="Nota 3 7 2 4" xfId="51255"/>
    <cellStyle name="Nota 3 7 3" xfId="16748"/>
    <cellStyle name="Nota 3 7 4" xfId="28838"/>
    <cellStyle name="Nota 3 7 5" xfId="42978"/>
    <cellStyle name="Nota 3 8" xfId="6631"/>
    <cellStyle name="Nota 3 8 2" xfId="18751"/>
    <cellStyle name="Nota 3 8 2 2" xfId="47180"/>
    <cellStyle name="Nota 3 8 3" xfId="30840"/>
    <cellStyle name="Nota 3 8 4" xfId="38903"/>
    <cellStyle name="Nota 3 9" xfId="12691"/>
    <cellStyle name="Nota 3 9 2" xfId="45133"/>
    <cellStyle name="Nota 4" xfId="522"/>
    <cellStyle name="Nota 4 10" xfId="24814"/>
    <cellStyle name="Nota 4 11" xfId="36904"/>
    <cellStyle name="Nota 4 2" xfId="525"/>
    <cellStyle name="Nota 4 2 10" xfId="36907"/>
    <cellStyle name="Nota 4 2 2" xfId="1570"/>
    <cellStyle name="Nota 4 2 2 2" xfId="3610"/>
    <cellStyle name="Nota 4 2 2 2 2" xfId="9669"/>
    <cellStyle name="Nota 4 2 2 2 2 2" xfId="21789"/>
    <cellStyle name="Nota 4 2 2 2 2 3" xfId="33878"/>
    <cellStyle name="Nota 4 2 2 2 2 4" xfId="50236"/>
    <cellStyle name="Nota 4 2 2 2 3" xfId="15729"/>
    <cellStyle name="Nota 4 2 2 2 4" xfId="27819"/>
    <cellStyle name="Nota 4 2 2 2 5" xfId="41959"/>
    <cellStyle name="Nota 4 2 2 3" xfId="5632"/>
    <cellStyle name="Nota 4 2 2 3 2" xfId="11691"/>
    <cellStyle name="Nota 4 2 2 3 2 2" xfId="23811"/>
    <cellStyle name="Nota 4 2 2 3 2 3" xfId="35900"/>
    <cellStyle name="Nota 4 2 2 3 2 4" xfId="52258"/>
    <cellStyle name="Nota 4 2 2 3 3" xfId="17751"/>
    <cellStyle name="Nota 4 2 2 3 4" xfId="29841"/>
    <cellStyle name="Nota 4 2 2 3 5" xfId="43981"/>
    <cellStyle name="Nota 4 2 2 4" xfId="7639"/>
    <cellStyle name="Nota 4 2 2 4 2" xfId="19759"/>
    <cellStyle name="Nota 4 2 2 4 2 2" xfId="48202"/>
    <cellStyle name="Nota 4 2 2 4 3" xfId="31848"/>
    <cellStyle name="Nota 4 2 2 4 4" xfId="39925"/>
    <cellStyle name="Nota 4 2 2 5" xfId="13699"/>
    <cellStyle name="Nota 4 2 2 5 2" xfId="46153"/>
    <cellStyle name="Nota 4 2 2 6" xfId="25811"/>
    <cellStyle name="Nota 4 2 2 7" xfId="37901"/>
    <cellStyle name="Nota 4 2 3" xfId="1058"/>
    <cellStyle name="Nota 4 2 3 2" xfId="3111"/>
    <cellStyle name="Nota 4 2 3 2 2" xfId="9170"/>
    <cellStyle name="Nota 4 2 3 2 2 2" xfId="21290"/>
    <cellStyle name="Nota 4 2 3 2 2 3" xfId="33379"/>
    <cellStyle name="Nota 4 2 3 2 2 4" xfId="49737"/>
    <cellStyle name="Nota 4 2 3 2 3" xfId="15230"/>
    <cellStyle name="Nota 4 2 3 2 4" xfId="27320"/>
    <cellStyle name="Nota 4 2 3 2 5" xfId="41460"/>
    <cellStyle name="Nota 4 2 3 3" xfId="5136"/>
    <cellStyle name="Nota 4 2 3 3 2" xfId="11195"/>
    <cellStyle name="Nota 4 2 3 3 2 2" xfId="23315"/>
    <cellStyle name="Nota 4 2 3 3 2 3" xfId="35404"/>
    <cellStyle name="Nota 4 2 3 3 2 4" xfId="51762"/>
    <cellStyle name="Nota 4 2 3 3 3" xfId="17255"/>
    <cellStyle name="Nota 4 2 3 3 4" xfId="29345"/>
    <cellStyle name="Nota 4 2 3 3 5" xfId="43485"/>
    <cellStyle name="Nota 4 2 3 4" xfId="7140"/>
    <cellStyle name="Nota 4 2 3 4 2" xfId="19260"/>
    <cellStyle name="Nota 4 2 3 4 2 2" xfId="47695"/>
    <cellStyle name="Nota 4 2 3 4 3" xfId="31349"/>
    <cellStyle name="Nota 4 2 3 4 4" xfId="39418"/>
    <cellStyle name="Nota 4 2 3 5" xfId="13200"/>
    <cellStyle name="Nota 4 2 3 5 2" xfId="45646"/>
    <cellStyle name="Nota 4 2 3 6" xfId="25315"/>
    <cellStyle name="Nota 4 2 3 7" xfId="37405"/>
    <cellStyle name="Nota 4 2 4" xfId="2108"/>
    <cellStyle name="Nota 4 2 4 2" xfId="4144"/>
    <cellStyle name="Nota 4 2 4 2 2" xfId="10203"/>
    <cellStyle name="Nota 4 2 4 2 2 2" xfId="22323"/>
    <cellStyle name="Nota 4 2 4 2 2 3" xfId="34412"/>
    <cellStyle name="Nota 4 2 4 2 2 4" xfId="50770"/>
    <cellStyle name="Nota 4 2 4 2 3" xfId="16263"/>
    <cellStyle name="Nota 4 2 4 2 4" xfId="28353"/>
    <cellStyle name="Nota 4 2 4 2 5" xfId="42493"/>
    <cellStyle name="Nota 4 2 4 3" xfId="6144"/>
    <cellStyle name="Nota 4 2 4 3 2" xfId="12203"/>
    <cellStyle name="Nota 4 2 4 3 2 2" xfId="24323"/>
    <cellStyle name="Nota 4 2 4 3 2 3" xfId="36412"/>
    <cellStyle name="Nota 4 2 4 3 2 4" xfId="52770"/>
    <cellStyle name="Nota 4 2 4 3 3" xfId="18263"/>
    <cellStyle name="Nota 4 2 4 3 4" xfId="30353"/>
    <cellStyle name="Nota 4 2 4 3 5" xfId="44493"/>
    <cellStyle name="Nota 4 2 4 4" xfId="8173"/>
    <cellStyle name="Nota 4 2 4 4 2" xfId="20293"/>
    <cellStyle name="Nota 4 2 4 4 2 2" xfId="48737"/>
    <cellStyle name="Nota 4 2 4 4 3" xfId="32382"/>
    <cellStyle name="Nota 4 2 4 4 4" xfId="40460"/>
    <cellStyle name="Nota 4 2 4 5" xfId="14233"/>
    <cellStyle name="Nota 4 2 4 5 2" xfId="46688"/>
    <cellStyle name="Nota 4 2 4 6" xfId="26323"/>
    <cellStyle name="Nota 4 2 4 7" xfId="38413"/>
    <cellStyle name="Nota 4 2 5" xfId="2610"/>
    <cellStyle name="Nota 4 2 5 2" xfId="8670"/>
    <cellStyle name="Nota 4 2 5 2 2" xfId="20790"/>
    <cellStyle name="Nota 4 2 5 2 3" xfId="32879"/>
    <cellStyle name="Nota 4 2 5 2 4" xfId="49236"/>
    <cellStyle name="Nota 4 2 5 3" xfId="14730"/>
    <cellStyle name="Nota 4 2 5 4" xfId="26820"/>
    <cellStyle name="Nota 4 2 5 5" xfId="40959"/>
    <cellStyle name="Nota 4 2 6" xfId="4638"/>
    <cellStyle name="Nota 4 2 6 2" xfId="10697"/>
    <cellStyle name="Nota 4 2 6 2 2" xfId="22817"/>
    <cellStyle name="Nota 4 2 6 2 3" xfId="34906"/>
    <cellStyle name="Nota 4 2 6 2 4" xfId="51264"/>
    <cellStyle name="Nota 4 2 6 3" xfId="16757"/>
    <cellStyle name="Nota 4 2 6 4" xfId="28847"/>
    <cellStyle name="Nota 4 2 6 5" xfId="42987"/>
    <cellStyle name="Nota 4 2 7" xfId="6640"/>
    <cellStyle name="Nota 4 2 7 2" xfId="18760"/>
    <cellStyle name="Nota 4 2 7 2 2" xfId="47189"/>
    <cellStyle name="Nota 4 2 7 3" xfId="30849"/>
    <cellStyle name="Nota 4 2 7 4" xfId="38912"/>
    <cellStyle name="Nota 4 2 8" xfId="12700"/>
    <cellStyle name="Nota 4 2 8 2" xfId="45142"/>
    <cellStyle name="Nota 4 2 9" xfId="24817"/>
    <cellStyle name="Nota 4 3" xfId="1567"/>
    <cellStyle name="Nota 4 3 2" xfId="3607"/>
    <cellStyle name="Nota 4 3 2 2" xfId="9666"/>
    <cellStyle name="Nota 4 3 2 2 2" xfId="21786"/>
    <cellStyle name="Nota 4 3 2 2 3" xfId="33875"/>
    <cellStyle name="Nota 4 3 2 2 4" xfId="50233"/>
    <cellStyle name="Nota 4 3 2 3" xfId="15726"/>
    <cellStyle name="Nota 4 3 2 4" xfId="27816"/>
    <cellStyle name="Nota 4 3 2 5" xfId="41956"/>
    <cellStyle name="Nota 4 3 3" xfId="5629"/>
    <cellStyle name="Nota 4 3 3 2" xfId="11688"/>
    <cellStyle name="Nota 4 3 3 2 2" xfId="23808"/>
    <cellStyle name="Nota 4 3 3 2 3" xfId="35897"/>
    <cellStyle name="Nota 4 3 3 2 4" xfId="52255"/>
    <cellStyle name="Nota 4 3 3 3" xfId="17748"/>
    <cellStyle name="Nota 4 3 3 4" xfId="29838"/>
    <cellStyle name="Nota 4 3 3 5" xfId="43978"/>
    <cellStyle name="Nota 4 3 4" xfId="7636"/>
    <cellStyle name="Nota 4 3 4 2" xfId="19756"/>
    <cellStyle name="Nota 4 3 4 2 2" xfId="48199"/>
    <cellStyle name="Nota 4 3 4 3" xfId="31845"/>
    <cellStyle name="Nota 4 3 4 4" xfId="39922"/>
    <cellStyle name="Nota 4 3 5" xfId="13696"/>
    <cellStyle name="Nota 4 3 5 2" xfId="46150"/>
    <cellStyle name="Nota 4 3 6" xfId="25808"/>
    <cellStyle name="Nota 4 3 7" xfId="37898"/>
    <cellStyle name="Nota 4 4" xfId="1055"/>
    <cellStyle name="Nota 4 4 2" xfId="3108"/>
    <cellStyle name="Nota 4 4 2 2" xfId="9167"/>
    <cellStyle name="Nota 4 4 2 2 2" xfId="21287"/>
    <cellStyle name="Nota 4 4 2 2 3" xfId="33376"/>
    <cellStyle name="Nota 4 4 2 2 4" xfId="49734"/>
    <cellStyle name="Nota 4 4 2 3" xfId="15227"/>
    <cellStyle name="Nota 4 4 2 4" xfId="27317"/>
    <cellStyle name="Nota 4 4 2 5" xfId="41457"/>
    <cellStyle name="Nota 4 4 3" xfId="5133"/>
    <cellStyle name="Nota 4 4 3 2" xfId="11192"/>
    <cellStyle name="Nota 4 4 3 2 2" xfId="23312"/>
    <cellStyle name="Nota 4 4 3 2 3" xfId="35401"/>
    <cellStyle name="Nota 4 4 3 2 4" xfId="51759"/>
    <cellStyle name="Nota 4 4 3 3" xfId="17252"/>
    <cellStyle name="Nota 4 4 3 4" xfId="29342"/>
    <cellStyle name="Nota 4 4 3 5" xfId="43482"/>
    <cellStyle name="Nota 4 4 4" xfId="7137"/>
    <cellStyle name="Nota 4 4 4 2" xfId="19257"/>
    <cellStyle name="Nota 4 4 4 2 2" xfId="47692"/>
    <cellStyle name="Nota 4 4 4 3" xfId="31346"/>
    <cellStyle name="Nota 4 4 4 4" xfId="39415"/>
    <cellStyle name="Nota 4 4 5" xfId="13197"/>
    <cellStyle name="Nota 4 4 5 2" xfId="45643"/>
    <cellStyle name="Nota 4 4 6" xfId="25312"/>
    <cellStyle name="Nota 4 4 7" xfId="37402"/>
    <cellStyle name="Nota 4 5" xfId="2105"/>
    <cellStyle name="Nota 4 5 2" xfId="4141"/>
    <cellStyle name="Nota 4 5 2 2" xfId="10200"/>
    <cellStyle name="Nota 4 5 2 2 2" xfId="22320"/>
    <cellStyle name="Nota 4 5 2 2 3" xfId="34409"/>
    <cellStyle name="Nota 4 5 2 2 4" xfId="50767"/>
    <cellStyle name="Nota 4 5 2 3" xfId="16260"/>
    <cellStyle name="Nota 4 5 2 4" xfId="28350"/>
    <cellStyle name="Nota 4 5 2 5" xfId="42490"/>
    <cellStyle name="Nota 4 5 3" xfId="6141"/>
    <cellStyle name="Nota 4 5 3 2" xfId="12200"/>
    <cellStyle name="Nota 4 5 3 2 2" xfId="24320"/>
    <cellStyle name="Nota 4 5 3 2 3" xfId="36409"/>
    <cellStyle name="Nota 4 5 3 2 4" xfId="52767"/>
    <cellStyle name="Nota 4 5 3 3" xfId="18260"/>
    <cellStyle name="Nota 4 5 3 4" xfId="30350"/>
    <cellStyle name="Nota 4 5 3 5" xfId="44490"/>
    <cellStyle name="Nota 4 5 4" xfId="8170"/>
    <cellStyle name="Nota 4 5 4 2" xfId="20290"/>
    <cellStyle name="Nota 4 5 4 2 2" xfId="48734"/>
    <cellStyle name="Nota 4 5 4 3" xfId="32379"/>
    <cellStyle name="Nota 4 5 4 4" xfId="40457"/>
    <cellStyle name="Nota 4 5 5" xfId="14230"/>
    <cellStyle name="Nota 4 5 5 2" xfId="46685"/>
    <cellStyle name="Nota 4 5 6" xfId="26320"/>
    <cellStyle name="Nota 4 5 7" xfId="38410"/>
    <cellStyle name="Nota 4 6" xfId="2607"/>
    <cellStyle name="Nota 4 6 2" xfId="8667"/>
    <cellStyle name="Nota 4 6 2 2" xfId="20787"/>
    <cellStyle name="Nota 4 6 2 3" xfId="32876"/>
    <cellStyle name="Nota 4 6 2 4" xfId="49233"/>
    <cellStyle name="Nota 4 6 3" xfId="14727"/>
    <cellStyle name="Nota 4 6 4" xfId="26817"/>
    <cellStyle name="Nota 4 6 5" xfId="40956"/>
    <cellStyle name="Nota 4 7" xfId="4635"/>
    <cellStyle name="Nota 4 7 2" xfId="10694"/>
    <cellStyle name="Nota 4 7 2 2" xfId="22814"/>
    <cellStyle name="Nota 4 7 2 3" xfId="34903"/>
    <cellStyle name="Nota 4 7 2 4" xfId="51261"/>
    <cellStyle name="Nota 4 7 3" xfId="16754"/>
    <cellStyle name="Nota 4 7 4" xfId="28844"/>
    <cellStyle name="Nota 4 7 5" xfId="42984"/>
    <cellStyle name="Nota 4 8" xfId="6637"/>
    <cellStyle name="Nota 4 8 2" xfId="18757"/>
    <cellStyle name="Nota 4 8 2 2" xfId="47186"/>
    <cellStyle name="Nota 4 8 3" xfId="30846"/>
    <cellStyle name="Nota 4 8 4" xfId="38909"/>
    <cellStyle name="Nota 4 9" xfId="12697"/>
    <cellStyle name="Nota 4 9 2" xfId="45139"/>
    <cellStyle name="Nota 5" xfId="545"/>
    <cellStyle name="Nota 5 10" xfId="24833"/>
    <cellStyle name="Nota 5 11" xfId="36923"/>
    <cellStyle name="Nota 5 2" xfId="546"/>
    <cellStyle name="Nota 5 2 10" xfId="36924"/>
    <cellStyle name="Nota 5 2 2" xfId="1588"/>
    <cellStyle name="Nota 5 2 2 2" xfId="3628"/>
    <cellStyle name="Nota 5 2 2 2 2" xfId="9687"/>
    <cellStyle name="Nota 5 2 2 2 2 2" xfId="21807"/>
    <cellStyle name="Nota 5 2 2 2 2 3" xfId="33896"/>
    <cellStyle name="Nota 5 2 2 2 2 4" xfId="50254"/>
    <cellStyle name="Nota 5 2 2 2 3" xfId="15747"/>
    <cellStyle name="Nota 5 2 2 2 4" xfId="27837"/>
    <cellStyle name="Nota 5 2 2 2 5" xfId="41977"/>
    <cellStyle name="Nota 5 2 2 3" xfId="5649"/>
    <cellStyle name="Nota 5 2 2 3 2" xfId="11708"/>
    <cellStyle name="Nota 5 2 2 3 2 2" xfId="23828"/>
    <cellStyle name="Nota 5 2 2 3 2 3" xfId="35917"/>
    <cellStyle name="Nota 5 2 2 3 2 4" xfId="52275"/>
    <cellStyle name="Nota 5 2 2 3 3" xfId="17768"/>
    <cellStyle name="Nota 5 2 2 3 4" xfId="29858"/>
    <cellStyle name="Nota 5 2 2 3 5" xfId="43998"/>
    <cellStyle name="Nota 5 2 2 4" xfId="7657"/>
    <cellStyle name="Nota 5 2 2 4 2" xfId="19777"/>
    <cellStyle name="Nota 5 2 2 4 2 2" xfId="48220"/>
    <cellStyle name="Nota 5 2 2 4 3" xfId="31866"/>
    <cellStyle name="Nota 5 2 2 4 4" xfId="39943"/>
    <cellStyle name="Nota 5 2 2 5" xfId="13717"/>
    <cellStyle name="Nota 5 2 2 5 2" xfId="46171"/>
    <cellStyle name="Nota 5 2 2 6" xfId="25828"/>
    <cellStyle name="Nota 5 2 2 7" xfId="37918"/>
    <cellStyle name="Nota 5 2 3" xfId="1075"/>
    <cellStyle name="Nota 5 2 3 2" xfId="3128"/>
    <cellStyle name="Nota 5 2 3 2 2" xfId="9187"/>
    <cellStyle name="Nota 5 2 3 2 2 2" xfId="21307"/>
    <cellStyle name="Nota 5 2 3 2 2 3" xfId="33396"/>
    <cellStyle name="Nota 5 2 3 2 2 4" xfId="49754"/>
    <cellStyle name="Nota 5 2 3 2 3" xfId="15247"/>
    <cellStyle name="Nota 5 2 3 2 4" xfId="27337"/>
    <cellStyle name="Nota 5 2 3 2 5" xfId="41477"/>
    <cellStyle name="Nota 5 2 3 3" xfId="5153"/>
    <cellStyle name="Nota 5 2 3 3 2" xfId="11212"/>
    <cellStyle name="Nota 5 2 3 3 2 2" xfId="23332"/>
    <cellStyle name="Nota 5 2 3 3 2 3" xfId="35421"/>
    <cellStyle name="Nota 5 2 3 3 2 4" xfId="51779"/>
    <cellStyle name="Nota 5 2 3 3 3" xfId="17272"/>
    <cellStyle name="Nota 5 2 3 3 4" xfId="29362"/>
    <cellStyle name="Nota 5 2 3 3 5" xfId="43502"/>
    <cellStyle name="Nota 5 2 3 4" xfId="7157"/>
    <cellStyle name="Nota 5 2 3 4 2" xfId="19277"/>
    <cellStyle name="Nota 5 2 3 4 2 2" xfId="47712"/>
    <cellStyle name="Nota 5 2 3 4 3" xfId="31366"/>
    <cellStyle name="Nota 5 2 3 4 4" xfId="39435"/>
    <cellStyle name="Nota 5 2 3 5" xfId="13217"/>
    <cellStyle name="Nota 5 2 3 5 2" xfId="45663"/>
    <cellStyle name="Nota 5 2 3 6" xfId="25332"/>
    <cellStyle name="Nota 5 2 3 7" xfId="37422"/>
    <cellStyle name="Nota 5 2 4" xfId="2125"/>
    <cellStyle name="Nota 5 2 4 2" xfId="4161"/>
    <cellStyle name="Nota 5 2 4 2 2" xfId="10220"/>
    <cellStyle name="Nota 5 2 4 2 2 2" xfId="22340"/>
    <cellStyle name="Nota 5 2 4 2 2 3" xfId="34429"/>
    <cellStyle name="Nota 5 2 4 2 2 4" xfId="50787"/>
    <cellStyle name="Nota 5 2 4 2 3" xfId="16280"/>
    <cellStyle name="Nota 5 2 4 2 4" xfId="28370"/>
    <cellStyle name="Nota 5 2 4 2 5" xfId="42510"/>
    <cellStyle name="Nota 5 2 4 3" xfId="6161"/>
    <cellStyle name="Nota 5 2 4 3 2" xfId="12220"/>
    <cellStyle name="Nota 5 2 4 3 2 2" xfId="24340"/>
    <cellStyle name="Nota 5 2 4 3 2 3" xfId="36429"/>
    <cellStyle name="Nota 5 2 4 3 2 4" xfId="52787"/>
    <cellStyle name="Nota 5 2 4 3 3" xfId="18280"/>
    <cellStyle name="Nota 5 2 4 3 4" xfId="30370"/>
    <cellStyle name="Nota 5 2 4 3 5" xfId="44510"/>
    <cellStyle name="Nota 5 2 4 4" xfId="8190"/>
    <cellStyle name="Nota 5 2 4 4 2" xfId="20310"/>
    <cellStyle name="Nota 5 2 4 4 2 2" xfId="48754"/>
    <cellStyle name="Nota 5 2 4 4 3" xfId="32399"/>
    <cellStyle name="Nota 5 2 4 4 4" xfId="40477"/>
    <cellStyle name="Nota 5 2 4 5" xfId="14250"/>
    <cellStyle name="Nota 5 2 4 5 2" xfId="46705"/>
    <cellStyle name="Nota 5 2 4 6" xfId="26340"/>
    <cellStyle name="Nota 5 2 4 7" xfId="38430"/>
    <cellStyle name="Nota 5 2 5" xfId="2628"/>
    <cellStyle name="Nota 5 2 5 2" xfId="8688"/>
    <cellStyle name="Nota 5 2 5 2 2" xfId="20808"/>
    <cellStyle name="Nota 5 2 5 2 3" xfId="32897"/>
    <cellStyle name="Nota 5 2 5 2 4" xfId="49254"/>
    <cellStyle name="Nota 5 2 5 3" xfId="14748"/>
    <cellStyle name="Nota 5 2 5 4" xfId="26838"/>
    <cellStyle name="Nota 5 2 5 5" xfId="40977"/>
    <cellStyle name="Nota 5 2 6" xfId="4655"/>
    <cellStyle name="Nota 5 2 6 2" xfId="10714"/>
    <cellStyle name="Nota 5 2 6 2 2" xfId="22834"/>
    <cellStyle name="Nota 5 2 6 2 3" xfId="34923"/>
    <cellStyle name="Nota 5 2 6 2 4" xfId="51281"/>
    <cellStyle name="Nota 5 2 6 3" xfId="16774"/>
    <cellStyle name="Nota 5 2 6 4" xfId="28864"/>
    <cellStyle name="Nota 5 2 6 5" xfId="43004"/>
    <cellStyle name="Nota 5 2 7" xfId="6658"/>
    <cellStyle name="Nota 5 2 7 2" xfId="18778"/>
    <cellStyle name="Nota 5 2 7 2 2" xfId="47207"/>
    <cellStyle name="Nota 5 2 7 3" xfId="30867"/>
    <cellStyle name="Nota 5 2 7 4" xfId="38930"/>
    <cellStyle name="Nota 5 2 8" xfId="12718"/>
    <cellStyle name="Nota 5 2 8 2" xfId="45160"/>
    <cellStyle name="Nota 5 2 9" xfId="24834"/>
    <cellStyle name="Nota 5 3" xfId="1587"/>
    <cellStyle name="Nota 5 3 2" xfId="3627"/>
    <cellStyle name="Nota 5 3 2 2" xfId="9686"/>
    <cellStyle name="Nota 5 3 2 2 2" xfId="21806"/>
    <cellStyle name="Nota 5 3 2 2 3" xfId="33895"/>
    <cellStyle name="Nota 5 3 2 2 4" xfId="50253"/>
    <cellStyle name="Nota 5 3 2 3" xfId="15746"/>
    <cellStyle name="Nota 5 3 2 4" xfId="27836"/>
    <cellStyle name="Nota 5 3 2 5" xfId="41976"/>
    <cellStyle name="Nota 5 3 3" xfId="5648"/>
    <cellStyle name="Nota 5 3 3 2" xfId="11707"/>
    <cellStyle name="Nota 5 3 3 2 2" xfId="23827"/>
    <cellStyle name="Nota 5 3 3 2 3" xfId="35916"/>
    <cellStyle name="Nota 5 3 3 2 4" xfId="52274"/>
    <cellStyle name="Nota 5 3 3 3" xfId="17767"/>
    <cellStyle name="Nota 5 3 3 4" xfId="29857"/>
    <cellStyle name="Nota 5 3 3 5" xfId="43997"/>
    <cellStyle name="Nota 5 3 4" xfId="7656"/>
    <cellStyle name="Nota 5 3 4 2" xfId="19776"/>
    <cellStyle name="Nota 5 3 4 2 2" xfId="48219"/>
    <cellStyle name="Nota 5 3 4 3" xfId="31865"/>
    <cellStyle name="Nota 5 3 4 4" xfId="39942"/>
    <cellStyle name="Nota 5 3 5" xfId="13716"/>
    <cellStyle name="Nota 5 3 5 2" xfId="46170"/>
    <cellStyle name="Nota 5 3 6" xfId="25827"/>
    <cellStyle name="Nota 5 3 7" xfId="37917"/>
    <cellStyle name="Nota 5 4" xfId="1074"/>
    <cellStyle name="Nota 5 4 2" xfId="3127"/>
    <cellStyle name="Nota 5 4 2 2" xfId="9186"/>
    <cellStyle name="Nota 5 4 2 2 2" xfId="21306"/>
    <cellStyle name="Nota 5 4 2 2 3" xfId="33395"/>
    <cellStyle name="Nota 5 4 2 2 4" xfId="49753"/>
    <cellStyle name="Nota 5 4 2 3" xfId="15246"/>
    <cellStyle name="Nota 5 4 2 4" xfId="27336"/>
    <cellStyle name="Nota 5 4 2 5" xfId="41476"/>
    <cellStyle name="Nota 5 4 3" xfId="5152"/>
    <cellStyle name="Nota 5 4 3 2" xfId="11211"/>
    <cellStyle name="Nota 5 4 3 2 2" xfId="23331"/>
    <cellStyle name="Nota 5 4 3 2 3" xfId="35420"/>
    <cellStyle name="Nota 5 4 3 2 4" xfId="51778"/>
    <cellStyle name="Nota 5 4 3 3" xfId="17271"/>
    <cellStyle name="Nota 5 4 3 4" xfId="29361"/>
    <cellStyle name="Nota 5 4 3 5" xfId="43501"/>
    <cellStyle name="Nota 5 4 4" xfId="7156"/>
    <cellStyle name="Nota 5 4 4 2" xfId="19276"/>
    <cellStyle name="Nota 5 4 4 2 2" xfId="47711"/>
    <cellStyle name="Nota 5 4 4 3" xfId="31365"/>
    <cellStyle name="Nota 5 4 4 4" xfId="39434"/>
    <cellStyle name="Nota 5 4 5" xfId="13216"/>
    <cellStyle name="Nota 5 4 5 2" xfId="45662"/>
    <cellStyle name="Nota 5 4 6" xfId="25331"/>
    <cellStyle name="Nota 5 4 7" xfId="37421"/>
    <cellStyle name="Nota 5 5" xfId="2124"/>
    <cellStyle name="Nota 5 5 2" xfId="4160"/>
    <cellStyle name="Nota 5 5 2 2" xfId="10219"/>
    <cellStyle name="Nota 5 5 2 2 2" xfId="22339"/>
    <cellStyle name="Nota 5 5 2 2 3" xfId="34428"/>
    <cellStyle name="Nota 5 5 2 2 4" xfId="50786"/>
    <cellStyle name="Nota 5 5 2 3" xfId="16279"/>
    <cellStyle name="Nota 5 5 2 4" xfId="28369"/>
    <cellStyle name="Nota 5 5 2 5" xfId="42509"/>
    <cellStyle name="Nota 5 5 3" xfId="6160"/>
    <cellStyle name="Nota 5 5 3 2" xfId="12219"/>
    <cellStyle name="Nota 5 5 3 2 2" xfId="24339"/>
    <cellStyle name="Nota 5 5 3 2 3" xfId="36428"/>
    <cellStyle name="Nota 5 5 3 2 4" xfId="52786"/>
    <cellStyle name="Nota 5 5 3 3" xfId="18279"/>
    <cellStyle name="Nota 5 5 3 4" xfId="30369"/>
    <cellStyle name="Nota 5 5 3 5" xfId="44509"/>
    <cellStyle name="Nota 5 5 4" xfId="8189"/>
    <cellStyle name="Nota 5 5 4 2" xfId="20309"/>
    <cellStyle name="Nota 5 5 4 2 2" xfId="48753"/>
    <cellStyle name="Nota 5 5 4 3" xfId="32398"/>
    <cellStyle name="Nota 5 5 4 4" xfId="40476"/>
    <cellStyle name="Nota 5 5 5" xfId="14249"/>
    <cellStyle name="Nota 5 5 5 2" xfId="46704"/>
    <cellStyle name="Nota 5 5 6" xfId="26339"/>
    <cellStyle name="Nota 5 5 7" xfId="38429"/>
    <cellStyle name="Nota 5 6" xfId="2627"/>
    <cellStyle name="Nota 5 6 2" xfId="8687"/>
    <cellStyle name="Nota 5 6 2 2" xfId="20807"/>
    <cellStyle name="Nota 5 6 2 3" xfId="32896"/>
    <cellStyle name="Nota 5 6 2 4" xfId="49253"/>
    <cellStyle name="Nota 5 6 3" xfId="14747"/>
    <cellStyle name="Nota 5 6 4" xfId="26837"/>
    <cellStyle name="Nota 5 6 5" xfId="40976"/>
    <cellStyle name="Nota 5 7" xfId="4654"/>
    <cellStyle name="Nota 5 7 2" xfId="10713"/>
    <cellStyle name="Nota 5 7 2 2" xfId="22833"/>
    <cellStyle name="Nota 5 7 2 3" xfId="34922"/>
    <cellStyle name="Nota 5 7 2 4" xfId="51280"/>
    <cellStyle name="Nota 5 7 3" xfId="16773"/>
    <cellStyle name="Nota 5 7 4" xfId="28863"/>
    <cellStyle name="Nota 5 7 5" xfId="43003"/>
    <cellStyle name="Nota 5 8" xfId="6657"/>
    <cellStyle name="Nota 5 8 2" xfId="18777"/>
    <cellStyle name="Nota 5 8 2 2" xfId="47206"/>
    <cellStyle name="Nota 5 8 3" xfId="30866"/>
    <cellStyle name="Nota 5 8 4" xfId="38929"/>
    <cellStyle name="Nota 5 9" xfId="12717"/>
    <cellStyle name="Nota 5 9 2" xfId="45159"/>
    <cellStyle name="Nota 6" xfId="547"/>
    <cellStyle name="Nota 6 10" xfId="24835"/>
    <cellStyle name="Nota 6 11" xfId="36925"/>
    <cellStyle name="Nota 6 2" xfId="548"/>
    <cellStyle name="Nota 6 2 10" xfId="36926"/>
    <cellStyle name="Nota 6 2 2" xfId="1590"/>
    <cellStyle name="Nota 6 2 2 2" xfId="3630"/>
    <cellStyle name="Nota 6 2 2 2 2" xfId="9689"/>
    <cellStyle name="Nota 6 2 2 2 2 2" xfId="21809"/>
    <cellStyle name="Nota 6 2 2 2 2 3" xfId="33898"/>
    <cellStyle name="Nota 6 2 2 2 2 4" xfId="50256"/>
    <cellStyle name="Nota 6 2 2 2 3" xfId="15749"/>
    <cellStyle name="Nota 6 2 2 2 4" xfId="27839"/>
    <cellStyle name="Nota 6 2 2 2 5" xfId="41979"/>
    <cellStyle name="Nota 6 2 2 3" xfId="5651"/>
    <cellStyle name="Nota 6 2 2 3 2" xfId="11710"/>
    <cellStyle name="Nota 6 2 2 3 2 2" xfId="23830"/>
    <cellStyle name="Nota 6 2 2 3 2 3" xfId="35919"/>
    <cellStyle name="Nota 6 2 2 3 2 4" xfId="52277"/>
    <cellStyle name="Nota 6 2 2 3 3" xfId="17770"/>
    <cellStyle name="Nota 6 2 2 3 4" xfId="29860"/>
    <cellStyle name="Nota 6 2 2 3 5" xfId="44000"/>
    <cellStyle name="Nota 6 2 2 4" xfId="7659"/>
    <cellStyle name="Nota 6 2 2 4 2" xfId="19779"/>
    <cellStyle name="Nota 6 2 2 4 2 2" xfId="48222"/>
    <cellStyle name="Nota 6 2 2 4 3" xfId="31868"/>
    <cellStyle name="Nota 6 2 2 4 4" xfId="39945"/>
    <cellStyle name="Nota 6 2 2 5" xfId="13719"/>
    <cellStyle name="Nota 6 2 2 5 2" xfId="46173"/>
    <cellStyle name="Nota 6 2 2 6" xfId="25830"/>
    <cellStyle name="Nota 6 2 2 7" xfId="37920"/>
    <cellStyle name="Nota 6 2 3" xfId="1077"/>
    <cellStyle name="Nota 6 2 3 2" xfId="3130"/>
    <cellStyle name="Nota 6 2 3 2 2" xfId="9189"/>
    <cellStyle name="Nota 6 2 3 2 2 2" xfId="21309"/>
    <cellStyle name="Nota 6 2 3 2 2 3" xfId="33398"/>
    <cellStyle name="Nota 6 2 3 2 2 4" xfId="49756"/>
    <cellStyle name="Nota 6 2 3 2 3" xfId="15249"/>
    <cellStyle name="Nota 6 2 3 2 4" xfId="27339"/>
    <cellStyle name="Nota 6 2 3 2 5" xfId="41479"/>
    <cellStyle name="Nota 6 2 3 3" xfId="5155"/>
    <cellStyle name="Nota 6 2 3 3 2" xfId="11214"/>
    <cellStyle name="Nota 6 2 3 3 2 2" xfId="23334"/>
    <cellStyle name="Nota 6 2 3 3 2 3" xfId="35423"/>
    <cellStyle name="Nota 6 2 3 3 2 4" xfId="51781"/>
    <cellStyle name="Nota 6 2 3 3 3" xfId="17274"/>
    <cellStyle name="Nota 6 2 3 3 4" xfId="29364"/>
    <cellStyle name="Nota 6 2 3 3 5" xfId="43504"/>
    <cellStyle name="Nota 6 2 3 4" xfId="7159"/>
    <cellStyle name="Nota 6 2 3 4 2" xfId="19279"/>
    <cellStyle name="Nota 6 2 3 4 2 2" xfId="47714"/>
    <cellStyle name="Nota 6 2 3 4 3" xfId="31368"/>
    <cellStyle name="Nota 6 2 3 4 4" xfId="39437"/>
    <cellStyle name="Nota 6 2 3 5" xfId="13219"/>
    <cellStyle name="Nota 6 2 3 5 2" xfId="45665"/>
    <cellStyle name="Nota 6 2 3 6" xfId="25334"/>
    <cellStyle name="Nota 6 2 3 7" xfId="37424"/>
    <cellStyle name="Nota 6 2 4" xfId="2127"/>
    <cellStyle name="Nota 6 2 4 2" xfId="4163"/>
    <cellStyle name="Nota 6 2 4 2 2" xfId="10222"/>
    <cellStyle name="Nota 6 2 4 2 2 2" xfId="22342"/>
    <cellStyle name="Nota 6 2 4 2 2 3" xfId="34431"/>
    <cellStyle name="Nota 6 2 4 2 2 4" xfId="50789"/>
    <cellStyle name="Nota 6 2 4 2 3" xfId="16282"/>
    <cellStyle name="Nota 6 2 4 2 4" xfId="28372"/>
    <cellStyle name="Nota 6 2 4 2 5" xfId="42512"/>
    <cellStyle name="Nota 6 2 4 3" xfId="6163"/>
    <cellStyle name="Nota 6 2 4 3 2" xfId="12222"/>
    <cellStyle name="Nota 6 2 4 3 2 2" xfId="24342"/>
    <cellStyle name="Nota 6 2 4 3 2 3" xfId="36431"/>
    <cellStyle name="Nota 6 2 4 3 2 4" xfId="52789"/>
    <cellStyle name="Nota 6 2 4 3 3" xfId="18282"/>
    <cellStyle name="Nota 6 2 4 3 4" xfId="30372"/>
    <cellStyle name="Nota 6 2 4 3 5" xfId="44512"/>
    <cellStyle name="Nota 6 2 4 4" xfId="8192"/>
    <cellStyle name="Nota 6 2 4 4 2" xfId="20312"/>
    <cellStyle name="Nota 6 2 4 4 2 2" xfId="48756"/>
    <cellStyle name="Nota 6 2 4 4 3" xfId="32401"/>
    <cellStyle name="Nota 6 2 4 4 4" xfId="40479"/>
    <cellStyle name="Nota 6 2 4 5" xfId="14252"/>
    <cellStyle name="Nota 6 2 4 5 2" xfId="46707"/>
    <cellStyle name="Nota 6 2 4 6" xfId="26342"/>
    <cellStyle name="Nota 6 2 4 7" xfId="38432"/>
    <cellStyle name="Nota 6 2 5" xfId="2630"/>
    <cellStyle name="Nota 6 2 5 2" xfId="8690"/>
    <cellStyle name="Nota 6 2 5 2 2" xfId="20810"/>
    <cellStyle name="Nota 6 2 5 2 3" xfId="32899"/>
    <cellStyle name="Nota 6 2 5 2 4" xfId="49256"/>
    <cellStyle name="Nota 6 2 5 3" xfId="14750"/>
    <cellStyle name="Nota 6 2 5 4" xfId="26840"/>
    <cellStyle name="Nota 6 2 5 5" xfId="40979"/>
    <cellStyle name="Nota 6 2 6" xfId="4657"/>
    <cellStyle name="Nota 6 2 6 2" xfId="10716"/>
    <cellStyle name="Nota 6 2 6 2 2" xfId="22836"/>
    <cellStyle name="Nota 6 2 6 2 3" xfId="34925"/>
    <cellStyle name="Nota 6 2 6 2 4" xfId="51283"/>
    <cellStyle name="Nota 6 2 6 3" xfId="16776"/>
    <cellStyle name="Nota 6 2 6 4" xfId="28866"/>
    <cellStyle name="Nota 6 2 6 5" xfId="43006"/>
    <cellStyle name="Nota 6 2 7" xfId="6660"/>
    <cellStyle name="Nota 6 2 7 2" xfId="18780"/>
    <cellStyle name="Nota 6 2 7 2 2" xfId="47209"/>
    <cellStyle name="Nota 6 2 7 3" xfId="30869"/>
    <cellStyle name="Nota 6 2 7 4" xfId="38932"/>
    <cellStyle name="Nota 6 2 8" xfId="12720"/>
    <cellStyle name="Nota 6 2 8 2" xfId="45162"/>
    <cellStyle name="Nota 6 2 9" xfId="24836"/>
    <cellStyle name="Nota 6 3" xfId="1589"/>
    <cellStyle name="Nota 6 3 2" xfId="3629"/>
    <cellStyle name="Nota 6 3 2 2" xfId="9688"/>
    <cellStyle name="Nota 6 3 2 2 2" xfId="21808"/>
    <cellStyle name="Nota 6 3 2 2 3" xfId="33897"/>
    <cellStyle name="Nota 6 3 2 2 4" xfId="50255"/>
    <cellStyle name="Nota 6 3 2 3" xfId="15748"/>
    <cellStyle name="Nota 6 3 2 4" xfId="27838"/>
    <cellStyle name="Nota 6 3 2 5" xfId="41978"/>
    <cellStyle name="Nota 6 3 3" xfId="5650"/>
    <cellStyle name="Nota 6 3 3 2" xfId="11709"/>
    <cellStyle name="Nota 6 3 3 2 2" xfId="23829"/>
    <cellStyle name="Nota 6 3 3 2 3" xfId="35918"/>
    <cellStyle name="Nota 6 3 3 2 4" xfId="52276"/>
    <cellStyle name="Nota 6 3 3 3" xfId="17769"/>
    <cellStyle name="Nota 6 3 3 4" xfId="29859"/>
    <cellStyle name="Nota 6 3 3 5" xfId="43999"/>
    <cellStyle name="Nota 6 3 4" xfId="7658"/>
    <cellStyle name="Nota 6 3 4 2" xfId="19778"/>
    <cellStyle name="Nota 6 3 4 2 2" xfId="48221"/>
    <cellStyle name="Nota 6 3 4 3" xfId="31867"/>
    <cellStyle name="Nota 6 3 4 4" xfId="39944"/>
    <cellStyle name="Nota 6 3 5" xfId="13718"/>
    <cellStyle name="Nota 6 3 5 2" xfId="46172"/>
    <cellStyle name="Nota 6 3 6" xfId="25829"/>
    <cellStyle name="Nota 6 3 7" xfId="37919"/>
    <cellStyle name="Nota 6 4" xfId="1076"/>
    <cellStyle name="Nota 6 4 2" xfId="3129"/>
    <cellStyle name="Nota 6 4 2 2" xfId="9188"/>
    <cellStyle name="Nota 6 4 2 2 2" xfId="21308"/>
    <cellStyle name="Nota 6 4 2 2 3" xfId="33397"/>
    <cellStyle name="Nota 6 4 2 2 4" xfId="49755"/>
    <cellStyle name="Nota 6 4 2 3" xfId="15248"/>
    <cellStyle name="Nota 6 4 2 4" xfId="27338"/>
    <cellStyle name="Nota 6 4 2 5" xfId="41478"/>
    <cellStyle name="Nota 6 4 3" xfId="5154"/>
    <cellStyle name="Nota 6 4 3 2" xfId="11213"/>
    <cellStyle name="Nota 6 4 3 2 2" xfId="23333"/>
    <cellStyle name="Nota 6 4 3 2 3" xfId="35422"/>
    <cellStyle name="Nota 6 4 3 2 4" xfId="51780"/>
    <cellStyle name="Nota 6 4 3 3" xfId="17273"/>
    <cellStyle name="Nota 6 4 3 4" xfId="29363"/>
    <cellStyle name="Nota 6 4 3 5" xfId="43503"/>
    <cellStyle name="Nota 6 4 4" xfId="7158"/>
    <cellStyle name="Nota 6 4 4 2" xfId="19278"/>
    <cellStyle name="Nota 6 4 4 2 2" xfId="47713"/>
    <cellStyle name="Nota 6 4 4 3" xfId="31367"/>
    <cellStyle name="Nota 6 4 4 4" xfId="39436"/>
    <cellStyle name="Nota 6 4 5" xfId="13218"/>
    <cellStyle name="Nota 6 4 5 2" xfId="45664"/>
    <cellStyle name="Nota 6 4 6" xfId="25333"/>
    <cellStyle name="Nota 6 4 7" xfId="37423"/>
    <cellStyle name="Nota 6 5" xfId="2126"/>
    <cellStyle name="Nota 6 5 2" xfId="4162"/>
    <cellStyle name="Nota 6 5 2 2" xfId="10221"/>
    <cellStyle name="Nota 6 5 2 2 2" xfId="22341"/>
    <cellStyle name="Nota 6 5 2 2 3" xfId="34430"/>
    <cellStyle name="Nota 6 5 2 2 4" xfId="50788"/>
    <cellStyle name="Nota 6 5 2 3" xfId="16281"/>
    <cellStyle name="Nota 6 5 2 4" xfId="28371"/>
    <cellStyle name="Nota 6 5 2 5" xfId="42511"/>
    <cellStyle name="Nota 6 5 3" xfId="6162"/>
    <cellStyle name="Nota 6 5 3 2" xfId="12221"/>
    <cellStyle name="Nota 6 5 3 2 2" xfId="24341"/>
    <cellStyle name="Nota 6 5 3 2 3" xfId="36430"/>
    <cellStyle name="Nota 6 5 3 2 4" xfId="52788"/>
    <cellStyle name="Nota 6 5 3 3" xfId="18281"/>
    <cellStyle name="Nota 6 5 3 4" xfId="30371"/>
    <cellStyle name="Nota 6 5 3 5" xfId="44511"/>
    <cellStyle name="Nota 6 5 4" xfId="8191"/>
    <cellStyle name="Nota 6 5 4 2" xfId="20311"/>
    <cellStyle name="Nota 6 5 4 2 2" xfId="48755"/>
    <cellStyle name="Nota 6 5 4 3" xfId="32400"/>
    <cellStyle name="Nota 6 5 4 4" xfId="40478"/>
    <cellStyle name="Nota 6 5 5" xfId="14251"/>
    <cellStyle name="Nota 6 5 5 2" xfId="46706"/>
    <cellStyle name="Nota 6 5 6" xfId="26341"/>
    <cellStyle name="Nota 6 5 7" xfId="38431"/>
    <cellStyle name="Nota 6 6" xfId="2629"/>
    <cellStyle name="Nota 6 6 2" xfId="8689"/>
    <cellStyle name="Nota 6 6 2 2" xfId="20809"/>
    <cellStyle name="Nota 6 6 2 3" xfId="32898"/>
    <cellStyle name="Nota 6 6 2 4" xfId="49255"/>
    <cellStyle name="Nota 6 6 3" xfId="14749"/>
    <cellStyle name="Nota 6 6 4" xfId="26839"/>
    <cellStyle name="Nota 6 6 5" xfId="40978"/>
    <cellStyle name="Nota 6 7" xfId="4656"/>
    <cellStyle name="Nota 6 7 2" xfId="10715"/>
    <cellStyle name="Nota 6 7 2 2" xfId="22835"/>
    <cellStyle name="Nota 6 7 2 3" xfId="34924"/>
    <cellStyle name="Nota 6 7 2 4" xfId="51282"/>
    <cellStyle name="Nota 6 7 3" xfId="16775"/>
    <cellStyle name="Nota 6 7 4" xfId="28865"/>
    <cellStyle name="Nota 6 7 5" xfId="43005"/>
    <cellStyle name="Nota 6 8" xfId="6659"/>
    <cellStyle name="Nota 6 8 2" xfId="18779"/>
    <cellStyle name="Nota 6 8 2 2" xfId="47208"/>
    <cellStyle name="Nota 6 8 3" xfId="30868"/>
    <cellStyle name="Nota 6 8 4" xfId="38931"/>
    <cellStyle name="Nota 6 9" xfId="12719"/>
    <cellStyle name="Nota 6 9 2" xfId="45161"/>
    <cellStyle name="Nota 7" xfId="549"/>
    <cellStyle name="Nota 7 10" xfId="24837"/>
    <cellStyle name="Nota 7 11" xfId="36927"/>
    <cellStyle name="Nota 7 2" xfId="323"/>
    <cellStyle name="Nota 7 2 10" xfId="36752"/>
    <cellStyle name="Nota 7 2 2" xfId="1410"/>
    <cellStyle name="Nota 7 2 2 2" xfId="3452"/>
    <cellStyle name="Nota 7 2 2 2 2" xfId="9511"/>
    <cellStyle name="Nota 7 2 2 2 2 2" xfId="21631"/>
    <cellStyle name="Nota 7 2 2 2 2 3" xfId="33720"/>
    <cellStyle name="Nota 7 2 2 2 2 4" xfId="50078"/>
    <cellStyle name="Nota 7 2 2 2 3" xfId="15571"/>
    <cellStyle name="Nota 7 2 2 2 4" xfId="27661"/>
    <cellStyle name="Nota 7 2 2 2 5" xfId="41801"/>
    <cellStyle name="Nota 7 2 2 3" xfId="5477"/>
    <cellStyle name="Nota 7 2 2 3 2" xfId="11536"/>
    <cellStyle name="Nota 7 2 2 3 2 2" xfId="23656"/>
    <cellStyle name="Nota 7 2 2 3 2 3" xfId="35745"/>
    <cellStyle name="Nota 7 2 2 3 2 4" xfId="52103"/>
    <cellStyle name="Nota 7 2 2 3 3" xfId="17596"/>
    <cellStyle name="Nota 7 2 2 3 4" xfId="29686"/>
    <cellStyle name="Nota 7 2 2 3 5" xfId="43826"/>
    <cellStyle name="Nota 7 2 2 4" xfId="7481"/>
    <cellStyle name="Nota 7 2 2 4 2" xfId="19601"/>
    <cellStyle name="Nota 7 2 2 4 2 2" xfId="48044"/>
    <cellStyle name="Nota 7 2 2 4 3" xfId="31690"/>
    <cellStyle name="Nota 7 2 2 4 4" xfId="39767"/>
    <cellStyle name="Nota 7 2 2 5" xfId="13541"/>
    <cellStyle name="Nota 7 2 2 5 2" xfId="45995"/>
    <cellStyle name="Nota 7 2 2 6" xfId="25656"/>
    <cellStyle name="Nota 7 2 2 7" xfId="37746"/>
    <cellStyle name="Nota 7 2 3" xfId="901"/>
    <cellStyle name="Nota 7 2 3 2" xfId="2956"/>
    <cellStyle name="Nota 7 2 3 2 2" xfId="9015"/>
    <cellStyle name="Nota 7 2 3 2 2 2" xfId="21135"/>
    <cellStyle name="Nota 7 2 3 2 2 3" xfId="33224"/>
    <cellStyle name="Nota 7 2 3 2 2 4" xfId="49582"/>
    <cellStyle name="Nota 7 2 3 2 3" xfId="15075"/>
    <cellStyle name="Nota 7 2 3 2 4" xfId="27165"/>
    <cellStyle name="Nota 7 2 3 2 5" xfId="41305"/>
    <cellStyle name="Nota 7 2 3 3" xfId="4981"/>
    <cellStyle name="Nota 7 2 3 3 2" xfId="11040"/>
    <cellStyle name="Nota 7 2 3 3 2 2" xfId="23160"/>
    <cellStyle name="Nota 7 2 3 3 2 3" xfId="35249"/>
    <cellStyle name="Nota 7 2 3 3 2 4" xfId="51607"/>
    <cellStyle name="Nota 7 2 3 3 3" xfId="17100"/>
    <cellStyle name="Nota 7 2 3 3 4" xfId="29190"/>
    <cellStyle name="Nota 7 2 3 3 5" xfId="43330"/>
    <cellStyle name="Nota 7 2 3 4" xfId="6985"/>
    <cellStyle name="Nota 7 2 3 4 2" xfId="19105"/>
    <cellStyle name="Nota 7 2 3 4 2 2" xfId="47539"/>
    <cellStyle name="Nota 7 2 3 4 3" xfId="31194"/>
    <cellStyle name="Nota 7 2 3 4 4" xfId="39262"/>
    <cellStyle name="Nota 7 2 3 5" xfId="13045"/>
    <cellStyle name="Nota 7 2 3 5 2" xfId="45491"/>
    <cellStyle name="Nota 7 2 3 6" xfId="25160"/>
    <cellStyle name="Nota 7 2 3 7" xfId="37250"/>
    <cellStyle name="Nota 7 2 4" xfId="1953"/>
    <cellStyle name="Nota 7 2 4 2" xfId="3989"/>
    <cellStyle name="Nota 7 2 4 2 2" xfId="10048"/>
    <cellStyle name="Nota 7 2 4 2 2 2" xfId="22168"/>
    <cellStyle name="Nota 7 2 4 2 2 3" xfId="34257"/>
    <cellStyle name="Nota 7 2 4 2 2 4" xfId="50615"/>
    <cellStyle name="Nota 7 2 4 2 3" xfId="16108"/>
    <cellStyle name="Nota 7 2 4 2 4" xfId="28198"/>
    <cellStyle name="Nota 7 2 4 2 5" xfId="42338"/>
    <cellStyle name="Nota 7 2 4 3" xfId="5989"/>
    <cellStyle name="Nota 7 2 4 3 2" xfId="12048"/>
    <cellStyle name="Nota 7 2 4 3 2 2" xfId="24168"/>
    <cellStyle name="Nota 7 2 4 3 2 3" xfId="36257"/>
    <cellStyle name="Nota 7 2 4 3 2 4" xfId="52615"/>
    <cellStyle name="Nota 7 2 4 3 3" xfId="18108"/>
    <cellStyle name="Nota 7 2 4 3 4" xfId="30198"/>
    <cellStyle name="Nota 7 2 4 3 5" xfId="44338"/>
    <cellStyle name="Nota 7 2 4 4" xfId="8018"/>
    <cellStyle name="Nota 7 2 4 4 2" xfId="20138"/>
    <cellStyle name="Nota 7 2 4 4 2 2" xfId="48582"/>
    <cellStyle name="Nota 7 2 4 4 3" xfId="32227"/>
    <cellStyle name="Nota 7 2 4 4 4" xfId="40305"/>
    <cellStyle name="Nota 7 2 4 5" xfId="14078"/>
    <cellStyle name="Nota 7 2 4 5 2" xfId="46533"/>
    <cellStyle name="Nota 7 2 4 6" xfId="26168"/>
    <cellStyle name="Nota 7 2 4 7" xfId="38258"/>
    <cellStyle name="Nota 7 2 5" xfId="2452"/>
    <cellStyle name="Nota 7 2 5 2" xfId="8512"/>
    <cellStyle name="Nota 7 2 5 2 2" xfId="20632"/>
    <cellStyle name="Nota 7 2 5 2 3" xfId="32721"/>
    <cellStyle name="Nota 7 2 5 2 4" xfId="49078"/>
    <cellStyle name="Nota 7 2 5 3" xfId="14572"/>
    <cellStyle name="Nota 7 2 5 4" xfId="26662"/>
    <cellStyle name="Nota 7 2 5 5" xfId="40801"/>
    <cellStyle name="Nota 7 2 6" xfId="4483"/>
    <cellStyle name="Nota 7 2 6 2" xfId="10542"/>
    <cellStyle name="Nota 7 2 6 2 2" xfId="22662"/>
    <cellStyle name="Nota 7 2 6 2 3" xfId="34751"/>
    <cellStyle name="Nota 7 2 6 2 4" xfId="51109"/>
    <cellStyle name="Nota 7 2 6 3" xfId="16602"/>
    <cellStyle name="Nota 7 2 6 4" xfId="28692"/>
    <cellStyle name="Nota 7 2 6 5" xfId="42832"/>
    <cellStyle name="Nota 7 2 7" xfId="6482"/>
    <cellStyle name="Nota 7 2 7 2" xfId="18602"/>
    <cellStyle name="Nota 7 2 7 2 2" xfId="47030"/>
    <cellStyle name="Nota 7 2 7 3" xfId="30691"/>
    <cellStyle name="Nota 7 2 7 4" xfId="38753"/>
    <cellStyle name="Nota 7 2 8" xfId="12542"/>
    <cellStyle name="Nota 7 2 8 2" xfId="44984"/>
    <cellStyle name="Nota 7 2 9" xfId="24662"/>
    <cellStyle name="Nota 7 3" xfId="1591"/>
    <cellStyle name="Nota 7 3 2" xfId="3631"/>
    <cellStyle name="Nota 7 3 2 2" xfId="9690"/>
    <cellStyle name="Nota 7 3 2 2 2" xfId="21810"/>
    <cellStyle name="Nota 7 3 2 2 3" xfId="33899"/>
    <cellStyle name="Nota 7 3 2 2 4" xfId="50257"/>
    <cellStyle name="Nota 7 3 2 3" xfId="15750"/>
    <cellStyle name="Nota 7 3 2 4" xfId="27840"/>
    <cellStyle name="Nota 7 3 2 5" xfId="41980"/>
    <cellStyle name="Nota 7 3 3" xfId="5652"/>
    <cellStyle name="Nota 7 3 3 2" xfId="11711"/>
    <cellStyle name="Nota 7 3 3 2 2" xfId="23831"/>
    <cellStyle name="Nota 7 3 3 2 3" xfId="35920"/>
    <cellStyle name="Nota 7 3 3 2 4" xfId="52278"/>
    <cellStyle name="Nota 7 3 3 3" xfId="17771"/>
    <cellStyle name="Nota 7 3 3 4" xfId="29861"/>
    <cellStyle name="Nota 7 3 3 5" xfId="44001"/>
    <cellStyle name="Nota 7 3 4" xfId="7660"/>
    <cellStyle name="Nota 7 3 4 2" xfId="19780"/>
    <cellStyle name="Nota 7 3 4 2 2" xfId="48223"/>
    <cellStyle name="Nota 7 3 4 3" xfId="31869"/>
    <cellStyle name="Nota 7 3 4 4" xfId="39946"/>
    <cellStyle name="Nota 7 3 5" xfId="13720"/>
    <cellStyle name="Nota 7 3 5 2" xfId="46174"/>
    <cellStyle name="Nota 7 3 6" xfId="25831"/>
    <cellStyle name="Nota 7 3 7" xfId="37921"/>
    <cellStyle name="Nota 7 4" xfId="1078"/>
    <cellStyle name="Nota 7 4 2" xfId="3131"/>
    <cellStyle name="Nota 7 4 2 2" xfId="9190"/>
    <cellStyle name="Nota 7 4 2 2 2" xfId="21310"/>
    <cellStyle name="Nota 7 4 2 2 3" xfId="33399"/>
    <cellStyle name="Nota 7 4 2 2 4" xfId="49757"/>
    <cellStyle name="Nota 7 4 2 3" xfId="15250"/>
    <cellStyle name="Nota 7 4 2 4" xfId="27340"/>
    <cellStyle name="Nota 7 4 2 5" xfId="41480"/>
    <cellStyle name="Nota 7 4 3" xfId="5156"/>
    <cellStyle name="Nota 7 4 3 2" xfId="11215"/>
    <cellStyle name="Nota 7 4 3 2 2" xfId="23335"/>
    <cellStyle name="Nota 7 4 3 2 3" xfId="35424"/>
    <cellStyle name="Nota 7 4 3 2 4" xfId="51782"/>
    <cellStyle name="Nota 7 4 3 3" xfId="17275"/>
    <cellStyle name="Nota 7 4 3 4" xfId="29365"/>
    <cellStyle name="Nota 7 4 3 5" xfId="43505"/>
    <cellStyle name="Nota 7 4 4" xfId="7160"/>
    <cellStyle name="Nota 7 4 4 2" xfId="19280"/>
    <cellStyle name="Nota 7 4 4 2 2" xfId="47715"/>
    <cellStyle name="Nota 7 4 4 3" xfId="31369"/>
    <cellStyle name="Nota 7 4 4 4" xfId="39438"/>
    <cellStyle name="Nota 7 4 5" xfId="13220"/>
    <cellStyle name="Nota 7 4 5 2" xfId="45666"/>
    <cellStyle name="Nota 7 4 6" xfId="25335"/>
    <cellStyle name="Nota 7 4 7" xfId="37425"/>
    <cellStyle name="Nota 7 5" xfId="2128"/>
    <cellStyle name="Nota 7 5 2" xfId="4164"/>
    <cellStyle name="Nota 7 5 2 2" xfId="10223"/>
    <cellStyle name="Nota 7 5 2 2 2" xfId="22343"/>
    <cellStyle name="Nota 7 5 2 2 3" xfId="34432"/>
    <cellStyle name="Nota 7 5 2 2 4" xfId="50790"/>
    <cellStyle name="Nota 7 5 2 3" xfId="16283"/>
    <cellStyle name="Nota 7 5 2 4" xfId="28373"/>
    <cellStyle name="Nota 7 5 2 5" xfId="42513"/>
    <cellStyle name="Nota 7 5 3" xfId="6164"/>
    <cellStyle name="Nota 7 5 3 2" xfId="12223"/>
    <cellStyle name="Nota 7 5 3 2 2" xfId="24343"/>
    <cellStyle name="Nota 7 5 3 2 3" xfId="36432"/>
    <cellStyle name="Nota 7 5 3 2 4" xfId="52790"/>
    <cellStyle name="Nota 7 5 3 3" xfId="18283"/>
    <cellStyle name="Nota 7 5 3 4" xfId="30373"/>
    <cellStyle name="Nota 7 5 3 5" xfId="44513"/>
    <cellStyle name="Nota 7 5 4" xfId="8193"/>
    <cellStyle name="Nota 7 5 4 2" xfId="20313"/>
    <cellStyle name="Nota 7 5 4 2 2" xfId="48757"/>
    <cellStyle name="Nota 7 5 4 3" xfId="32402"/>
    <cellStyle name="Nota 7 5 4 4" xfId="40480"/>
    <cellStyle name="Nota 7 5 5" xfId="14253"/>
    <cellStyle name="Nota 7 5 5 2" xfId="46708"/>
    <cellStyle name="Nota 7 5 6" xfId="26343"/>
    <cellStyle name="Nota 7 5 7" xfId="38433"/>
    <cellStyle name="Nota 7 6" xfId="2631"/>
    <cellStyle name="Nota 7 6 2" xfId="8691"/>
    <cellStyle name="Nota 7 6 2 2" xfId="20811"/>
    <cellStyle name="Nota 7 6 2 3" xfId="32900"/>
    <cellStyle name="Nota 7 6 2 4" xfId="49257"/>
    <cellStyle name="Nota 7 6 3" xfId="14751"/>
    <cellStyle name="Nota 7 6 4" xfId="26841"/>
    <cellStyle name="Nota 7 6 5" xfId="40980"/>
    <cellStyle name="Nota 7 7" xfId="4658"/>
    <cellStyle name="Nota 7 7 2" xfId="10717"/>
    <cellStyle name="Nota 7 7 2 2" xfId="22837"/>
    <cellStyle name="Nota 7 7 2 3" xfId="34926"/>
    <cellStyle name="Nota 7 7 2 4" xfId="51284"/>
    <cellStyle name="Nota 7 7 3" xfId="16777"/>
    <cellStyle name="Nota 7 7 4" xfId="28867"/>
    <cellStyle name="Nota 7 7 5" xfId="43007"/>
    <cellStyle name="Nota 7 8" xfId="6661"/>
    <cellStyle name="Nota 7 8 2" xfId="18781"/>
    <cellStyle name="Nota 7 8 2 2" xfId="47210"/>
    <cellStyle name="Nota 7 8 3" xfId="30870"/>
    <cellStyle name="Nota 7 8 4" xfId="38933"/>
    <cellStyle name="Nota 7 9" xfId="12721"/>
    <cellStyle name="Nota 7 9 2" xfId="45163"/>
    <cellStyle name="Nota 8" xfId="550"/>
    <cellStyle name="Nota 8 10" xfId="24838"/>
    <cellStyle name="Nota 8 11" xfId="36928"/>
    <cellStyle name="Nota 8 2" xfId="551"/>
    <cellStyle name="Nota 8 2 10" xfId="36929"/>
    <cellStyle name="Nota 8 2 2" xfId="1593"/>
    <cellStyle name="Nota 8 2 2 2" xfId="3633"/>
    <cellStyle name="Nota 8 2 2 2 2" xfId="9692"/>
    <cellStyle name="Nota 8 2 2 2 2 2" xfId="21812"/>
    <cellStyle name="Nota 8 2 2 2 2 3" xfId="33901"/>
    <cellStyle name="Nota 8 2 2 2 2 4" xfId="50259"/>
    <cellStyle name="Nota 8 2 2 2 3" xfId="15752"/>
    <cellStyle name="Nota 8 2 2 2 4" xfId="27842"/>
    <cellStyle name="Nota 8 2 2 2 5" xfId="41982"/>
    <cellStyle name="Nota 8 2 2 3" xfId="5654"/>
    <cellStyle name="Nota 8 2 2 3 2" xfId="11713"/>
    <cellStyle name="Nota 8 2 2 3 2 2" xfId="23833"/>
    <cellStyle name="Nota 8 2 2 3 2 3" xfId="35922"/>
    <cellStyle name="Nota 8 2 2 3 2 4" xfId="52280"/>
    <cellStyle name="Nota 8 2 2 3 3" xfId="17773"/>
    <cellStyle name="Nota 8 2 2 3 4" xfId="29863"/>
    <cellStyle name="Nota 8 2 2 3 5" xfId="44003"/>
    <cellStyle name="Nota 8 2 2 4" xfId="7662"/>
    <cellStyle name="Nota 8 2 2 4 2" xfId="19782"/>
    <cellStyle name="Nota 8 2 2 4 2 2" xfId="48225"/>
    <cellStyle name="Nota 8 2 2 4 3" xfId="31871"/>
    <cellStyle name="Nota 8 2 2 4 4" xfId="39948"/>
    <cellStyle name="Nota 8 2 2 5" xfId="13722"/>
    <cellStyle name="Nota 8 2 2 5 2" xfId="46176"/>
    <cellStyle name="Nota 8 2 2 6" xfId="25833"/>
    <cellStyle name="Nota 8 2 2 7" xfId="37923"/>
    <cellStyle name="Nota 8 2 3" xfId="1080"/>
    <cellStyle name="Nota 8 2 3 2" xfId="3133"/>
    <cellStyle name="Nota 8 2 3 2 2" xfId="9192"/>
    <cellStyle name="Nota 8 2 3 2 2 2" xfId="21312"/>
    <cellStyle name="Nota 8 2 3 2 2 3" xfId="33401"/>
    <cellStyle name="Nota 8 2 3 2 2 4" xfId="49759"/>
    <cellStyle name="Nota 8 2 3 2 3" xfId="15252"/>
    <cellStyle name="Nota 8 2 3 2 4" xfId="27342"/>
    <cellStyle name="Nota 8 2 3 2 5" xfId="41482"/>
    <cellStyle name="Nota 8 2 3 3" xfId="5158"/>
    <cellStyle name="Nota 8 2 3 3 2" xfId="11217"/>
    <cellStyle name="Nota 8 2 3 3 2 2" xfId="23337"/>
    <cellStyle name="Nota 8 2 3 3 2 3" xfId="35426"/>
    <cellStyle name="Nota 8 2 3 3 2 4" xfId="51784"/>
    <cellStyle name="Nota 8 2 3 3 3" xfId="17277"/>
    <cellStyle name="Nota 8 2 3 3 4" xfId="29367"/>
    <cellStyle name="Nota 8 2 3 3 5" xfId="43507"/>
    <cellStyle name="Nota 8 2 3 4" xfId="7162"/>
    <cellStyle name="Nota 8 2 3 4 2" xfId="19282"/>
    <cellStyle name="Nota 8 2 3 4 2 2" xfId="47717"/>
    <cellStyle name="Nota 8 2 3 4 3" xfId="31371"/>
    <cellStyle name="Nota 8 2 3 4 4" xfId="39440"/>
    <cellStyle name="Nota 8 2 3 5" xfId="13222"/>
    <cellStyle name="Nota 8 2 3 5 2" xfId="45668"/>
    <cellStyle name="Nota 8 2 3 6" xfId="25337"/>
    <cellStyle name="Nota 8 2 3 7" xfId="37427"/>
    <cellStyle name="Nota 8 2 4" xfId="2130"/>
    <cellStyle name="Nota 8 2 4 2" xfId="4166"/>
    <cellStyle name="Nota 8 2 4 2 2" xfId="10225"/>
    <cellStyle name="Nota 8 2 4 2 2 2" xfId="22345"/>
    <cellStyle name="Nota 8 2 4 2 2 3" xfId="34434"/>
    <cellStyle name="Nota 8 2 4 2 2 4" xfId="50792"/>
    <cellStyle name="Nota 8 2 4 2 3" xfId="16285"/>
    <cellStyle name="Nota 8 2 4 2 4" xfId="28375"/>
    <cellStyle name="Nota 8 2 4 2 5" xfId="42515"/>
    <cellStyle name="Nota 8 2 4 3" xfId="6166"/>
    <cellStyle name="Nota 8 2 4 3 2" xfId="12225"/>
    <cellStyle name="Nota 8 2 4 3 2 2" xfId="24345"/>
    <cellStyle name="Nota 8 2 4 3 2 3" xfId="36434"/>
    <cellStyle name="Nota 8 2 4 3 2 4" xfId="52792"/>
    <cellStyle name="Nota 8 2 4 3 3" xfId="18285"/>
    <cellStyle name="Nota 8 2 4 3 4" xfId="30375"/>
    <cellStyle name="Nota 8 2 4 3 5" xfId="44515"/>
    <cellStyle name="Nota 8 2 4 4" xfId="8195"/>
    <cellStyle name="Nota 8 2 4 4 2" xfId="20315"/>
    <cellStyle name="Nota 8 2 4 4 2 2" xfId="48759"/>
    <cellStyle name="Nota 8 2 4 4 3" xfId="32404"/>
    <cellStyle name="Nota 8 2 4 4 4" xfId="40482"/>
    <cellStyle name="Nota 8 2 4 5" xfId="14255"/>
    <cellStyle name="Nota 8 2 4 5 2" xfId="46710"/>
    <cellStyle name="Nota 8 2 4 6" xfId="26345"/>
    <cellStyle name="Nota 8 2 4 7" xfId="38435"/>
    <cellStyle name="Nota 8 2 5" xfId="2633"/>
    <cellStyle name="Nota 8 2 5 2" xfId="8693"/>
    <cellStyle name="Nota 8 2 5 2 2" xfId="20813"/>
    <cellStyle name="Nota 8 2 5 2 3" xfId="32902"/>
    <cellStyle name="Nota 8 2 5 2 4" xfId="49259"/>
    <cellStyle name="Nota 8 2 5 3" xfId="14753"/>
    <cellStyle name="Nota 8 2 5 4" xfId="26843"/>
    <cellStyle name="Nota 8 2 5 5" xfId="40982"/>
    <cellStyle name="Nota 8 2 6" xfId="4660"/>
    <cellStyle name="Nota 8 2 6 2" xfId="10719"/>
    <cellStyle name="Nota 8 2 6 2 2" xfId="22839"/>
    <cellStyle name="Nota 8 2 6 2 3" xfId="34928"/>
    <cellStyle name="Nota 8 2 6 2 4" xfId="51286"/>
    <cellStyle name="Nota 8 2 6 3" xfId="16779"/>
    <cellStyle name="Nota 8 2 6 4" xfId="28869"/>
    <cellStyle name="Nota 8 2 6 5" xfId="43009"/>
    <cellStyle name="Nota 8 2 7" xfId="6663"/>
    <cellStyle name="Nota 8 2 7 2" xfId="18783"/>
    <cellStyle name="Nota 8 2 7 2 2" xfId="47212"/>
    <cellStyle name="Nota 8 2 7 3" xfId="30872"/>
    <cellStyle name="Nota 8 2 7 4" xfId="38935"/>
    <cellStyle name="Nota 8 2 8" xfId="12723"/>
    <cellStyle name="Nota 8 2 8 2" xfId="45165"/>
    <cellStyle name="Nota 8 2 9" xfId="24839"/>
    <cellStyle name="Nota 8 3" xfId="1592"/>
    <cellStyle name="Nota 8 3 2" xfId="3632"/>
    <cellStyle name="Nota 8 3 2 2" xfId="9691"/>
    <cellStyle name="Nota 8 3 2 2 2" xfId="21811"/>
    <cellStyle name="Nota 8 3 2 2 3" xfId="33900"/>
    <cellStyle name="Nota 8 3 2 2 4" xfId="50258"/>
    <cellStyle name="Nota 8 3 2 3" xfId="15751"/>
    <cellStyle name="Nota 8 3 2 4" xfId="27841"/>
    <cellStyle name="Nota 8 3 2 5" xfId="41981"/>
    <cellStyle name="Nota 8 3 3" xfId="5653"/>
    <cellStyle name="Nota 8 3 3 2" xfId="11712"/>
    <cellStyle name="Nota 8 3 3 2 2" xfId="23832"/>
    <cellStyle name="Nota 8 3 3 2 3" xfId="35921"/>
    <cellStyle name="Nota 8 3 3 2 4" xfId="52279"/>
    <cellStyle name="Nota 8 3 3 3" xfId="17772"/>
    <cellStyle name="Nota 8 3 3 4" xfId="29862"/>
    <cellStyle name="Nota 8 3 3 5" xfId="44002"/>
    <cellStyle name="Nota 8 3 4" xfId="7661"/>
    <cellStyle name="Nota 8 3 4 2" xfId="19781"/>
    <cellStyle name="Nota 8 3 4 2 2" xfId="48224"/>
    <cellStyle name="Nota 8 3 4 3" xfId="31870"/>
    <cellStyle name="Nota 8 3 4 4" xfId="39947"/>
    <cellStyle name="Nota 8 3 5" xfId="13721"/>
    <cellStyle name="Nota 8 3 5 2" xfId="46175"/>
    <cellStyle name="Nota 8 3 6" xfId="25832"/>
    <cellStyle name="Nota 8 3 7" xfId="37922"/>
    <cellStyle name="Nota 8 4" xfId="1079"/>
    <cellStyle name="Nota 8 4 2" xfId="3132"/>
    <cellStyle name="Nota 8 4 2 2" xfId="9191"/>
    <cellStyle name="Nota 8 4 2 2 2" xfId="21311"/>
    <cellStyle name="Nota 8 4 2 2 3" xfId="33400"/>
    <cellStyle name="Nota 8 4 2 2 4" xfId="49758"/>
    <cellStyle name="Nota 8 4 2 3" xfId="15251"/>
    <cellStyle name="Nota 8 4 2 4" xfId="27341"/>
    <cellStyle name="Nota 8 4 2 5" xfId="41481"/>
    <cellStyle name="Nota 8 4 3" xfId="5157"/>
    <cellStyle name="Nota 8 4 3 2" xfId="11216"/>
    <cellStyle name="Nota 8 4 3 2 2" xfId="23336"/>
    <cellStyle name="Nota 8 4 3 2 3" xfId="35425"/>
    <cellStyle name="Nota 8 4 3 2 4" xfId="51783"/>
    <cellStyle name="Nota 8 4 3 3" xfId="17276"/>
    <cellStyle name="Nota 8 4 3 4" xfId="29366"/>
    <cellStyle name="Nota 8 4 3 5" xfId="43506"/>
    <cellStyle name="Nota 8 4 4" xfId="7161"/>
    <cellStyle name="Nota 8 4 4 2" xfId="19281"/>
    <cellStyle name="Nota 8 4 4 2 2" xfId="47716"/>
    <cellStyle name="Nota 8 4 4 3" xfId="31370"/>
    <cellStyle name="Nota 8 4 4 4" xfId="39439"/>
    <cellStyle name="Nota 8 4 5" xfId="13221"/>
    <cellStyle name="Nota 8 4 5 2" xfId="45667"/>
    <cellStyle name="Nota 8 4 6" xfId="25336"/>
    <cellStyle name="Nota 8 4 7" xfId="37426"/>
    <cellStyle name="Nota 8 5" xfId="2129"/>
    <cellStyle name="Nota 8 5 2" xfId="4165"/>
    <cellStyle name="Nota 8 5 2 2" xfId="10224"/>
    <cellStyle name="Nota 8 5 2 2 2" xfId="22344"/>
    <cellStyle name="Nota 8 5 2 2 3" xfId="34433"/>
    <cellStyle name="Nota 8 5 2 2 4" xfId="50791"/>
    <cellStyle name="Nota 8 5 2 3" xfId="16284"/>
    <cellStyle name="Nota 8 5 2 4" xfId="28374"/>
    <cellStyle name="Nota 8 5 2 5" xfId="42514"/>
    <cellStyle name="Nota 8 5 3" xfId="6165"/>
    <cellStyle name="Nota 8 5 3 2" xfId="12224"/>
    <cellStyle name="Nota 8 5 3 2 2" xfId="24344"/>
    <cellStyle name="Nota 8 5 3 2 3" xfId="36433"/>
    <cellStyle name="Nota 8 5 3 2 4" xfId="52791"/>
    <cellStyle name="Nota 8 5 3 3" xfId="18284"/>
    <cellStyle name="Nota 8 5 3 4" xfId="30374"/>
    <cellStyle name="Nota 8 5 3 5" xfId="44514"/>
    <cellStyle name="Nota 8 5 4" xfId="8194"/>
    <cellStyle name="Nota 8 5 4 2" xfId="20314"/>
    <cellStyle name="Nota 8 5 4 2 2" xfId="48758"/>
    <cellStyle name="Nota 8 5 4 3" xfId="32403"/>
    <cellStyle name="Nota 8 5 4 4" xfId="40481"/>
    <cellStyle name="Nota 8 5 5" xfId="14254"/>
    <cellStyle name="Nota 8 5 5 2" xfId="46709"/>
    <cellStyle name="Nota 8 5 6" xfId="26344"/>
    <cellStyle name="Nota 8 5 7" xfId="38434"/>
    <cellStyle name="Nota 8 6" xfId="2632"/>
    <cellStyle name="Nota 8 6 2" xfId="8692"/>
    <cellStyle name="Nota 8 6 2 2" xfId="20812"/>
    <cellStyle name="Nota 8 6 2 3" xfId="32901"/>
    <cellStyle name="Nota 8 6 2 4" xfId="49258"/>
    <cellStyle name="Nota 8 6 3" xfId="14752"/>
    <cellStyle name="Nota 8 6 4" xfId="26842"/>
    <cellStyle name="Nota 8 6 5" xfId="40981"/>
    <cellStyle name="Nota 8 7" xfId="4659"/>
    <cellStyle name="Nota 8 7 2" xfId="10718"/>
    <cellStyle name="Nota 8 7 2 2" xfId="22838"/>
    <cellStyle name="Nota 8 7 2 3" xfId="34927"/>
    <cellStyle name="Nota 8 7 2 4" xfId="51285"/>
    <cellStyle name="Nota 8 7 3" xfId="16778"/>
    <cellStyle name="Nota 8 7 4" xfId="28868"/>
    <cellStyle name="Nota 8 7 5" xfId="43008"/>
    <cellStyle name="Nota 8 8" xfId="6662"/>
    <cellStyle name="Nota 8 8 2" xfId="18782"/>
    <cellStyle name="Nota 8 8 2 2" xfId="47211"/>
    <cellStyle name="Nota 8 8 3" xfId="30871"/>
    <cellStyle name="Nota 8 8 4" xfId="38934"/>
    <cellStyle name="Nota 8 9" xfId="12722"/>
    <cellStyle name="Nota 8 9 2" xfId="45164"/>
    <cellStyle name="Nota 9" xfId="552"/>
    <cellStyle name="Nota 9 10" xfId="24840"/>
    <cellStyle name="Nota 9 11" xfId="36930"/>
    <cellStyle name="Nota 9 2" xfId="553"/>
    <cellStyle name="Nota 9 2 10" xfId="36931"/>
    <cellStyle name="Nota 9 2 2" xfId="1595"/>
    <cellStyle name="Nota 9 2 2 2" xfId="3635"/>
    <cellStyle name="Nota 9 2 2 2 2" xfId="9694"/>
    <cellStyle name="Nota 9 2 2 2 2 2" xfId="21814"/>
    <cellStyle name="Nota 9 2 2 2 2 3" xfId="33903"/>
    <cellStyle name="Nota 9 2 2 2 2 4" xfId="50261"/>
    <cellStyle name="Nota 9 2 2 2 3" xfId="15754"/>
    <cellStyle name="Nota 9 2 2 2 4" xfId="27844"/>
    <cellStyle name="Nota 9 2 2 2 5" xfId="41984"/>
    <cellStyle name="Nota 9 2 2 3" xfId="5656"/>
    <cellStyle name="Nota 9 2 2 3 2" xfId="11715"/>
    <cellStyle name="Nota 9 2 2 3 2 2" xfId="23835"/>
    <cellStyle name="Nota 9 2 2 3 2 3" xfId="35924"/>
    <cellStyle name="Nota 9 2 2 3 2 4" xfId="52282"/>
    <cellStyle name="Nota 9 2 2 3 3" xfId="17775"/>
    <cellStyle name="Nota 9 2 2 3 4" xfId="29865"/>
    <cellStyle name="Nota 9 2 2 3 5" xfId="44005"/>
    <cellStyle name="Nota 9 2 2 4" xfId="7664"/>
    <cellStyle name="Nota 9 2 2 4 2" xfId="19784"/>
    <cellStyle name="Nota 9 2 2 4 2 2" xfId="48227"/>
    <cellStyle name="Nota 9 2 2 4 3" xfId="31873"/>
    <cellStyle name="Nota 9 2 2 4 4" xfId="39950"/>
    <cellStyle name="Nota 9 2 2 5" xfId="13724"/>
    <cellStyle name="Nota 9 2 2 5 2" xfId="46178"/>
    <cellStyle name="Nota 9 2 2 6" xfId="25835"/>
    <cellStyle name="Nota 9 2 2 7" xfId="37925"/>
    <cellStyle name="Nota 9 2 3" xfId="1082"/>
    <cellStyle name="Nota 9 2 3 2" xfId="3135"/>
    <cellStyle name="Nota 9 2 3 2 2" xfId="9194"/>
    <cellStyle name="Nota 9 2 3 2 2 2" xfId="21314"/>
    <cellStyle name="Nota 9 2 3 2 2 3" xfId="33403"/>
    <cellStyle name="Nota 9 2 3 2 2 4" xfId="49761"/>
    <cellStyle name="Nota 9 2 3 2 3" xfId="15254"/>
    <cellStyle name="Nota 9 2 3 2 4" xfId="27344"/>
    <cellStyle name="Nota 9 2 3 2 5" xfId="41484"/>
    <cellStyle name="Nota 9 2 3 3" xfId="5160"/>
    <cellStyle name="Nota 9 2 3 3 2" xfId="11219"/>
    <cellStyle name="Nota 9 2 3 3 2 2" xfId="23339"/>
    <cellStyle name="Nota 9 2 3 3 2 3" xfId="35428"/>
    <cellStyle name="Nota 9 2 3 3 2 4" xfId="51786"/>
    <cellStyle name="Nota 9 2 3 3 3" xfId="17279"/>
    <cellStyle name="Nota 9 2 3 3 4" xfId="29369"/>
    <cellStyle name="Nota 9 2 3 3 5" xfId="43509"/>
    <cellStyle name="Nota 9 2 3 4" xfId="7164"/>
    <cellStyle name="Nota 9 2 3 4 2" xfId="19284"/>
    <cellStyle name="Nota 9 2 3 4 2 2" xfId="47719"/>
    <cellStyle name="Nota 9 2 3 4 3" xfId="31373"/>
    <cellStyle name="Nota 9 2 3 4 4" xfId="39442"/>
    <cellStyle name="Nota 9 2 3 5" xfId="13224"/>
    <cellStyle name="Nota 9 2 3 5 2" xfId="45670"/>
    <cellStyle name="Nota 9 2 3 6" xfId="25339"/>
    <cellStyle name="Nota 9 2 3 7" xfId="37429"/>
    <cellStyle name="Nota 9 2 4" xfId="2132"/>
    <cellStyle name="Nota 9 2 4 2" xfId="4168"/>
    <cellStyle name="Nota 9 2 4 2 2" xfId="10227"/>
    <cellStyle name="Nota 9 2 4 2 2 2" xfId="22347"/>
    <cellStyle name="Nota 9 2 4 2 2 3" xfId="34436"/>
    <cellStyle name="Nota 9 2 4 2 2 4" xfId="50794"/>
    <cellStyle name="Nota 9 2 4 2 3" xfId="16287"/>
    <cellStyle name="Nota 9 2 4 2 4" xfId="28377"/>
    <cellStyle name="Nota 9 2 4 2 5" xfId="42517"/>
    <cellStyle name="Nota 9 2 4 3" xfId="6168"/>
    <cellStyle name="Nota 9 2 4 3 2" xfId="12227"/>
    <cellStyle name="Nota 9 2 4 3 2 2" xfId="24347"/>
    <cellStyle name="Nota 9 2 4 3 2 3" xfId="36436"/>
    <cellStyle name="Nota 9 2 4 3 2 4" xfId="52794"/>
    <cellStyle name="Nota 9 2 4 3 3" xfId="18287"/>
    <cellStyle name="Nota 9 2 4 3 4" xfId="30377"/>
    <cellStyle name="Nota 9 2 4 3 5" xfId="44517"/>
    <cellStyle name="Nota 9 2 4 4" xfId="8197"/>
    <cellStyle name="Nota 9 2 4 4 2" xfId="20317"/>
    <cellStyle name="Nota 9 2 4 4 2 2" xfId="48761"/>
    <cellStyle name="Nota 9 2 4 4 3" xfId="32406"/>
    <cellStyle name="Nota 9 2 4 4 4" xfId="40484"/>
    <cellStyle name="Nota 9 2 4 5" xfId="14257"/>
    <cellStyle name="Nota 9 2 4 5 2" xfId="46712"/>
    <cellStyle name="Nota 9 2 4 6" xfId="26347"/>
    <cellStyle name="Nota 9 2 4 7" xfId="38437"/>
    <cellStyle name="Nota 9 2 5" xfId="2635"/>
    <cellStyle name="Nota 9 2 5 2" xfId="8695"/>
    <cellStyle name="Nota 9 2 5 2 2" xfId="20815"/>
    <cellStyle name="Nota 9 2 5 2 3" xfId="32904"/>
    <cellStyle name="Nota 9 2 5 2 4" xfId="49261"/>
    <cellStyle name="Nota 9 2 5 3" xfId="14755"/>
    <cellStyle name="Nota 9 2 5 4" xfId="26845"/>
    <cellStyle name="Nota 9 2 5 5" xfId="40984"/>
    <cellStyle name="Nota 9 2 6" xfId="4662"/>
    <cellStyle name="Nota 9 2 6 2" xfId="10721"/>
    <cellStyle name="Nota 9 2 6 2 2" xfId="22841"/>
    <cellStyle name="Nota 9 2 6 2 3" xfId="34930"/>
    <cellStyle name="Nota 9 2 6 2 4" xfId="51288"/>
    <cellStyle name="Nota 9 2 6 3" xfId="16781"/>
    <cellStyle name="Nota 9 2 6 4" xfId="28871"/>
    <cellStyle name="Nota 9 2 6 5" xfId="43011"/>
    <cellStyle name="Nota 9 2 7" xfId="6665"/>
    <cellStyle name="Nota 9 2 7 2" xfId="18785"/>
    <cellStyle name="Nota 9 2 7 2 2" xfId="47214"/>
    <cellStyle name="Nota 9 2 7 3" xfId="30874"/>
    <cellStyle name="Nota 9 2 7 4" xfId="38937"/>
    <cellStyle name="Nota 9 2 8" xfId="12725"/>
    <cellStyle name="Nota 9 2 8 2" xfId="45167"/>
    <cellStyle name="Nota 9 2 9" xfId="24841"/>
    <cellStyle name="Nota 9 3" xfId="1594"/>
    <cellStyle name="Nota 9 3 2" xfId="3634"/>
    <cellStyle name="Nota 9 3 2 2" xfId="9693"/>
    <cellStyle name="Nota 9 3 2 2 2" xfId="21813"/>
    <cellStyle name="Nota 9 3 2 2 3" xfId="33902"/>
    <cellStyle name="Nota 9 3 2 2 4" xfId="50260"/>
    <cellStyle name="Nota 9 3 2 3" xfId="15753"/>
    <cellStyle name="Nota 9 3 2 4" xfId="27843"/>
    <cellStyle name="Nota 9 3 2 5" xfId="41983"/>
    <cellStyle name="Nota 9 3 3" xfId="5655"/>
    <cellStyle name="Nota 9 3 3 2" xfId="11714"/>
    <cellStyle name="Nota 9 3 3 2 2" xfId="23834"/>
    <cellStyle name="Nota 9 3 3 2 3" xfId="35923"/>
    <cellStyle name="Nota 9 3 3 2 4" xfId="52281"/>
    <cellStyle name="Nota 9 3 3 3" xfId="17774"/>
    <cellStyle name="Nota 9 3 3 4" xfId="29864"/>
    <cellStyle name="Nota 9 3 3 5" xfId="44004"/>
    <cellStyle name="Nota 9 3 4" xfId="7663"/>
    <cellStyle name="Nota 9 3 4 2" xfId="19783"/>
    <cellStyle name="Nota 9 3 4 2 2" xfId="48226"/>
    <cellStyle name="Nota 9 3 4 3" xfId="31872"/>
    <cellStyle name="Nota 9 3 4 4" xfId="39949"/>
    <cellStyle name="Nota 9 3 5" xfId="13723"/>
    <cellStyle name="Nota 9 3 5 2" xfId="46177"/>
    <cellStyle name="Nota 9 3 6" xfId="25834"/>
    <cellStyle name="Nota 9 3 7" xfId="37924"/>
    <cellStyle name="Nota 9 4" xfId="1081"/>
    <cellStyle name="Nota 9 4 2" xfId="3134"/>
    <cellStyle name="Nota 9 4 2 2" xfId="9193"/>
    <cellStyle name="Nota 9 4 2 2 2" xfId="21313"/>
    <cellStyle name="Nota 9 4 2 2 3" xfId="33402"/>
    <cellStyle name="Nota 9 4 2 2 4" xfId="49760"/>
    <cellStyle name="Nota 9 4 2 3" xfId="15253"/>
    <cellStyle name="Nota 9 4 2 4" xfId="27343"/>
    <cellStyle name="Nota 9 4 2 5" xfId="41483"/>
    <cellStyle name="Nota 9 4 3" xfId="5159"/>
    <cellStyle name="Nota 9 4 3 2" xfId="11218"/>
    <cellStyle name="Nota 9 4 3 2 2" xfId="23338"/>
    <cellStyle name="Nota 9 4 3 2 3" xfId="35427"/>
    <cellStyle name="Nota 9 4 3 2 4" xfId="51785"/>
    <cellStyle name="Nota 9 4 3 3" xfId="17278"/>
    <cellStyle name="Nota 9 4 3 4" xfId="29368"/>
    <cellStyle name="Nota 9 4 3 5" xfId="43508"/>
    <cellStyle name="Nota 9 4 4" xfId="7163"/>
    <cellStyle name="Nota 9 4 4 2" xfId="19283"/>
    <cellStyle name="Nota 9 4 4 2 2" xfId="47718"/>
    <cellStyle name="Nota 9 4 4 3" xfId="31372"/>
    <cellStyle name="Nota 9 4 4 4" xfId="39441"/>
    <cellStyle name="Nota 9 4 5" xfId="13223"/>
    <cellStyle name="Nota 9 4 5 2" xfId="45669"/>
    <cellStyle name="Nota 9 4 6" xfId="25338"/>
    <cellStyle name="Nota 9 4 7" xfId="37428"/>
    <cellStyle name="Nota 9 5" xfId="2131"/>
    <cellStyle name="Nota 9 5 2" xfId="4167"/>
    <cellStyle name="Nota 9 5 2 2" xfId="10226"/>
    <cellStyle name="Nota 9 5 2 2 2" xfId="22346"/>
    <cellStyle name="Nota 9 5 2 2 3" xfId="34435"/>
    <cellStyle name="Nota 9 5 2 2 4" xfId="50793"/>
    <cellStyle name="Nota 9 5 2 3" xfId="16286"/>
    <cellStyle name="Nota 9 5 2 4" xfId="28376"/>
    <cellStyle name="Nota 9 5 2 5" xfId="42516"/>
    <cellStyle name="Nota 9 5 3" xfId="6167"/>
    <cellStyle name="Nota 9 5 3 2" xfId="12226"/>
    <cellStyle name="Nota 9 5 3 2 2" xfId="24346"/>
    <cellStyle name="Nota 9 5 3 2 3" xfId="36435"/>
    <cellStyle name="Nota 9 5 3 2 4" xfId="52793"/>
    <cellStyle name="Nota 9 5 3 3" xfId="18286"/>
    <cellStyle name="Nota 9 5 3 4" xfId="30376"/>
    <cellStyle name="Nota 9 5 3 5" xfId="44516"/>
    <cellStyle name="Nota 9 5 4" xfId="8196"/>
    <cellStyle name="Nota 9 5 4 2" xfId="20316"/>
    <cellStyle name="Nota 9 5 4 2 2" xfId="48760"/>
    <cellStyle name="Nota 9 5 4 3" xfId="32405"/>
    <cellStyle name="Nota 9 5 4 4" xfId="40483"/>
    <cellStyle name="Nota 9 5 5" xfId="14256"/>
    <cellStyle name="Nota 9 5 5 2" xfId="46711"/>
    <cellStyle name="Nota 9 5 6" xfId="26346"/>
    <cellStyle name="Nota 9 5 7" xfId="38436"/>
    <cellStyle name="Nota 9 6" xfId="2634"/>
    <cellStyle name="Nota 9 6 2" xfId="8694"/>
    <cellStyle name="Nota 9 6 2 2" xfId="20814"/>
    <cellStyle name="Nota 9 6 2 3" xfId="32903"/>
    <cellStyle name="Nota 9 6 2 4" xfId="49260"/>
    <cellStyle name="Nota 9 6 3" xfId="14754"/>
    <cellStyle name="Nota 9 6 4" xfId="26844"/>
    <cellStyle name="Nota 9 6 5" xfId="40983"/>
    <cellStyle name="Nota 9 7" xfId="4661"/>
    <cellStyle name="Nota 9 7 2" xfId="10720"/>
    <cellStyle name="Nota 9 7 2 2" xfId="22840"/>
    <cellStyle name="Nota 9 7 2 3" xfId="34929"/>
    <cellStyle name="Nota 9 7 2 4" xfId="51287"/>
    <cellStyle name="Nota 9 7 3" xfId="16780"/>
    <cellStyle name="Nota 9 7 4" xfId="28870"/>
    <cellStyle name="Nota 9 7 5" xfId="43010"/>
    <cellStyle name="Nota 9 8" xfId="6664"/>
    <cellStyle name="Nota 9 8 2" xfId="18784"/>
    <cellStyle name="Nota 9 8 2 2" xfId="47213"/>
    <cellStyle name="Nota 9 8 3" xfId="30873"/>
    <cellStyle name="Nota 9 8 4" xfId="38936"/>
    <cellStyle name="Nota 9 9" xfId="12724"/>
    <cellStyle name="Nota 9 9 2" xfId="45166"/>
    <cellStyle name="Porcentagem 2" xfId="554"/>
    <cellStyle name="Porcentagem 2 2" xfId="1596"/>
    <cellStyle name="Porcentagem 2 3" xfId="1083"/>
    <cellStyle name="Porcentagem 3" xfId="1152"/>
    <cellStyle name="Porcentagem 3 2" xfId="3196"/>
    <cellStyle name="Porcentagem 3 2 2" xfId="9255"/>
    <cellStyle name="Porcentagem 3 2 2 2" xfId="21375"/>
    <cellStyle name="Porcentagem 3 2 2 3" xfId="33464"/>
    <cellStyle name="Porcentagem 3 2 2 4" xfId="49822"/>
    <cellStyle name="Porcentagem 3 2 3" xfId="15315"/>
    <cellStyle name="Porcentagem 3 2 4" xfId="27405"/>
    <cellStyle name="Porcentagem 3 2 5" xfId="41545"/>
    <cellStyle name="Porcentagem 3 3" xfId="5221"/>
    <cellStyle name="Porcentagem 3 3 2" xfId="11280"/>
    <cellStyle name="Porcentagem 3 3 2 2" xfId="23400"/>
    <cellStyle name="Porcentagem 3 3 2 3" xfId="35489"/>
    <cellStyle name="Porcentagem 3 3 2 4" xfId="51847"/>
    <cellStyle name="Porcentagem 3 3 3" xfId="17340"/>
    <cellStyle name="Porcentagem 3 3 4" xfId="29430"/>
    <cellStyle name="Porcentagem 3 3 5" xfId="43570"/>
    <cellStyle name="Porcentagem 3 4" xfId="7225"/>
    <cellStyle name="Porcentagem 3 4 2" xfId="19345"/>
    <cellStyle name="Porcentagem 3 4 2 2" xfId="47787"/>
    <cellStyle name="Porcentagem 3 4 3" xfId="31434"/>
    <cellStyle name="Porcentagem 3 4 4" xfId="39510"/>
    <cellStyle name="Porcentagem 3 5" xfId="13285"/>
    <cellStyle name="Porcentagem 3 5 2" xfId="45738"/>
    <cellStyle name="Porcentagem 3 6" xfId="25400"/>
    <cellStyle name="Porcentagem 3 7" xfId="37490"/>
    <cellStyle name="Porcentagem 4" xfId="1651"/>
    <cellStyle name="Porcentagem 4 2" xfId="3688"/>
    <cellStyle name="Porcentagem 4 2 2" xfId="9747"/>
    <cellStyle name="Porcentagem 4 2 2 2" xfId="21867"/>
    <cellStyle name="Porcentagem 4 2 2 3" xfId="33956"/>
    <cellStyle name="Porcentagem 4 2 2 4" xfId="50314"/>
    <cellStyle name="Porcentagem 4 2 3" xfId="15807"/>
    <cellStyle name="Porcentagem 4 2 4" xfId="27897"/>
    <cellStyle name="Porcentagem 4 2 5" xfId="42037"/>
    <cellStyle name="Porcentagem 4 3" xfId="5688"/>
    <cellStyle name="Porcentagem 4 3 2" xfId="11747"/>
    <cellStyle name="Porcentagem 4 3 2 2" xfId="23867"/>
    <cellStyle name="Porcentagem 4 3 2 3" xfId="35956"/>
    <cellStyle name="Porcentagem 4 3 2 4" xfId="52314"/>
    <cellStyle name="Porcentagem 4 3 3" xfId="17807"/>
    <cellStyle name="Porcentagem 4 3 4" xfId="29897"/>
    <cellStyle name="Porcentagem 4 3 5" xfId="44037"/>
    <cellStyle name="Porcentagem 4 4" xfId="7717"/>
    <cellStyle name="Porcentagem 4 4 2" xfId="19837"/>
    <cellStyle name="Porcentagem 4 4 2 2" xfId="48280"/>
    <cellStyle name="Porcentagem 4 4 3" xfId="31926"/>
    <cellStyle name="Porcentagem 4 4 4" xfId="40003"/>
    <cellStyle name="Porcentagem 4 5" xfId="13777"/>
    <cellStyle name="Porcentagem 4 5 2" xfId="46231"/>
    <cellStyle name="Porcentagem 4 6" xfId="25867"/>
    <cellStyle name="Porcentagem 4 7" xfId="37957"/>
    <cellStyle name="Porcentagem 5" xfId="12247"/>
    <cellStyle name="Porcentagem 5 2" xfId="24367"/>
    <cellStyle name="Porcentagem 5 2 2" xfId="52814"/>
    <cellStyle name="Porcentagem 5 3" xfId="36456"/>
    <cellStyle name="Porcentagem 5 4" xfId="44537"/>
    <cellStyle name="Porcentagem 6" xfId="18307"/>
    <cellStyle name="Saída 2" xfId="437"/>
    <cellStyle name="Saída 3" xfId="441"/>
    <cellStyle name="Saída 3 2" xfId="1510"/>
    <cellStyle name="Saída 3 2 2" xfId="3552"/>
    <cellStyle name="Saída 3 2 2 2" xfId="9611"/>
    <cellStyle name="Saída 3 2 2 2 2" xfId="21731"/>
    <cellStyle name="Saída 3 2 2 2 2 2" xfId="52892"/>
    <cellStyle name="Saída 3 2 2 2 3" xfId="33820"/>
    <cellStyle name="Saída 3 2 2 2 3 2" xfId="53102"/>
    <cellStyle name="Saída 3 2 2 2 4" xfId="44615"/>
    <cellStyle name="Saída 3 2 2 3" xfId="15671"/>
    <cellStyle name="Saída 3 2 2 3 2" xfId="52942"/>
    <cellStyle name="Saída 3 2 2 3 3" xfId="53152"/>
    <cellStyle name="Saída 3 2 2 3 4" xfId="44665"/>
    <cellStyle name="Saída 3 2 2 4" xfId="27761"/>
    <cellStyle name="Saída 3 2 2 4 2" xfId="52874"/>
    <cellStyle name="Saída 3 2 2 4 3" xfId="53086"/>
    <cellStyle name="Saída 3 2 2 4 4" xfId="44597"/>
    <cellStyle name="Saída 3 2 2 5" xfId="44670"/>
    <cellStyle name="Saída 3 2 2 5 2" xfId="52947"/>
    <cellStyle name="Saída 3 2 2 5 3" xfId="53157"/>
    <cellStyle name="Saída 3 2 2 6" xfId="44657"/>
    <cellStyle name="Saída 3 2 2 6 2" xfId="52934"/>
    <cellStyle name="Saída 3 2 2 6 3" xfId="53144"/>
    <cellStyle name="Saída 3 2 2 7" xfId="50178"/>
    <cellStyle name="Saída 3 2 2 8" xfId="53006"/>
    <cellStyle name="Saída 3 2 2 9" xfId="41901"/>
    <cellStyle name="Saída 3 2 3" xfId="7581"/>
    <cellStyle name="Saída 3 2 3 2" xfId="19701"/>
    <cellStyle name="Saída 3 2 3 2 2" xfId="48144"/>
    <cellStyle name="Saída 3 2 3 3" xfId="31790"/>
    <cellStyle name="Saída 3 2 3 3 2" xfId="52976"/>
    <cellStyle name="Saída 3 2 3 4" xfId="39867"/>
    <cellStyle name="Saída 3 2 4" xfId="13641"/>
    <cellStyle name="Saída 3 2 4 2" xfId="46095"/>
    <cellStyle name="Saída 3 3" xfId="1633"/>
    <cellStyle name="Saída 3 3 2" xfId="3670"/>
    <cellStyle name="Saída 3 3 2 2" xfId="9729"/>
    <cellStyle name="Saída 3 3 2 2 2" xfId="21849"/>
    <cellStyle name="Saída 3 3 2 2 2 2" xfId="52905"/>
    <cellStyle name="Saída 3 3 2 2 3" xfId="33938"/>
    <cellStyle name="Saída 3 3 2 2 3 2" xfId="53115"/>
    <cellStyle name="Saída 3 3 2 2 4" xfId="44628"/>
    <cellStyle name="Saída 3 3 2 3" xfId="15789"/>
    <cellStyle name="Saída 3 3 2 3 2" xfId="52925"/>
    <cellStyle name="Saída 3 3 2 3 3" xfId="53135"/>
    <cellStyle name="Saída 3 3 2 3 4" xfId="44648"/>
    <cellStyle name="Saída 3 3 2 4" xfId="27879"/>
    <cellStyle name="Saída 3 3 2 4 2" xfId="52959"/>
    <cellStyle name="Saída 3 3 2 4 3" xfId="53169"/>
    <cellStyle name="Saída 3 3 2 4 4" xfId="44682"/>
    <cellStyle name="Saída 3 3 2 5" xfId="44558"/>
    <cellStyle name="Saída 3 3 2 5 2" xfId="52835"/>
    <cellStyle name="Saída 3 3 2 5 3" xfId="53049"/>
    <cellStyle name="Saída 3 3 2 6" xfId="44672"/>
    <cellStyle name="Saída 3 3 2 6 2" xfId="52949"/>
    <cellStyle name="Saída 3 3 2 6 3" xfId="53159"/>
    <cellStyle name="Saída 3 3 2 7" xfId="50296"/>
    <cellStyle name="Saída 3 3 2 8" xfId="53017"/>
    <cellStyle name="Saída 3 3 2 9" xfId="42019"/>
    <cellStyle name="Saída 3 3 3" xfId="7699"/>
    <cellStyle name="Saída 3 3 3 2" xfId="19819"/>
    <cellStyle name="Saída 3 3 3 2 2" xfId="48262"/>
    <cellStyle name="Saída 3 3 3 3" xfId="31908"/>
    <cellStyle name="Saída 3 3 3 3 2" xfId="52987"/>
    <cellStyle name="Saída 3 3 3 4" xfId="39985"/>
    <cellStyle name="Saída 3 3 4" xfId="13759"/>
    <cellStyle name="Saída 3 3 4 2" xfId="46213"/>
    <cellStyle name="Saída 3 4" xfId="1629"/>
    <cellStyle name="Saída 3 4 2" xfId="3666"/>
    <cellStyle name="Saída 3 4 2 2" xfId="9725"/>
    <cellStyle name="Saída 3 4 2 2 2" xfId="21845"/>
    <cellStyle name="Saída 3 4 2 2 2 2" xfId="52901"/>
    <cellStyle name="Saída 3 4 2 2 3" xfId="33934"/>
    <cellStyle name="Saída 3 4 2 2 3 2" xfId="53111"/>
    <cellStyle name="Saída 3 4 2 2 4" xfId="44624"/>
    <cellStyle name="Saída 3 4 2 3" xfId="15785"/>
    <cellStyle name="Saída 3 4 2 3 2" xfId="52823"/>
    <cellStyle name="Saída 3 4 2 3 3" xfId="53037"/>
    <cellStyle name="Saída 3 4 2 3 4" xfId="44546"/>
    <cellStyle name="Saída 3 4 2 4" xfId="27875"/>
    <cellStyle name="Saída 3 4 2 4 2" xfId="52958"/>
    <cellStyle name="Saída 3 4 2 4 3" xfId="53168"/>
    <cellStyle name="Saída 3 4 2 4 4" xfId="44681"/>
    <cellStyle name="Saída 3 4 2 5" xfId="44544"/>
    <cellStyle name="Saída 3 4 2 5 2" xfId="52821"/>
    <cellStyle name="Saída 3 4 2 5 3" xfId="53036"/>
    <cellStyle name="Saída 3 4 2 6" xfId="44567"/>
    <cellStyle name="Saída 3 4 2 6 2" xfId="52844"/>
    <cellStyle name="Saída 3 4 2 6 3" xfId="53058"/>
    <cellStyle name="Saída 3 4 2 7" xfId="50292"/>
    <cellStyle name="Saída 3 4 2 8" xfId="53013"/>
    <cellStyle name="Saída 3 4 2 9" xfId="42015"/>
    <cellStyle name="Saída 3 4 3" xfId="7695"/>
    <cellStyle name="Saída 3 4 3 2" xfId="19815"/>
    <cellStyle name="Saída 3 4 3 2 2" xfId="48258"/>
    <cellStyle name="Saída 3 4 3 3" xfId="31904"/>
    <cellStyle name="Saída 3 4 3 3 2" xfId="52983"/>
    <cellStyle name="Saída 3 4 3 4" xfId="39981"/>
    <cellStyle name="Saída 3 4 4" xfId="13755"/>
    <cellStyle name="Saída 3 4 4 2" xfId="46209"/>
    <cellStyle name="Saída 3 5" xfId="1644"/>
    <cellStyle name="Saída 3 5 2" xfId="3681"/>
    <cellStyle name="Saída 3 5 2 2" xfId="9740"/>
    <cellStyle name="Saída 3 5 2 2 2" xfId="21860"/>
    <cellStyle name="Saída 3 5 2 2 2 2" xfId="52914"/>
    <cellStyle name="Saída 3 5 2 2 3" xfId="33949"/>
    <cellStyle name="Saída 3 5 2 2 3 2" xfId="53124"/>
    <cellStyle name="Saída 3 5 2 2 4" xfId="44637"/>
    <cellStyle name="Saída 3 5 2 3" xfId="15800"/>
    <cellStyle name="Saída 3 5 2 3 2" xfId="52926"/>
    <cellStyle name="Saída 3 5 2 3 3" xfId="53136"/>
    <cellStyle name="Saída 3 5 2 3 4" xfId="44649"/>
    <cellStyle name="Saída 3 5 2 4" xfId="27890"/>
    <cellStyle name="Saída 3 5 2 4 2" xfId="52923"/>
    <cellStyle name="Saída 3 5 2 4 3" xfId="53133"/>
    <cellStyle name="Saída 3 5 2 4 4" xfId="44646"/>
    <cellStyle name="Saída 3 5 2 5" xfId="44572"/>
    <cellStyle name="Saída 3 5 2 5 2" xfId="52849"/>
    <cellStyle name="Saída 3 5 2 5 3" xfId="53062"/>
    <cellStyle name="Saída 3 5 2 6" xfId="44653"/>
    <cellStyle name="Saída 3 5 2 6 2" xfId="52930"/>
    <cellStyle name="Saída 3 5 2 6 3" xfId="53140"/>
    <cellStyle name="Saída 3 5 2 7" xfId="50307"/>
    <cellStyle name="Saída 3 5 2 8" xfId="53026"/>
    <cellStyle name="Saída 3 5 2 9" xfId="42030"/>
    <cellStyle name="Saída 3 5 3" xfId="7710"/>
    <cellStyle name="Saída 3 5 3 2" xfId="19830"/>
    <cellStyle name="Saída 3 5 3 2 2" xfId="48273"/>
    <cellStyle name="Saída 3 5 3 3" xfId="31919"/>
    <cellStyle name="Saída 3 5 3 3 2" xfId="52996"/>
    <cellStyle name="Saída 3 5 3 4" xfId="39996"/>
    <cellStyle name="Saída 3 5 4" xfId="13770"/>
    <cellStyle name="Saída 3 5 4 2" xfId="46224"/>
    <cellStyle name="Saída 3 6" xfId="1641"/>
    <cellStyle name="Saída 3 6 2" xfId="3678"/>
    <cellStyle name="Saída 3 6 2 2" xfId="9737"/>
    <cellStyle name="Saída 3 6 2 2 2" xfId="21857"/>
    <cellStyle name="Saída 3 6 2 2 2 2" xfId="52911"/>
    <cellStyle name="Saída 3 6 2 2 3" xfId="33946"/>
    <cellStyle name="Saída 3 6 2 2 3 2" xfId="53121"/>
    <cellStyle name="Saída 3 6 2 2 4" xfId="44634"/>
    <cellStyle name="Saída 3 6 2 3" xfId="15797"/>
    <cellStyle name="Saída 3 6 2 3 2" xfId="52932"/>
    <cellStyle name="Saída 3 6 2 3 3" xfId="53142"/>
    <cellStyle name="Saída 3 6 2 3 4" xfId="44655"/>
    <cellStyle name="Saída 3 6 2 4" xfId="27887"/>
    <cellStyle name="Saída 3 6 2 4 2" xfId="52854"/>
    <cellStyle name="Saída 3 6 2 4 3" xfId="53067"/>
    <cellStyle name="Saída 3 6 2 4 4" xfId="44577"/>
    <cellStyle name="Saída 3 6 2 5" xfId="44576"/>
    <cellStyle name="Saída 3 6 2 5 2" xfId="52853"/>
    <cellStyle name="Saída 3 6 2 5 3" xfId="53066"/>
    <cellStyle name="Saída 3 6 2 6" xfId="44680"/>
    <cellStyle name="Saída 3 6 2 6 2" xfId="52957"/>
    <cellStyle name="Saída 3 6 2 6 3" xfId="53167"/>
    <cellStyle name="Saída 3 6 2 7" xfId="50304"/>
    <cellStyle name="Saída 3 6 2 8" xfId="53023"/>
    <cellStyle name="Saída 3 6 2 9" xfId="42027"/>
    <cellStyle name="Saída 3 6 3" xfId="7707"/>
    <cellStyle name="Saída 3 6 3 2" xfId="19827"/>
    <cellStyle name="Saída 3 6 3 2 2" xfId="48270"/>
    <cellStyle name="Saída 3 6 3 3" xfId="31916"/>
    <cellStyle name="Saída 3 6 3 3 2" xfId="52993"/>
    <cellStyle name="Saída 3 6 3 4" xfId="39993"/>
    <cellStyle name="Saída 3 6 4" xfId="13767"/>
    <cellStyle name="Saída 3 6 4 2" xfId="46221"/>
    <cellStyle name="Saída 3 7" xfId="2552"/>
    <cellStyle name="Saída 3 7 2" xfId="8612"/>
    <cellStyle name="Saída 3 7 2 2" xfId="20732"/>
    <cellStyle name="Saída 3 7 2 2 2" xfId="52870"/>
    <cellStyle name="Saída 3 7 2 3" xfId="32821"/>
    <cellStyle name="Saída 3 7 2 3 2" xfId="53082"/>
    <cellStyle name="Saída 3 7 2 4" xfId="44593"/>
    <cellStyle name="Saída 3 7 3" xfId="14672"/>
    <cellStyle name="Saída 3 7 3 2" xfId="52856"/>
    <cellStyle name="Saída 3 7 3 3" xfId="53069"/>
    <cellStyle name="Saída 3 7 3 4" xfId="44579"/>
    <cellStyle name="Saída 3 7 4" xfId="26762"/>
    <cellStyle name="Saída 3 7 4 2" xfId="52963"/>
    <cellStyle name="Saída 3 7 4 3" xfId="53173"/>
    <cellStyle name="Saída 3 7 4 4" xfId="44686"/>
    <cellStyle name="Saída 3 7 5" xfId="44590"/>
    <cellStyle name="Saída 3 7 5 2" xfId="52867"/>
    <cellStyle name="Saída 3 7 5 3" xfId="53079"/>
    <cellStyle name="Saída 3 7 6" xfId="44568"/>
    <cellStyle name="Saída 3 7 6 2" xfId="52845"/>
    <cellStyle name="Saída 3 7 6 3" xfId="53059"/>
    <cellStyle name="Saída 3 7 7" xfId="49178"/>
    <cellStyle name="Saída 3 7 8" xfId="53001"/>
    <cellStyle name="Saída 3 7 9" xfId="40901"/>
    <cellStyle name="Saída 3 8" xfId="6582"/>
    <cellStyle name="Saída 3 8 2" xfId="18702"/>
    <cellStyle name="Saída 3 8 2 2" xfId="47131"/>
    <cellStyle name="Saída 3 8 3" xfId="30791"/>
    <cellStyle name="Saída 3 8 3 2" xfId="52969"/>
    <cellStyle name="Saída 3 8 4" xfId="38854"/>
    <cellStyle name="Saída 3 9" xfId="12642"/>
    <cellStyle name="Saída 3 9 2" xfId="45084"/>
    <cellStyle name="Separador de milhares [0] 2" xfId="183"/>
    <cellStyle name="Separador de milhares [0] 2 2" xfId="1278"/>
    <cellStyle name="Separador de milhares [0] 2 2 2" xfId="39635"/>
    <cellStyle name="Separador de milhares [0] 2 2 2 2" xfId="47912"/>
    <cellStyle name="Separador de milhares [0] 2 2 3" xfId="45863"/>
    <cellStyle name="Separador de milhares [0] 2 3" xfId="769"/>
    <cellStyle name="Separador de milhares [0] 2 3 2" xfId="39130"/>
    <cellStyle name="Separador de milhares [0] 2 3 2 2" xfId="47407"/>
    <cellStyle name="Separador de milhares [0] 2 3 3" xfId="45359"/>
    <cellStyle name="Separador de milhares [0] 2 4" xfId="1821"/>
    <cellStyle name="Separador de milhares [0] 2 4 2" xfId="40173"/>
    <cellStyle name="Separador de milhares [0] 2 4 2 2" xfId="48450"/>
    <cellStyle name="Separador de milhares [0] 2 4 3" xfId="46401"/>
    <cellStyle name="Separador de milhares [0] 2 5" xfId="38621"/>
    <cellStyle name="Separador de milhares [0] 2 5 2" xfId="46898"/>
    <cellStyle name="Separador de milhares [0] 2 6" xfId="44852"/>
    <cellStyle name="Separador de milhares 2" xfId="120"/>
    <cellStyle name="Separador de milhares 2 2" xfId="555"/>
    <cellStyle name="Separador de milhares 2 3" xfId="556"/>
    <cellStyle name="Separador de milhares 2 3 2" xfId="1084"/>
    <cellStyle name="Separador de milhares 2 3 2 2" xfId="39443"/>
    <cellStyle name="Separador de milhares 2 3 2 2 2" xfId="47720"/>
    <cellStyle name="Separador de milhares 2 3 2 3" xfId="45671"/>
    <cellStyle name="Separador de milhares 2 4" xfId="707"/>
    <cellStyle name="Separador de milhares 2 4 2" xfId="39068"/>
    <cellStyle name="Separador de milhares 2 4 2 2" xfId="47345"/>
    <cellStyle name="Separador de milhares 2 4 3" xfId="45297"/>
    <cellStyle name="Separador de milhares 3" xfId="558"/>
    <cellStyle name="Separador de milhares 3 10" xfId="559"/>
    <cellStyle name="Separador de milhares 3 10 2" xfId="596"/>
    <cellStyle name="Separador de milhares 3 10 2 2" xfId="2154"/>
    <cellStyle name="Separador de milhares 3 10 2 2 2" xfId="40505"/>
    <cellStyle name="Separador de milhares 3 10 2 2 2 2" xfId="48782"/>
    <cellStyle name="Separador de milhares 3 10 2 2 3" xfId="46733"/>
    <cellStyle name="Separador de milhares 3 10 2 3" xfId="2656"/>
    <cellStyle name="Separador de milhares 3 10 2 3 2" xfId="49282"/>
    <cellStyle name="Separador de milhares 3 10 2 3 3" xfId="41005"/>
    <cellStyle name="Separador de milhares 3 10 3" xfId="1086"/>
    <cellStyle name="Separador de milhares 3 10 3 2" xfId="39445"/>
    <cellStyle name="Separador de milhares 3 10 3 2 2" xfId="47722"/>
    <cellStyle name="Separador de milhares 3 10 3 3" xfId="45673"/>
    <cellStyle name="Separador de milhares 3 2" xfId="560"/>
    <cellStyle name="Separador de milhares 3 2 2" xfId="1087"/>
    <cellStyle name="Separador de milhares 3 2 2 2" xfId="39446"/>
    <cellStyle name="Separador de milhares 3 2 2 2 2" xfId="47723"/>
    <cellStyle name="Separador de milhares 3 2 2 3" xfId="45674"/>
    <cellStyle name="Separador de milhares 3 3" xfId="1085"/>
    <cellStyle name="Separador de milhares 3 3 2" xfId="39444"/>
    <cellStyle name="Separador de milhares 3 3 2 2" xfId="47721"/>
    <cellStyle name="Separador de milhares 3 3 3" xfId="45672"/>
    <cellStyle name="Separador de milhares 4" xfId="562"/>
    <cellStyle name="Separador de milhares 4 10" xfId="12726"/>
    <cellStyle name="Separador de milhares 4 10 2" xfId="45168"/>
    <cellStyle name="Separador de milhares 4 11" xfId="24842"/>
    <cellStyle name="Separador de milhares 4 12" xfId="36932"/>
    <cellStyle name="Separador de milhares 4 2" xfId="517"/>
    <cellStyle name="Separador de milhares 4 2 10" xfId="24809"/>
    <cellStyle name="Separador de milhares 4 2 11" xfId="36899"/>
    <cellStyle name="Separador de milhares 4 2 2" xfId="520"/>
    <cellStyle name="Separador de milhares 4 2 2 10" xfId="36902"/>
    <cellStyle name="Separador de milhares 4 2 2 2" xfId="1565"/>
    <cellStyle name="Separador de milhares 4 2 2 2 2" xfId="3605"/>
    <cellStyle name="Separador de milhares 4 2 2 2 2 2" xfId="9664"/>
    <cellStyle name="Separador de milhares 4 2 2 2 2 2 2" xfId="21784"/>
    <cellStyle name="Separador de milhares 4 2 2 2 2 2 3" xfId="33873"/>
    <cellStyle name="Separador de milhares 4 2 2 2 2 2 4" xfId="50231"/>
    <cellStyle name="Separador de milhares 4 2 2 2 2 3" xfId="15724"/>
    <cellStyle name="Separador de milhares 4 2 2 2 2 4" xfId="27814"/>
    <cellStyle name="Separador de milhares 4 2 2 2 2 5" xfId="41954"/>
    <cellStyle name="Separador de milhares 4 2 2 2 3" xfId="5627"/>
    <cellStyle name="Separador de milhares 4 2 2 2 3 2" xfId="11686"/>
    <cellStyle name="Separador de milhares 4 2 2 2 3 2 2" xfId="23806"/>
    <cellStyle name="Separador de milhares 4 2 2 2 3 2 3" xfId="35895"/>
    <cellStyle name="Separador de milhares 4 2 2 2 3 2 4" xfId="52253"/>
    <cellStyle name="Separador de milhares 4 2 2 2 3 3" xfId="17746"/>
    <cellStyle name="Separador de milhares 4 2 2 2 3 4" xfId="29836"/>
    <cellStyle name="Separador de milhares 4 2 2 2 3 5" xfId="43976"/>
    <cellStyle name="Separador de milhares 4 2 2 2 4" xfId="7634"/>
    <cellStyle name="Separador de milhares 4 2 2 2 4 2" xfId="19754"/>
    <cellStyle name="Separador de milhares 4 2 2 2 4 2 2" xfId="48197"/>
    <cellStyle name="Separador de milhares 4 2 2 2 4 3" xfId="31843"/>
    <cellStyle name="Separador de milhares 4 2 2 2 4 4" xfId="39920"/>
    <cellStyle name="Separador de milhares 4 2 2 2 5" xfId="13694"/>
    <cellStyle name="Separador de milhares 4 2 2 2 5 2" xfId="46148"/>
    <cellStyle name="Separador de milhares 4 2 2 2 6" xfId="25806"/>
    <cellStyle name="Separador de milhares 4 2 2 2 7" xfId="37896"/>
    <cellStyle name="Separador de milhares 4 2 2 3" xfId="1053"/>
    <cellStyle name="Separador de milhares 4 2 2 3 2" xfId="3106"/>
    <cellStyle name="Separador de milhares 4 2 2 3 2 2" xfId="9165"/>
    <cellStyle name="Separador de milhares 4 2 2 3 2 2 2" xfId="21285"/>
    <cellStyle name="Separador de milhares 4 2 2 3 2 2 3" xfId="33374"/>
    <cellStyle name="Separador de milhares 4 2 2 3 2 2 4" xfId="49732"/>
    <cellStyle name="Separador de milhares 4 2 2 3 2 3" xfId="15225"/>
    <cellStyle name="Separador de milhares 4 2 2 3 2 4" xfId="27315"/>
    <cellStyle name="Separador de milhares 4 2 2 3 2 5" xfId="41455"/>
    <cellStyle name="Separador de milhares 4 2 2 3 3" xfId="5131"/>
    <cellStyle name="Separador de milhares 4 2 2 3 3 2" xfId="11190"/>
    <cellStyle name="Separador de milhares 4 2 2 3 3 2 2" xfId="23310"/>
    <cellStyle name="Separador de milhares 4 2 2 3 3 2 3" xfId="35399"/>
    <cellStyle name="Separador de milhares 4 2 2 3 3 2 4" xfId="51757"/>
    <cellStyle name="Separador de milhares 4 2 2 3 3 3" xfId="17250"/>
    <cellStyle name="Separador de milhares 4 2 2 3 3 4" xfId="29340"/>
    <cellStyle name="Separador de milhares 4 2 2 3 3 5" xfId="43480"/>
    <cellStyle name="Separador de milhares 4 2 2 3 4" xfId="7135"/>
    <cellStyle name="Separador de milhares 4 2 2 3 4 2" xfId="19255"/>
    <cellStyle name="Separador de milhares 4 2 2 3 4 2 2" xfId="47690"/>
    <cellStyle name="Separador de milhares 4 2 2 3 4 3" xfId="31344"/>
    <cellStyle name="Separador de milhares 4 2 2 3 4 4" xfId="39413"/>
    <cellStyle name="Separador de milhares 4 2 2 3 5" xfId="13195"/>
    <cellStyle name="Separador de milhares 4 2 2 3 5 2" xfId="45641"/>
    <cellStyle name="Separador de milhares 4 2 2 3 6" xfId="25310"/>
    <cellStyle name="Separador de milhares 4 2 2 3 7" xfId="37400"/>
    <cellStyle name="Separador de milhares 4 2 2 4" xfId="2103"/>
    <cellStyle name="Separador de milhares 4 2 2 4 2" xfId="4139"/>
    <cellStyle name="Separador de milhares 4 2 2 4 2 2" xfId="10198"/>
    <cellStyle name="Separador de milhares 4 2 2 4 2 2 2" xfId="22318"/>
    <cellStyle name="Separador de milhares 4 2 2 4 2 2 3" xfId="34407"/>
    <cellStyle name="Separador de milhares 4 2 2 4 2 2 4" xfId="50765"/>
    <cellStyle name="Separador de milhares 4 2 2 4 2 3" xfId="16258"/>
    <cellStyle name="Separador de milhares 4 2 2 4 2 4" xfId="28348"/>
    <cellStyle name="Separador de milhares 4 2 2 4 2 5" xfId="42488"/>
    <cellStyle name="Separador de milhares 4 2 2 4 3" xfId="6139"/>
    <cellStyle name="Separador de milhares 4 2 2 4 3 2" xfId="12198"/>
    <cellStyle name="Separador de milhares 4 2 2 4 3 2 2" xfId="24318"/>
    <cellStyle name="Separador de milhares 4 2 2 4 3 2 3" xfId="36407"/>
    <cellStyle name="Separador de milhares 4 2 2 4 3 2 4" xfId="52765"/>
    <cellStyle name="Separador de milhares 4 2 2 4 3 3" xfId="18258"/>
    <cellStyle name="Separador de milhares 4 2 2 4 3 4" xfId="30348"/>
    <cellStyle name="Separador de milhares 4 2 2 4 3 5" xfId="44488"/>
    <cellStyle name="Separador de milhares 4 2 2 4 4" xfId="8168"/>
    <cellStyle name="Separador de milhares 4 2 2 4 4 2" xfId="20288"/>
    <cellStyle name="Separador de milhares 4 2 2 4 4 2 2" xfId="48732"/>
    <cellStyle name="Separador de milhares 4 2 2 4 4 3" xfId="32377"/>
    <cellStyle name="Separador de milhares 4 2 2 4 4 4" xfId="40455"/>
    <cellStyle name="Separador de milhares 4 2 2 4 5" xfId="14228"/>
    <cellStyle name="Separador de milhares 4 2 2 4 5 2" xfId="46683"/>
    <cellStyle name="Separador de milhares 4 2 2 4 6" xfId="26318"/>
    <cellStyle name="Separador de milhares 4 2 2 4 7" xfId="38408"/>
    <cellStyle name="Separador de milhares 4 2 2 5" xfId="2605"/>
    <cellStyle name="Separador de milhares 4 2 2 5 2" xfId="8665"/>
    <cellStyle name="Separador de milhares 4 2 2 5 2 2" xfId="20785"/>
    <cellStyle name="Separador de milhares 4 2 2 5 2 3" xfId="32874"/>
    <cellStyle name="Separador de milhares 4 2 2 5 2 4" xfId="49231"/>
    <cellStyle name="Separador de milhares 4 2 2 5 3" xfId="14725"/>
    <cellStyle name="Separador de milhares 4 2 2 5 4" xfId="26815"/>
    <cellStyle name="Separador de milhares 4 2 2 5 5" xfId="40954"/>
    <cellStyle name="Separador de milhares 4 2 2 6" xfId="4633"/>
    <cellStyle name="Separador de milhares 4 2 2 6 2" xfId="10692"/>
    <cellStyle name="Separador de milhares 4 2 2 6 2 2" xfId="22812"/>
    <cellStyle name="Separador de milhares 4 2 2 6 2 3" xfId="34901"/>
    <cellStyle name="Separador de milhares 4 2 2 6 2 4" xfId="51259"/>
    <cellStyle name="Separador de milhares 4 2 2 6 3" xfId="16752"/>
    <cellStyle name="Separador de milhares 4 2 2 6 4" xfId="28842"/>
    <cellStyle name="Separador de milhares 4 2 2 6 5" xfId="42982"/>
    <cellStyle name="Separador de milhares 4 2 2 7" xfId="6635"/>
    <cellStyle name="Separador de milhares 4 2 2 7 2" xfId="18755"/>
    <cellStyle name="Separador de milhares 4 2 2 7 2 2" xfId="47184"/>
    <cellStyle name="Separador de milhares 4 2 2 7 3" xfId="30844"/>
    <cellStyle name="Separador de milhares 4 2 2 7 4" xfId="38907"/>
    <cellStyle name="Separador de milhares 4 2 2 8" xfId="12695"/>
    <cellStyle name="Separador de milhares 4 2 2 8 2" xfId="45137"/>
    <cellStyle name="Separador de milhares 4 2 2 9" xfId="24812"/>
    <cellStyle name="Separador de milhares 4 2 3" xfId="1562"/>
    <cellStyle name="Separador de milhares 4 2 3 2" xfId="3602"/>
    <cellStyle name="Separador de milhares 4 2 3 2 2" xfId="9661"/>
    <cellStyle name="Separador de milhares 4 2 3 2 2 2" xfId="21781"/>
    <cellStyle name="Separador de milhares 4 2 3 2 2 3" xfId="33870"/>
    <cellStyle name="Separador de milhares 4 2 3 2 2 4" xfId="50228"/>
    <cellStyle name="Separador de milhares 4 2 3 2 3" xfId="15721"/>
    <cellStyle name="Separador de milhares 4 2 3 2 4" xfId="27811"/>
    <cellStyle name="Separador de milhares 4 2 3 2 5" xfId="41951"/>
    <cellStyle name="Separador de milhares 4 2 3 3" xfId="5624"/>
    <cellStyle name="Separador de milhares 4 2 3 3 2" xfId="11683"/>
    <cellStyle name="Separador de milhares 4 2 3 3 2 2" xfId="23803"/>
    <cellStyle name="Separador de milhares 4 2 3 3 2 3" xfId="35892"/>
    <cellStyle name="Separador de milhares 4 2 3 3 2 4" xfId="52250"/>
    <cellStyle name="Separador de milhares 4 2 3 3 3" xfId="17743"/>
    <cellStyle name="Separador de milhares 4 2 3 3 4" xfId="29833"/>
    <cellStyle name="Separador de milhares 4 2 3 3 5" xfId="43973"/>
    <cellStyle name="Separador de milhares 4 2 3 4" xfId="7631"/>
    <cellStyle name="Separador de milhares 4 2 3 4 2" xfId="19751"/>
    <cellStyle name="Separador de milhares 4 2 3 4 2 2" xfId="48194"/>
    <cellStyle name="Separador de milhares 4 2 3 4 3" xfId="31840"/>
    <cellStyle name="Separador de milhares 4 2 3 4 4" xfId="39917"/>
    <cellStyle name="Separador de milhares 4 2 3 5" xfId="13691"/>
    <cellStyle name="Separador de milhares 4 2 3 5 2" xfId="46145"/>
    <cellStyle name="Separador de milhares 4 2 3 6" xfId="25803"/>
    <cellStyle name="Separador de milhares 4 2 3 7" xfId="37893"/>
    <cellStyle name="Separador de milhares 4 2 4" xfId="1050"/>
    <cellStyle name="Separador de milhares 4 2 4 2" xfId="3103"/>
    <cellStyle name="Separador de milhares 4 2 4 2 2" xfId="9162"/>
    <cellStyle name="Separador de milhares 4 2 4 2 2 2" xfId="21282"/>
    <cellStyle name="Separador de milhares 4 2 4 2 2 3" xfId="33371"/>
    <cellStyle name="Separador de milhares 4 2 4 2 2 4" xfId="49729"/>
    <cellStyle name="Separador de milhares 4 2 4 2 3" xfId="15222"/>
    <cellStyle name="Separador de milhares 4 2 4 2 4" xfId="27312"/>
    <cellStyle name="Separador de milhares 4 2 4 2 5" xfId="41452"/>
    <cellStyle name="Separador de milhares 4 2 4 3" xfId="5128"/>
    <cellStyle name="Separador de milhares 4 2 4 3 2" xfId="11187"/>
    <cellStyle name="Separador de milhares 4 2 4 3 2 2" xfId="23307"/>
    <cellStyle name="Separador de milhares 4 2 4 3 2 3" xfId="35396"/>
    <cellStyle name="Separador de milhares 4 2 4 3 2 4" xfId="51754"/>
    <cellStyle name="Separador de milhares 4 2 4 3 3" xfId="17247"/>
    <cellStyle name="Separador de milhares 4 2 4 3 4" xfId="29337"/>
    <cellStyle name="Separador de milhares 4 2 4 3 5" xfId="43477"/>
    <cellStyle name="Separador de milhares 4 2 4 4" xfId="7132"/>
    <cellStyle name="Separador de milhares 4 2 4 4 2" xfId="19252"/>
    <cellStyle name="Separador de milhares 4 2 4 4 2 2" xfId="47687"/>
    <cellStyle name="Separador de milhares 4 2 4 4 3" xfId="31341"/>
    <cellStyle name="Separador de milhares 4 2 4 4 4" xfId="39410"/>
    <cellStyle name="Separador de milhares 4 2 4 5" xfId="13192"/>
    <cellStyle name="Separador de milhares 4 2 4 5 2" xfId="45638"/>
    <cellStyle name="Separador de milhares 4 2 4 6" xfId="25307"/>
    <cellStyle name="Separador de milhares 4 2 4 7" xfId="37397"/>
    <cellStyle name="Separador de milhares 4 2 5" xfId="2100"/>
    <cellStyle name="Separador de milhares 4 2 5 2" xfId="4136"/>
    <cellStyle name="Separador de milhares 4 2 5 2 2" xfId="10195"/>
    <cellStyle name="Separador de milhares 4 2 5 2 2 2" xfId="22315"/>
    <cellStyle name="Separador de milhares 4 2 5 2 2 3" xfId="34404"/>
    <cellStyle name="Separador de milhares 4 2 5 2 2 4" xfId="50762"/>
    <cellStyle name="Separador de milhares 4 2 5 2 3" xfId="16255"/>
    <cellStyle name="Separador de milhares 4 2 5 2 4" xfId="28345"/>
    <cellStyle name="Separador de milhares 4 2 5 2 5" xfId="42485"/>
    <cellStyle name="Separador de milhares 4 2 5 3" xfId="6136"/>
    <cellStyle name="Separador de milhares 4 2 5 3 2" xfId="12195"/>
    <cellStyle name="Separador de milhares 4 2 5 3 2 2" xfId="24315"/>
    <cellStyle name="Separador de milhares 4 2 5 3 2 3" xfId="36404"/>
    <cellStyle name="Separador de milhares 4 2 5 3 2 4" xfId="52762"/>
    <cellStyle name="Separador de milhares 4 2 5 3 3" xfId="18255"/>
    <cellStyle name="Separador de milhares 4 2 5 3 4" xfId="30345"/>
    <cellStyle name="Separador de milhares 4 2 5 3 5" xfId="44485"/>
    <cellStyle name="Separador de milhares 4 2 5 4" xfId="8165"/>
    <cellStyle name="Separador de milhares 4 2 5 4 2" xfId="20285"/>
    <cellStyle name="Separador de milhares 4 2 5 4 2 2" xfId="48729"/>
    <cellStyle name="Separador de milhares 4 2 5 4 3" xfId="32374"/>
    <cellStyle name="Separador de milhares 4 2 5 4 4" xfId="40452"/>
    <cellStyle name="Separador de milhares 4 2 5 5" xfId="14225"/>
    <cellStyle name="Separador de milhares 4 2 5 5 2" xfId="46680"/>
    <cellStyle name="Separador de milhares 4 2 5 6" xfId="26315"/>
    <cellStyle name="Separador de milhares 4 2 5 7" xfId="38405"/>
    <cellStyle name="Separador de milhares 4 2 6" xfId="2602"/>
    <cellStyle name="Separador de milhares 4 2 6 2" xfId="8662"/>
    <cellStyle name="Separador de milhares 4 2 6 2 2" xfId="20782"/>
    <cellStyle name="Separador de milhares 4 2 6 2 3" xfId="32871"/>
    <cellStyle name="Separador de milhares 4 2 6 2 4" xfId="49228"/>
    <cellStyle name="Separador de milhares 4 2 6 3" xfId="14722"/>
    <cellStyle name="Separador de milhares 4 2 6 4" xfId="26812"/>
    <cellStyle name="Separador de milhares 4 2 6 5" xfId="40951"/>
    <cellStyle name="Separador de milhares 4 2 7" xfId="4630"/>
    <cellStyle name="Separador de milhares 4 2 7 2" xfId="10689"/>
    <cellStyle name="Separador de milhares 4 2 7 2 2" xfId="22809"/>
    <cellStyle name="Separador de milhares 4 2 7 2 3" xfId="34898"/>
    <cellStyle name="Separador de milhares 4 2 7 2 4" xfId="51256"/>
    <cellStyle name="Separador de milhares 4 2 7 3" xfId="16749"/>
    <cellStyle name="Separador de milhares 4 2 7 4" xfId="28839"/>
    <cellStyle name="Separador de milhares 4 2 7 5" xfId="42979"/>
    <cellStyle name="Separador de milhares 4 2 8" xfId="6632"/>
    <cellStyle name="Separador de milhares 4 2 8 2" xfId="18752"/>
    <cellStyle name="Separador de milhares 4 2 8 2 2" xfId="47181"/>
    <cellStyle name="Separador de milhares 4 2 8 3" xfId="30841"/>
    <cellStyle name="Separador de milhares 4 2 8 4" xfId="38904"/>
    <cellStyle name="Separador de milhares 4 2 9" xfId="12692"/>
    <cellStyle name="Separador de milhares 4 2 9 2" xfId="45134"/>
    <cellStyle name="Separador de milhares 4 3" xfId="523"/>
    <cellStyle name="Separador de milhares 4 3 10" xfId="36905"/>
    <cellStyle name="Separador de milhares 4 3 2" xfId="1568"/>
    <cellStyle name="Separador de milhares 4 3 2 2" xfId="3608"/>
    <cellStyle name="Separador de milhares 4 3 2 2 2" xfId="9667"/>
    <cellStyle name="Separador de milhares 4 3 2 2 2 2" xfId="21787"/>
    <cellStyle name="Separador de milhares 4 3 2 2 2 3" xfId="33876"/>
    <cellStyle name="Separador de milhares 4 3 2 2 2 4" xfId="50234"/>
    <cellStyle name="Separador de milhares 4 3 2 2 3" xfId="15727"/>
    <cellStyle name="Separador de milhares 4 3 2 2 4" xfId="27817"/>
    <cellStyle name="Separador de milhares 4 3 2 2 5" xfId="41957"/>
    <cellStyle name="Separador de milhares 4 3 2 3" xfId="5630"/>
    <cellStyle name="Separador de milhares 4 3 2 3 2" xfId="11689"/>
    <cellStyle name="Separador de milhares 4 3 2 3 2 2" xfId="23809"/>
    <cellStyle name="Separador de milhares 4 3 2 3 2 3" xfId="35898"/>
    <cellStyle name="Separador de milhares 4 3 2 3 2 4" xfId="52256"/>
    <cellStyle name="Separador de milhares 4 3 2 3 3" xfId="17749"/>
    <cellStyle name="Separador de milhares 4 3 2 3 4" xfId="29839"/>
    <cellStyle name="Separador de milhares 4 3 2 3 5" xfId="43979"/>
    <cellStyle name="Separador de milhares 4 3 2 4" xfId="7637"/>
    <cellStyle name="Separador de milhares 4 3 2 4 2" xfId="19757"/>
    <cellStyle name="Separador de milhares 4 3 2 4 2 2" xfId="48200"/>
    <cellStyle name="Separador de milhares 4 3 2 4 3" xfId="31846"/>
    <cellStyle name="Separador de milhares 4 3 2 4 4" xfId="39923"/>
    <cellStyle name="Separador de milhares 4 3 2 5" xfId="13697"/>
    <cellStyle name="Separador de milhares 4 3 2 5 2" xfId="46151"/>
    <cellStyle name="Separador de milhares 4 3 2 6" xfId="25809"/>
    <cellStyle name="Separador de milhares 4 3 2 7" xfId="37899"/>
    <cellStyle name="Separador de milhares 4 3 3" xfId="1056"/>
    <cellStyle name="Separador de milhares 4 3 3 2" xfId="3109"/>
    <cellStyle name="Separador de milhares 4 3 3 2 2" xfId="9168"/>
    <cellStyle name="Separador de milhares 4 3 3 2 2 2" xfId="21288"/>
    <cellStyle name="Separador de milhares 4 3 3 2 2 3" xfId="33377"/>
    <cellStyle name="Separador de milhares 4 3 3 2 2 4" xfId="49735"/>
    <cellStyle name="Separador de milhares 4 3 3 2 3" xfId="15228"/>
    <cellStyle name="Separador de milhares 4 3 3 2 4" xfId="27318"/>
    <cellStyle name="Separador de milhares 4 3 3 2 5" xfId="41458"/>
    <cellStyle name="Separador de milhares 4 3 3 3" xfId="5134"/>
    <cellStyle name="Separador de milhares 4 3 3 3 2" xfId="11193"/>
    <cellStyle name="Separador de milhares 4 3 3 3 2 2" xfId="23313"/>
    <cellStyle name="Separador de milhares 4 3 3 3 2 3" xfId="35402"/>
    <cellStyle name="Separador de milhares 4 3 3 3 2 4" xfId="51760"/>
    <cellStyle name="Separador de milhares 4 3 3 3 3" xfId="17253"/>
    <cellStyle name="Separador de milhares 4 3 3 3 4" xfId="29343"/>
    <cellStyle name="Separador de milhares 4 3 3 3 5" xfId="43483"/>
    <cellStyle name="Separador de milhares 4 3 3 4" xfId="7138"/>
    <cellStyle name="Separador de milhares 4 3 3 4 2" xfId="19258"/>
    <cellStyle name="Separador de milhares 4 3 3 4 2 2" xfId="47693"/>
    <cellStyle name="Separador de milhares 4 3 3 4 3" xfId="31347"/>
    <cellStyle name="Separador de milhares 4 3 3 4 4" xfId="39416"/>
    <cellStyle name="Separador de milhares 4 3 3 5" xfId="13198"/>
    <cellStyle name="Separador de milhares 4 3 3 5 2" xfId="45644"/>
    <cellStyle name="Separador de milhares 4 3 3 6" xfId="25313"/>
    <cellStyle name="Separador de milhares 4 3 3 7" xfId="37403"/>
    <cellStyle name="Separador de milhares 4 3 4" xfId="2106"/>
    <cellStyle name="Separador de milhares 4 3 4 2" xfId="4142"/>
    <cellStyle name="Separador de milhares 4 3 4 2 2" xfId="10201"/>
    <cellStyle name="Separador de milhares 4 3 4 2 2 2" xfId="22321"/>
    <cellStyle name="Separador de milhares 4 3 4 2 2 3" xfId="34410"/>
    <cellStyle name="Separador de milhares 4 3 4 2 2 4" xfId="50768"/>
    <cellStyle name="Separador de milhares 4 3 4 2 3" xfId="16261"/>
    <cellStyle name="Separador de milhares 4 3 4 2 4" xfId="28351"/>
    <cellStyle name="Separador de milhares 4 3 4 2 5" xfId="42491"/>
    <cellStyle name="Separador de milhares 4 3 4 3" xfId="6142"/>
    <cellStyle name="Separador de milhares 4 3 4 3 2" xfId="12201"/>
    <cellStyle name="Separador de milhares 4 3 4 3 2 2" xfId="24321"/>
    <cellStyle name="Separador de milhares 4 3 4 3 2 3" xfId="36410"/>
    <cellStyle name="Separador de milhares 4 3 4 3 2 4" xfId="52768"/>
    <cellStyle name="Separador de milhares 4 3 4 3 3" xfId="18261"/>
    <cellStyle name="Separador de milhares 4 3 4 3 4" xfId="30351"/>
    <cellStyle name="Separador de milhares 4 3 4 3 5" xfId="44491"/>
    <cellStyle name="Separador de milhares 4 3 4 4" xfId="8171"/>
    <cellStyle name="Separador de milhares 4 3 4 4 2" xfId="20291"/>
    <cellStyle name="Separador de milhares 4 3 4 4 2 2" xfId="48735"/>
    <cellStyle name="Separador de milhares 4 3 4 4 3" xfId="32380"/>
    <cellStyle name="Separador de milhares 4 3 4 4 4" xfId="40458"/>
    <cellStyle name="Separador de milhares 4 3 4 5" xfId="14231"/>
    <cellStyle name="Separador de milhares 4 3 4 5 2" xfId="46686"/>
    <cellStyle name="Separador de milhares 4 3 4 6" xfId="26321"/>
    <cellStyle name="Separador de milhares 4 3 4 7" xfId="38411"/>
    <cellStyle name="Separador de milhares 4 3 5" xfId="2608"/>
    <cellStyle name="Separador de milhares 4 3 5 2" xfId="8668"/>
    <cellStyle name="Separador de milhares 4 3 5 2 2" xfId="20788"/>
    <cellStyle name="Separador de milhares 4 3 5 2 3" xfId="32877"/>
    <cellStyle name="Separador de milhares 4 3 5 2 4" xfId="49234"/>
    <cellStyle name="Separador de milhares 4 3 5 3" xfId="14728"/>
    <cellStyle name="Separador de milhares 4 3 5 4" xfId="26818"/>
    <cellStyle name="Separador de milhares 4 3 5 5" xfId="40957"/>
    <cellStyle name="Separador de milhares 4 3 6" xfId="4636"/>
    <cellStyle name="Separador de milhares 4 3 6 2" xfId="10695"/>
    <cellStyle name="Separador de milhares 4 3 6 2 2" xfId="22815"/>
    <cellStyle name="Separador de milhares 4 3 6 2 3" xfId="34904"/>
    <cellStyle name="Separador de milhares 4 3 6 2 4" xfId="51262"/>
    <cellStyle name="Separador de milhares 4 3 6 3" xfId="16755"/>
    <cellStyle name="Separador de milhares 4 3 6 4" xfId="28845"/>
    <cellStyle name="Separador de milhares 4 3 6 5" xfId="42985"/>
    <cellStyle name="Separador de milhares 4 3 7" xfId="6638"/>
    <cellStyle name="Separador de milhares 4 3 7 2" xfId="18758"/>
    <cellStyle name="Separador de milhares 4 3 7 2 2" xfId="47187"/>
    <cellStyle name="Separador de milhares 4 3 7 3" xfId="30847"/>
    <cellStyle name="Separador de milhares 4 3 7 4" xfId="38910"/>
    <cellStyle name="Separador de milhares 4 3 8" xfId="12698"/>
    <cellStyle name="Separador de milhares 4 3 8 2" xfId="45140"/>
    <cellStyle name="Separador de milhares 4 3 9" xfId="24815"/>
    <cellStyle name="Separador de milhares 4 4" xfId="1598"/>
    <cellStyle name="Separador de milhares 4 4 2" xfId="3636"/>
    <cellStyle name="Separador de milhares 4 4 2 2" xfId="9695"/>
    <cellStyle name="Separador de milhares 4 4 2 2 2" xfId="21815"/>
    <cellStyle name="Separador de milhares 4 4 2 2 3" xfId="33904"/>
    <cellStyle name="Separador de milhares 4 4 2 2 4" xfId="50262"/>
    <cellStyle name="Separador de milhares 4 4 2 3" xfId="15755"/>
    <cellStyle name="Separador de milhares 4 4 2 4" xfId="27845"/>
    <cellStyle name="Separador de milhares 4 4 2 5" xfId="41985"/>
    <cellStyle name="Separador de milhares 4 4 3" xfId="5657"/>
    <cellStyle name="Separador de milhares 4 4 3 2" xfId="11716"/>
    <cellStyle name="Separador de milhares 4 4 3 2 2" xfId="23836"/>
    <cellStyle name="Separador de milhares 4 4 3 2 3" xfId="35925"/>
    <cellStyle name="Separador de milhares 4 4 3 2 4" xfId="52283"/>
    <cellStyle name="Separador de milhares 4 4 3 3" xfId="17776"/>
    <cellStyle name="Separador de milhares 4 4 3 4" xfId="29866"/>
    <cellStyle name="Separador de milhares 4 4 3 5" xfId="44006"/>
    <cellStyle name="Separador de milhares 4 4 4" xfId="7665"/>
    <cellStyle name="Separador de milhares 4 4 4 2" xfId="19785"/>
    <cellStyle name="Separador de milhares 4 4 4 2 2" xfId="48228"/>
    <cellStyle name="Separador de milhares 4 4 4 3" xfId="31874"/>
    <cellStyle name="Separador de milhares 4 4 4 4" xfId="39951"/>
    <cellStyle name="Separador de milhares 4 4 5" xfId="13725"/>
    <cellStyle name="Separador de milhares 4 4 5 2" xfId="46179"/>
    <cellStyle name="Separador de milhares 4 4 6" xfId="25836"/>
    <cellStyle name="Separador de milhares 4 4 7" xfId="37926"/>
    <cellStyle name="Separador de milhares 4 5" xfId="1088"/>
    <cellStyle name="Separador de milhares 4 5 2" xfId="3136"/>
    <cellStyle name="Separador de milhares 4 5 2 2" xfId="9195"/>
    <cellStyle name="Separador de milhares 4 5 2 2 2" xfId="21315"/>
    <cellStyle name="Separador de milhares 4 5 2 2 3" xfId="33404"/>
    <cellStyle name="Separador de milhares 4 5 2 2 4" xfId="49762"/>
    <cellStyle name="Separador de milhares 4 5 2 3" xfId="15255"/>
    <cellStyle name="Separador de milhares 4 5 2 4" xfId="27345"/>
    <cellStyle name="Separador de milhares 4 5 2 5" xfId="41485"/>
    <cellStyle name="Separador de milhares 4 5 3" xfId="5161"/>
    <cellStyle name="Separador de milhares 4 5 3 2" xfId="11220"/>
    <cellStyle name="Separador de milhares 4 5 3 2 2" xfId="23340"/>
    <cellStyle name="Separador de milhares 4 5 3 2 3" xfId="35429"/>
    <cellStyle name="Separador de milhares 4 5 3 2 4" xfId="51787"/>
    <cellStyle name="Separador de milhares 4 5 3 3" xfId="17280"/>
    <cellStyle name="Separador de milhares 4 5 3 4" xfId="29370"/>
    <cellStyle name="Separador de milhares 4 5 3 5" xfId="43510"/>
    <cellStyle name="Separador de milhares 4 5 4" xfId="7165"/>
    <cellStyle name="Separador de milhares 4 5 4 2" xfId="19285"/>
    <cellStyle name="Separador de milhares 4 5 4 2 2" xfId="47724"/>
    <cellStyle name="Separador de milhares 4 5 4 3" xfId="31374"/>
    <cellStyle name="Separador de milhares 4 5 4 4" xfId="39447"/>
    <cellStyle name="Separador de milhares 4 5 5" xfId="13225"/>
    <cellStyle name="Separador de milhares 4 5 5 2" xfId="45675"/>
    <cellStyle name="Separador de milhares 4 5 6" xfId="25340"/>
    <cellStyle name="Separador de milhares 4 5 7" xfId="37430"/>
    <cellStyle name="Separador de milhares 4 6" xfId="2133"/>
    <cellStyle name="Separador de milhares 4 6 2" xfId="4169"/>
    <cellStyle name="Separador de milhares 4 6 2 2" xfId="10228"/>
    <cellStyle name="Separador de milhares 4 6 2 2 2" xfId="22348"/>
    <cellStyle name="Separador de milhares 4 6 2 2 3" xfId="34437"/>
    <cellStyle name="Separador de milhares 4 6 2 2 4" xfId="50795"/>
    <cellStyle name="Separador de milhares 4 6 2 3" xfId="16288"/>
    <cellStyle name="Separador de milhares 4 6 2 4" xfId="28378"/>
    <cellStyle name="Separador de milhares 4 6 2 5" xfId="42518"/>
    <cellStyle name="Separador de milhares 4 6 3" xfId="6169"/>
    <cellStyle name="Separador de milhares 4 6 3 2" xfId="12228"/>
    <cellStyle name="Separador de milhares 4 6 3 2 2" xfId="24348"/>
    <cellStyle name="Separador de milhares 4 6 3 2 3" xfId="36437"/>
    <cellStyle name="Separador de milhares 4 6 3 2 4" xfId="52795"/>
    <cellStyle name="Separador de milhares 4 6 3 3" xfId="18288"/>
    <cellStyle name="Separador de milhares 4 6 3 4" xfId="30378"/>
    <cellStyle name="Separador de milhares 4 6 3 5" xfId="44518"/>
    <cellStyle name="Separador de milhares 4 6 4" xfId="8198"/>
    <cellStyle name="Separador de milhares 4 6 4 2" xfId="20318"/>
    <cellStyle name="Separador de milhares 4 6 4 2 2" xfId="48762"/>
    <cellStyle name="Separador de milhares 4 6 4 3" xfId="32407"/>
    <cellStyle name="Separador de milhares 4 6 4 4" xfId="40485"/>
    <cellStyle name="Separador de milhares 4 6 5" xfId="14258"/>
    <cellStyle name="Separador de milhares 4 6 5 2" xfId="46713"/>
    <cellStyle name="Separador de milhares 4 6 6" xfId="26348"/>
    <cellStyle name="Separador de milhares 4 6 7" xfId="38438"/>
    <cellStyle name="Separador de milhares 4 7" xfId="2636"/>
    <cellStyle name="Separador de milhares 4 7 2" xfId="8696"/>
    <cellStyle name="Separador de milhares 4 7 2 2" xfId="20816"/>
    <cellStyle name="Separador de milhares 4 7 2 3" xfId="32905"/>
    <cellStyle name="Separador de milhares 4 7 2 4" xfId="49262"/>
    <cellStyle name="Separador de milhares 4 7 3" xfId="14756"/>
    <cellStyle name="Separador de milhares 4 7 4" xfId="26846"/>
    <cellStyle name="Separador de milhares 4 7 5" xfId="40985"/>
    <cellStyle name="Separador de milhares 4 8" xfId="4663"/>
    <cellStyle name="Separador de milhares 4 8 2" xfId="10722"/>
    <cellStyle name="Separador de milhares 4 8 2 2" xfId="22842"/>
    <cellStyle name="Separador de milhares 4 8 2 3" xfId="34931"/>
    <cellStyle name="Separador de milhares 4 8 2 4" xfId="51289"/>
    <cellStyle name="Separador de milhares 4 8 3" xfId="16782"/>
    <cellStyle name="Separador de milhares 4 8 4" xfId="28872"/>
    <cellStyle name="Separador de milhares 4 8 5" xfId="43012"/>
    <cellStyle name="Separador de milhares 4 9" xfId="6666"/>
    <cellStyle name="Separador de milhares 4 9 2" xfId="18786"/>
    <cellStyle name="Separador de milhares 4 9 2 2" xfId="47215"/>
    <cellStyle name="Separador de milhares 4 9 3" xfId="30875"/>
    <cellStyle name="Separador de milhares 4 9 4" xfId="38938"/>
    <cellStyle name="TableStyleLight1" xfId="533"/>
    <cellStyle name="TableStyleLight1 2" xfId="602"/>
    <cellStyle name="TableStyleLight1 3" xfId="1597"/>
    <cellStyle name="Texto de Aviso 2" xfId="563"/>
    <cellStyle name="Texto de Aviso 3" xfId="25"/>
    <cellStyle name="Texto Explicativo 2" xfId="394"/>
    <cellStyle name="Texto Explicativo 3" xfId="564"/>
    <cellStyle name="Título 1 2" xfId="565"/>
    <cellStyle name="Título 1 3" xfId="566"/>
    <cellStyle name="Título 2 2" xfId="567"/>
    <cellStyle name="Título 2 3" xfId="568"/>
    <cellStyle name="Título 3 2" xfId="557"/>
    <cellStyle name="Título 3 3" xfId="561"/>
    <cellStyle name="Título 4 2" xfId="49"/>
    <cellStyle name="Título 4 3" xfId="569"/>
    <cellStyle name="Título 5" xfId="53"/>
    <cellStyle name="Título 6" xfId="37"/>
    <cellStyle name="Título 7" xfId="40"/>
    <cellStyle name="Total 2" xfId="570"/>
    <cellStyle name="Total 3" xfId="571"/>
    <cellStyle name="Total 3 2" xfId="1599"/>
    <cellStyle name="Total 3 2 2" xfId="3637"/>
    <cellStyle name="Total 3 2 2 2" xfId="9696"/>
    <cellStyle name="Total 3 2 2 2 2" xfId="21816"/>
    <cellStyle name="Total 3 2 2 2 2 2" xfId="52896"/>
    <cellStyle name="Total 3 2 2 2 3" xfId="33905"/>
    <cellStyle name="Total 3 2 2 2 3 2" xfId="53106"/>
    <cellStyle name="Total 3 2 2 2 4" xfId="44619"/>
    <cellStyle name="Total 3 2 2 3" xfId="15756"/>
    <cellStyle name="Total 3 2 2 3 2" xfId="52877"/>
    <cellStyle name="Total 3 2 2 3 3" xfId="53089"/>
    <cellStyle name="Total 3 2 2 3 4" xfId="44600"/>
    <cellStyle name="Total 3 2 2 4" xfId="27846"/>
    <cellStyle name="Total 3 2 2 4 2" xfId="52956"/>
    <cellStyle name="Total 3 2 2 4 3" xfId="53166"/>
    <cellStyle name="Total 3 2 2 4 4" xfId="44679"/>
    <cellStyle name="Total 3 2 2 5" xfId="44552"/>
    <cellStyle name="Total 3 2 2 5 2" xfId="52829"/>
    <cellStyle name="Total 3 2 2 5 3" xfId="53043"/>
    <cellStyle name="Total 3 2 2 6" xfId="44556"/>
    <cellStyle name="Total 3 2 2 6 2" xfId="52833"/>
    <cellStyle name="Total 3 2 2 6 3" xfId="53047"/>
    <cellStyle name="Total 3 2 2 7" xfId="50263"/>
    <cellStyle name="Total 3 2 2 8" xfId="53009"/>
    <cellStyle name="Total 3 2 2 9" xfId="41986"/>
    <cellStyle name="Total 3 2 3" xfId="7666"/>
    <cellStyle name="Total 3 2 3 2" xfId="19786"/>
    <cellStyle name="Total 3 2 3 2 2" xfId="48229"/>
    <cellStyle name="Total 3 2 3 3" xfId="31875"/>
    <cellStyle name="Total 3 2 3 3 2" xfId="52979"/>
    <cellStyle name="Total 3 2 3 4" xfId="39952"/>
    <cellStyle name="Total 3 2 4" xfId="13726"/>
    <cellStyle name="Total 3 2 4 2" xfId="46180"/>
    <cellStyle name="Total 3 3" xfId="1638"/>
    <cellStyle name="Total 3 3 2" xfId="3675"/>
    <cellStyle name="Total 3 3 2 2" xfId="9734"/>
    <cellStyle name="Total 3 3 2 2 2" xfId="21854"/>
    <cellStyle name="Total 3 3 2 2 2 2" xfId="52909"/>
    <cellStyle name="Total 3 3 2 2 3" xfId="33943"/>
    <cellStyle name="Total 3 3 2 2 3 2" xfId="53119"/>
    <cellStyle name="Total 3 3 2 2 4" xfId="44632"/>
    <cellStyle name="Total 3 3 2 3" xfId="15794"/>
    <cellStyle name="Total 3 3 2 3 2" xfId="52953"/>
    <cellStyle name="Total 3 3 2 3 3" xfId="53163"/>
    <cellStyle name="Total 3 3 2 3 4" xfId="44676"/>
    <cellStyle name="Total 3 3 2 4" xfId="27884"/>
    <cellStyle name="Total 3 3 2 4 2" xfId="52816"/>
    <cellStyle name="Total 3 3 2 4 3" xfId="53031"/>
    <cellStyle name="Total 3 3 2 4 4" xfId="44539"/>
    <cellStyle name="Total 3 3 2 5" xfId="44547"/>
    <cellStyle name="Total 3 3 2 5 2" xfId="52824"/>
    <cellStyle name="Total 3 3 2 5 3" xfId="53038"/>
    <cellStyle name="Total 3 3 2 6" xfId="44617"/>
    <cellStyle name="Total 3 3 2 6 2" xfId="52894"/>
    <cellStyle name="Total 3 3 2 6 3" xfId="53104"/>
    <cellStyle name="Total 3 3 2 7" xfId="50301"/>
    <cellStyle name="Total 3 3 2 8" xfId="53021"/>
    <cellStyle name="Total 3 3 2 9" xfId="42024"/>
    <cellStyle name="Total 3 3 3" xfId="7704"/>
    <cellStyle name="Total 3 3 3 2" xfId="19824"/>
    <cellStyle name="Total 3 3 3 2 2" xfId="48267"/>
    <cellStyle name="Total 3 3 3 3" xfId="31913"/>
    <cellStyle name="Total 3 3 3 3 2" xfId="52991"/>
    <cellStyle name="Total 3 3 3 4" xfId="39990"/>
    <cellStyle name="Total 3 3 4" xfId="13764"/>
    <cellStyle name="Total 3 3 4 2" xfId="46218"/>
    <cellStyle name="Total 3 4" xfId="1624"/>
    <cellStyle name="Total 3 4 2" xfId="3661"/>
    <cellStyle name="Total 3 4 2 2" xfId="9720"/>
    <cellStyle name="Total 3 4 2 2 2" xfId="21840"/>
    <cellStyle name="Total 3 4 2 2 2 2" xfId="52898"/>
    <cellStyle name="Total 3 4 2 2 3" xfId="33929"/>
    <cellStyle name="Total 3 4 2 2 3 2" xfId="53108"/>
    <cellStyle name="Total 3 4 2 2 4" xfId="44621"/>
    <cellStyle name="Total 3 4 2 3" xfId="15780"/>
    <cellStyle name="Total 3 4 2 3 2" xfId="52826"/>
    <cellStyle name="Total 3 4 2 3 3" xfId="53040"/>
    <cellStyle name="Total 3 4 2 3 4" xfId="44549"/>
    <cellStyle name="Total 3 4 2 4" xfId="27870"/>
    <cellStyle name="Total 3 4 2 4 2" xfId="52965"/>
    <cellStyle name="Total 3 4 2 4 3" xfId="53175"/>
    <cellStyle name="Total 3 4 2 4 4" xfId="44688"/>
    <cellStyle name="Total 3 4 2 5" xfId="44641"/>
    <cellStyle name="Total 3 4 2 5 2" xfId="52918"/>
    <cellStyle name="Total 3 4 2 5 3" xfId="53128"/>
    <cellStyle name="Total 3 4 2 6" xfId="44550"/>
    <cellStyle name="Total 3 4 2 6 2" xfId="52827"/>
    <cellStyle name="Total 3 4 2 6 3" xfId="53041"/>
    <cellStyle name="Total 3 4 2 7" xfId="50287"/>
    <cellStyle name="Total 3 4 2 8" xfId="53010"/>
    <cellStyle name="Total 3 4 2 9" xfId="42010"/>
    <cellStyle name="Total 3 4 3" xfId="7690"/>
    <cellStyle name="Total 3 4 3 2" xfId="19810"/>
    <cellStyle name="Total 3 4 3 2 2" xfId="48253"/>
    <cellStyle name="Total 3 4 3 3" xfId="31899"/>
    <cellStyle name="Total 3 4 3 3 2" xfId="52980"/>
    <cellStyle name="Total 3 4 3 4" xfId="39976"/>
    <cellStyle name="Total 3 4 4" xfId="13750"/>
    <cellStyle name="Total 3 4 4 2" xfId="46204"/>
    <cellStyle name="Total 3 5" xfId="1647"/>
    <cellStyle name="Total 3 5 2" xfId="3684"/>
    <cellStyle name="Total 3 5 2 2" xfId="9743"/>
    <cellStyle name="Total 3 5 2 2 2" xfId="21863"/>
    <cellStyle name="Total 3 5 2 2 2 2" xfId="52917"/>
    <cellStyle name="Total 3 5 2 2 3" xfId="33952"/>
    <cellStyle name="Total 3 5 2 2 3 2" xfId="53127"/>
    <cellStyle name="Total 3 5 2 2 4" xfId="44640"/>
    <cellStyle name="Total 3 5 2 3" xfId="15803"/>
    <cellStyle name="Total 3 5 2 3 2" xfId="52876"/>
    <cellStyle name="Total 3 5 2 3 3" xfId="53088"/>
    <cellStyle name="Total 3 5 2 3 4" xfId="44599"/>
    <cellStyle name="Total 3 5 2 4" xfId="27893"/>
    <cellStyle name="Total 3 5 2 4 2" xfId="52880"/>
    <cellStyle name="Total 3 5 2 4 3" xfId="53092"/>
    <cellStyle name="Total 3 5 2 4 4" xfId="44603"/>
    <cellStyle name="Total 3 5 2 5" xfId="44660"/>
    <cellStyle name="Total 3 5 2 5 2" xfId="52937"/>
    <cellStyle name="Total 3 5 2 5 3" xfId="53147"/>
    <cellStyle name="Total 3 5 2 6" xfId="44643"/>
    <cellStyle name="Total 3 5 2 6 2" xfId="52920"/>
    <cellStyle name="Total 3 5 2 6 3" xfId="53130"/>
    <cellStyle name="Total 3 5 2 7" xfId="50310"/>
    <cellStyle name="Total 3 5 2 8" xfId="53029"/>
    <cellStyle name="Total 3 5 2 9" xfId="42033"/>
    <cellStyle name="Total 3 5 3" xfId="7713"/>
    <cellStyle name="Total 3 5 3 2" xfId="19833"/>
    <cellStyle name="Total 3 5 3 2 2" xfId="48276"/>
    <cellStyle name="Total 3 5 3 3" xfId="31922"/>
    <cellStyle name="Total 3 5 3 3 2" xfId="52999"/>
    <cellStyle name="Total 3 5 3 4" xfId="39999"/>
    <cellStyle name="Total 3 5 4" xfId="13773"/>
    <cellStyle name="Total 3 5 4 2" xfId="46227"/>
    <cellStyle name="Total 3 6" xfId="1632"/>
    <cellStyle name="Total 3 6 2" xfId="3669"/>
    <cellStyle name="Total 3 6 2 2" xfId="9728"/>
    <cellStyle name="Total 3 6 2 2 2" xfId="21848"/>
    <cellStyle name="Total 3 6 2 2 2 2" xfId="52904"/>
    <cellStyle name="Total 3 6 2 2 3" xfId="33937"/>
    <cellStyle name="Total 3 6 2 2 3 2" xfId="53114"/>
    <cellStyle name="Total 3 6 2 2 4" xfId="44627"/>
    <cellStyle name="Total 3 6 2 3" xfId="15788"/>
    <cellStyle name="Total 3 6 2 3 2" xfId="52960"/>
    <cellStyle name="Total 3 6 2 3 3" xfId="53170"/>
    <cellStyle name="Total 3 6 2 3 4" xfId="44683"/>
    <cellStyle name="Total 3 6 2 4" xfId="27878"/>
    <cellStyle name="Total 3 6 2 4 2" xfId="52850"/>
    <cellStyle name="Total 3 6 2 4 3" xfId="53063"/>
    <cellStyle name="Total 3 6 2 4 4" xfId="44573"/>
    <cellStyle name="Total 3 6 2 5" xfId="44652"/>
    <cellStyle name="Total 3 6 2 5 2" xfId="52929"/>
    <cellStyle name="Total 3 6 2 5 3" xfId="53139"/>
    <cellStyle name="Total 3 6 2 6" xfId="44611"/>
    <cellStyle name="Total 3 6 2 6 2" xfId="52888"/>
    <cellStyle name="Total 3 6 2 6 3" xfId="53099"/>
    <cellStyle name="Total 3 6 2 7" xfId="50295"/>
    <cellStyle name="Total 3 6 2 8" xfId="53016"/>
    <cellStyle name="Total 3 6 2 9" xfId="42018"/>
    <cellStyle name="Total 3 6 3" xfId="7698"/>
    <cellStyle name="Total 3 6 3 2" xfId="19818"/>
    <cellStyle name="Total 3 6 3 2 2" xfId="48261"/>
    <cellStyle name="Total 3 6 3 3" xfId="31907"/>
    <cellStyle name="Total 3 6 3 3 2" xfId="52986"/>
    <cellStyle name="Total 3 6 3 4" xfId="39984"/>
    <cellStyle name="Total 3 6 4" xfId="13758"/>
    <cellStyle name="Total 3 6 4 2" xfId="46212"/>
    <cellStyle name="Total 3 7" xfId="2637"/>
    <cellStyle name="Total 3 7 2" xfId="8697"/>
    <cellStyle name="Total 3 7 2 2" xfId="20817"/>
    <cellStyle name="Total 3 7 2 2 2" xfId="52873"/>
    <cellStyle name="Total 3 7 2 3" xfId="32906"/>
    <cellStyle name="Total 3 7 2 3 2" xfId="53085"/>
    <cellStyle name="Total 3 7 2 4" xfId="44596"/>
    <cellStyle name="Total 3 7 3" xfId="14757"/>
    <cellStyle name="Total 3 7 3 2" xfId="52881"/>
    <cellStyle name="Total 3 7 3 3" xfId="53093"/>
    <cellStyle name="Total 3 7 3 4" xfId="44604"/>
    <cellStyle name="Total 3 7 4" xfId="26847"/>
    <cellStyle name="Total 3 7 4 2" xfId="52879"/>
    <cellStyle name="Total 3 7 4 3" xfId="53091"/>
    <cellStyle name="Total 3 7 4 4" xfId="44602"/>
    <cellStyle name="Total 3 7 5" xfId="44610"/>
    <cellStyle name="Total 3 7 5 2" xfId="52887"/>
    <cellStyle name="Total 3 7 5 3" xfId="53098"/>
    <cellStyle name="Total 3 7 6" xfId="44554"/>
    <cellStyle name="Total 3 7 6 2" xfId="52831"/>
    <cellStyle name="Total 3 7 6 3" xfId="53045"/>
    <cellStyle name="Total 3 7 7" xfId="49263"/>
    <cellStyle name="Total 3 7 8" xfId="53004"/>
    <cellStyle name="Total 3 7 9" xfId="40986"/>
    <cellStyle name="Total 3 8" xfId="6667"/>
    <cellStyle name="Total 3 8 2" xfId="18787"/>
    <cellStyle name="Total 3 8 2 2" xfId="47218"/>
    <cellStyle name="Total 3 8 3" xfId="30876"/>
    <cellStyle name="Total 3 8 3 2" xfId="52973"/>
    <cellStyle name="Total 3 8 4" xfId="38941"/>
    <cellStyle name="Total 3 9" xfId="12727"/>
    <cellStyle name="Total 3 9 2" xfId="45170"/>
    <cellStyle name="Vírgula" xfId="3" builtinId="3"/>
    <cellStyle name="Vírgula 10" xfId="572"/>
    <cellStyle name="Vírgula 10 10" xfId="36933"/>
    <cellStyle name="Vírgula 10 2" xfId="1600"/>
    <cellStyle name="Vírgula 10 2 2" xfId="3638"/>
    <cellStyle name="Vírgula 10 2 2 2" xfId="9697"/>
    <cellStyle name="Vírgula 10 2 2 2 2" xfId="21817"/>
    <cellStyle name="Vírgula 10 2 2 2 3" xfId="33906"/>
    <cellStyle name="Vírgula 10 2 2 2 4" xfId="50264"/>
    <cellStyle name="Vírgula 10 2 2 3" xfId="15757"/>
    <cellStyle name="Vírgula 10 2 2 4" xfId="27847"/>
    <cellStyle name="Vírgula 10 2 2 5" xfId="41987"/>
    <cellStyle name="Vírgula 10 2 3" xfId="5658"/>
    <cellStyle name="Vírgula 10 2 3 2" xfId="11717"/>
    <cellStyle name="Vírgula 10 2 3 2 2" xfId="23837"/>
    <cellStyle name="Vírgula 10 2 3 2 3" xfId="35926"/>
    <cellStyle name="Vírgula 10 2 3 2 4" xfId="52284"/>
    <cellStyle name="Vírgula 10 2 3 3" xfId="17777"/>
    <cellStyle name="Vírgula 10 2 3 4" xfId="29867"/>
    <cellStyle name="Vírgula 10 2 3 5" xfId="44007"/>
    <cellStyle name="Vírgula 10 2 4" xfId="7667"/>
    <cellStyle name="Vírgula 10 2 4 2" xfId="19787"/>
    <cellStyle name="Vírgula 10 2 4 2 2" xfId="48230"/>
    <cellStyle name="Vírgula 10 2 4 3" xfId="31876"/>
    <cellStyle name="Vírgula 10 2 4 4" xfId="39953"/>
    <cellStyle name="Vírgula 10 2 5" xfId="13727"/>
    <cellStyle name="Vírgula 10 2 5 2" xfId="46181"/>
    <cellStyle name="Vírgula 10 2 6" xfId="25837"/>
    <cellStyle name="Vírgula 10 2 7" xfId="37927"/>
    <cellStyle name="Vírgula 10 3" xfId="1089"/>
    <cellStyle name="Vírgula 10 3 2" xfId="3137"/>
    <cellStyle name="Vírgula 10 3 2 2" xfId="9196"/>
    <cellStyle name="Vírgula 10 3 2 2 2" xfId="21316"/>
    <cellStyle name="Vírgula 10 3 2 2 3" xfId="33405"/>
    <cellStyle name="Vírgula 10 3 2 2 4" xfId="49763"/>
    <cellStyle name="Vírgula 10 3 2 3" xfId="15256"/>
    <cellStyle name="Vírgula 10 3 2 4" xfId="27346"/>
    <cellStyle name="Vírgula 10 3 2 5" xfId="41486"/>
    <cellStyle name="Vírgula 10 3 3" xfId="5162"/>
    <cellStyle name="Vírgula 10 3 3 2" xfId="11221"/>
    <cellStyle name="Vírgula 10 3 3 2 2" xfId="23341"/>
    <cellStyle name="Vírgula 10 3 3 2 3" xfId="35430"/>
    <cellStyle name="Vírgula 10 3 3 2 4" xfId="51788"/>
    <cellStyle name="Vírgula 10 3 3 3" xfId="17281"/>
    <cellStyle name="Vírgula 10 3 3 4" xfId="29371"/>
    <cellStyle name="Vírgula 10 3 3 5" xfId="43511"/>
    <cellStyle name="Vírgula 10 3 4" xfId="7166"/>
    <cellStyle name="Vírgula 10 3 4 2" xfId="19286"/>
    <cellStyle name="Vírgula 10 3 4 2 2" xfId="47725"/>
    <cellStyle name="Vírgula 10 3 4 3" xfId="31375"/>
    <cellStyle name="Vírgula 10 3 4 4" xfId="39448"/>
    <cellStyle name="Vírgula 10 3 5" xfId="13226"/>
    <cellStyle name="Vírgula 10 3 5 2" xfId="45676"/>
    <cellStyle name="Vírgula 10 3 6" xfId="25341"/>
    <cellStyle name="Vírgula 10 3 7" xfId="37431"/>
    <cellStyle name="Vírgula 10 4" xfId="2134"/>
    <cellStyle name="Vírgula 10 4 2" xfId="4170"/>
    <cellStyle name="Vírgula 10 4 2 2" xfId="10229"/>
    <cellStyle name="Vírgula 10 4 2 2 2" xfId="22349"/>
    <cellStyle name="Vírgula 10 4 2 2 3" xfId="34438"/>
    <cellStyle name="Vírgula 10 4 2 2 4" xfId="50796"/>
    <cellStyle name="Vírgula 10 4 2 3" xfId="16289"/>
    <cellStyle name="Vírgula 10 4 2 4" xfId="28379"/>
    <cellStyle name="Vírgula 10 4 2 5" xfId="42519"/>
    <cellStyle name="Vírgula 10 4 3" xfId="6170"/>
    <cellStyle name="Vírgula 10 4 3 2" xfId="12229"/>
    <cellStyle name="Vírgula 10 4 3 2 2" xfId="24349"/>
    <cellStyle name="Vírgula 10 4 3 2 3" xfId="36438"/>
    <cellStyle name="Vírgula 10 4 3 2 4" xfId="52796"/>
    <cellStyle name="Vírgula 10 4 3 3" xfId="18289"/>
    <cellStyle name="Vírgula 10 4 3 4" xfId="30379"/>
    <cellStyle name="Vírgula 10 4 3 5" xfId="44519"/>
    <cellStyle name="Vírgula 10 4 4" xfId="8199"/>
    <cellStyle name="Vírgula 10 4 4 2" xfId="20319"/>
    <cellStyle name="Vírgula 10 4 4 2 2" xfId="48763"/>
    <cellStyle name="Vírgula 10 4 4 3" xfId="32408"/>
    <cellStyle name="Vírgula 10 4 4 4" xfId="40486"/>
    <cellStyle name="Vírgula 10 4 5" xfId="14259"/>
    <cellStyle name="Vírgula 10 4 5 2" xfId="46714"/>
    <cellStyle name="Vírgula 10 4 6" xfId="26349"/>
    <cellStyle name="Vírgula 10 4 7" xfId="38439"/>
    <cellStyle name="Vírgula 10 5" xfId="2638"/>
    <cellStyle name="Vírgula 10 5 2" xfId="8698"/>
    <cellStyle name="Vírgula 10 5 2 2" xfId="20818"/>
    <cellStyle name="Vírgula 10 5 2 3" xfId="32907"/>
    <cellStyle name="Vírgula 10 5 2 4" xfId="49264"/>
    <cellStyle name="Vírgula 10 5 3" xfId="14758"/>
    <cellStyle name="Vírgula 10 5 4" xfId="26848"/>
    <cellStyle name="Vírgula 10 5 5" xfId="40987"/>
    <cellStyle name="Vírgula 10 6" xfId="4664"/>
    <cellStyle name="Vírgula 10 6 2" xfId="10723"/>
    <cellStyle name="Vírgula 10 6 2 2" xfId="22843"/>
    <cellStyle name="Vírgula 10 6 2 3" xfId="34932"/>
    <cellStyle name="Vírgula 10 6 2 4" xfId="51290"/>
    <cellStyle name="Vírgula 10 6 3" xfId="16783"/>
    <cellStyle name="Vírgula 10 6 4" xfId="28873"/>
    <cellStyle name="Vírgula 10 6 5" xfId="43013"/>
    <cellStyle name="Vírgula 10 7" xfId="6668"/>
    <cellStyle name="Vírgula 10 7 2" xfId="18788"/>
    <cellStyle name="Vírgula 10 7 2 2" xfId="47219"/>
    <cellStyle name="Vírgula 10 7 3" xfId="30877"/>
    <cellStyle name="Vírgula 10 7 4" xfId="38942"/>
    <cellStyle name="Vírgula 10 8" xfId="12728"/>
    <cellStyle name="Vírgula 10 8 2" xfId="45171"/>
    <cellStyle name="Vírgula 10 9" xfId="24843"/>
    <cellStyle name="Vírgula 11" xfId="573"/>
    <cellStyle name="Vírgula 11 10" xfId="36934"/>
    <cellStyle name="Vírgula 11 2" xfId="1601"/>
    <cellStyle name="Vírgula 11 2 2" xfId="3639"/>
    <cellStyle name="Vírgula 11 2 2 2" xfId="9698"/>
    <cellStyle name="Vírgula 11 2 2 2 2" xfId="21818"/>
    <cellStyle name="Vírgula 11 2 2 2 3" xfId="33907"/>
    <cellStyle name="Vírgula 11 2 2 2 4" xfId="50265"/>
    <cellStyle name="Vírgula 11 2 2 3" xfId="15758"/>
    <cellStyle name="Vírgula 11 2 2 4" xfId="27848"/>
    <cellStyle name="Vírgula 11 2 2 5" xfId="41988"/>
    <cellStyle name="Vírgula 11 2 3" xfId="5659"/>
    <cellStyle name="Vírgula 11 2 3 2" xfId="11718"/>
    <cellStyle name="Vírgula 11 2 3 2 2" xfId="23838"/>
    <cellStyle name="Vírgula 11 2 3 2 3" xfId="35927"/>
    <cellStyle name="Vírgula 11 2 3 2 4" xfId="52285"/>
    <cellStyle name="Vírgula 11 2 3 3" xfId="17778"/>
    <cellStyle name="Vírgula 11 2 3 4" xfId="29868"/>
    <cellStyle name="Vírgula 11 2 3 5" xfId="44008"/>
    <cellStyle name="Vírgula 11 2 4" xfId="7668"/>
    <cellStyle name="Vírgula 11 2 4 2" xfId="19788"/>
    <cellStyle name="Vírgula 11 2 4 2 2" xfId="48231"/>
    <cellStyle name="Vírgula 11 2 4 3" xfId="31877"/>
    <cellStyle name="Vírgula 11 2 4 4" xfId="39954"/>
    <cellStyle name="Vírgula 11 2 5" xfId="13728"/>
    <cellStyle name="Vírgula 11 2 5 2" xfId="46182"/>
    <cellStyle name="Vírgula 11 2 6" xfId="25838"/>
    <cellStyle name="Vírgula 11 2 7" xfId="37928"/>
    <cellStyle name="Vírgula 11 3" xfId="1090"/>
    <cellStyle name="Vírgula 11 3 2" xfId="3138"/>
    <cellStyle name="Vírgula 11 3 2 2" xfId="9197"/>
    <cellStyle name="Vírgula 11 3 2 2 2" xfId="21317"/>
    <cellStyle name="Vírgula 11 3 2 2 3" xfId="33406"/>
    <cellStyle name="Vírgula 11 3 2 2 4" xfId="49764"/>
    <cellStyle name="Vírgula 11 3 2 3" xfId="15257"/>
    <cellStyle name="Vírgula 11 3 2 4" xfId="27347"/>
    <cellStyle name="Vírgula 11 3 2 5" xfId="41487"/>
    <cellStyle name="Vírgula 11 3 3" xfId="5163"/>
    <cellStyle name="Vírgula 11 3 3 2" xfId="11222"/>
    <cellStyle name="Vírgula 11 3 3 2 2" xfId="23342"/>
    <cellStyle name="Vírgula 11 3 3 2 3" xfId="35431"/>
    <cellStyle name="Vírgula 11 3 3 2 4" xfId="51789"/>
    <cellStyle name="Vírgula 11 3 3 3" xfId="17282"/>
    <cellStyle name="Vírgula 11 3 3 4" xfId="29372"/>
    <cellStyle name="Vírgula 11 3 3 5" xfId="43512"/>
    <cellStyle name="Vírgula 11 3 4" xfId="7167"/>
    <cellStyle name="Vírgula 11 3 4 2" xfId="19287"/>
    <cellStyle name="Vírgula 11 3 4 2 2" xfId="47726"/>
    <cellStyle name="Vírgula 11 3 4 3" xfId="31376"/>
    <cellStyle name="Vírgula 11 3 4 4" xfId="39449"/>
    <cellStyle name="Vírgula 11 3 5" xfId="13227"/>
    <cellStyle name="Vírgula 11 3 5 2" xfId="45677"/>
    <cellStyle name="Vírgula 11 3 6" xfId="25342"/>
    <cellStyle name="Vírgula 11 3 7" xfId="37432"/>
    <cellStyle name="Vírgula 11 4" xfId="2135"/>
    <cellStyle name="Vírgula 11 4 2" xfId="4171"/>
    <cellStyle name="Vírgula 11 4 2 2" xfId="10230"/>
    <cellStyle name="Vírgula 11 4 2 2 2" xfId="22350"/>
    <cellStyle name="Vírgula 11 4 2 2 3" xfId="34439"/>
    <cellStyle name="Vírgula 11 4 2 2 4" xfId="50797"/>
    <cellStyle name="Vírgula 11 4 2 3" xfId="16290"/>
    <cellStyle name="Vírgula 11 4 2 4" xfId="28380"/>
    <cellStyle name="Vírgula 11 4 2 5" xfId="42520"/>
    <cellStyle name="Vírgula 11 4 3" xfId="6171"/>
    <cellStyle name="Vírgula 11 4 3 2" xfId="12230"/>
    <cellStyle name="Vírgula 11 4 3 2 2" xfId="24350"/>
    <cellStyle name="Vírgula 11 4 3 2 3" xfId="36439"/>
    <cellStyle name="Vírgula 11 4 3 2 4" xfId="52797"/>
    <cellStyle name="Vírgula 11 4 3 3" xfId="18290"/>
    <cellStyle name="Vírgula 11 4 3 4" xfId="30380"/>
    <cellStyle name="Vírgula 11 4 3 5" xfId="44520"/>
    <cellStyle name="Vírgula 11 4 4" xfId="8200"/>
    <cellStyle name="Vírgula 11 4 4 2" xfId="20320"/>
    <cellStyle name="Vírgula 11 4 4 2 2" xfId="48764"/>
    <cellStyle name="Vírgula 11 4 4 3" xfId="32409"/>
    <cellStyle name="Vírgula 11 4 4 4" xfId="40487"/>
    <cellStyle name="Vírgula 11 4 5" xfId="14260"/>
    <cellStyle name="Vírgula 11 4 5 2" xfId="46715"/>
    <cellStyle name="Vírgula 11 4 6" xfId="26350"/>
    <cellStyle name="Vírgula 11 4 7" xfId="38440"/>
    <cellStyle name="Vírgula 11 5" xfId="2639"/>
    <cellStyle name="Vírgula 11 5 2" xfId="8699"/>
    <cellStyle name="Vírgula 11 5 2 2" xfId="20819"/>
    <cellStyle name="Vírgula 11 5 2 3" xfId="32908"/>
    <cellStyle name="Vírgula 11 5 2 4" xfId="49265"/>
    <cellStyle name="Vírgula 11 5 3" xfId="14759"/>
    <cellStyle name="Vírgula 11 5 4" xfId="26849"/>
    <cellStyle name="Vírgula 11 5 5" xfId="40988"/>
    <cellStyle name="Vírgula 11 6" xfId="4665"/>
    <cellStyle name="Vírgula 11 6 2" xfId="10724"/>
    <cellStyle name="Vírgula 11 6 2 2" xfId="22844"/>
    <cellStyle name="Vírgula 11 6 2 3" xfId="34933"/>
    <cellStyle name="Vírgula 11 6 2 4" xfId="51291"/>
    <cellStyle name="Vírgula 11 6 3" xfId="16784"/>
    <cellStyle name="Vírgula 11 6 4" xfId="28874"/>
    <cellStyle name="Vírgula 11 6 5" xfId="43014"/>
    <cellStyle name="Vírgula 11 7" xfId="6669"/>
    <cellStyle name="Vírgula 11 7 2" xfId="18789"/>
    <cellStyle name="Vírgula 11 7 2 2" xfId="47220"/>
    <cellStyle name="Vírgula 11 7 3" xfId="30878"/>
    <cellStyle name="Vírgula 11 7 4" xfId="38943"/>
    <cellStyle name="Vírgula 11 8" xfId="12729"/>
    <cellStyle name="Vírgula 11 8 2" xfId="45172"/>
    <cellStyle name="Vírgula 11 9" xfId="24844"/>
    <cellStyle name="Vírgula 12" xfId="574"/>
    <cellStyle name="Vírgula 12 10" xfId="36935"/>
    <cellStyle name="Vírgula 12 2" xfId="1602"/>
    <cellStyle name="Vírgula 12 2 2" xfId="3640"/>
    <cellStyle name="Vírgula 12 2 2 2" xfId="9699"/>
    <cellStyle name="Vírgula 12 2 2 2 2" xfId="21819"/>
    <cellStyle name="Vírgula 12 2 2 2 3" xfId="33908"/>
    <cellStyle name="Vírgula 12 2 2 2 4" xfId="50266"/>
    <cellStyle name="Vírgula 12 2 2 3" xfId="15759"/>
    <cellStyle name="Vírgula 12 2 2 4" xfId="27849"/>
    <cellStyle name="Vírgula 12 2 2 5" xfId="41989"/>
    <cellStyle name="Vírgula 12 2 3" xfId="5660"/>
    <cellStyle name="Vírgula 12 2 3 2" xfId="11719"/>
    <cellStyle name="Vírgula 12 2 3 2 2" xfId="23839"/>
    <cellStyle name="Vírgula 12 2 3 2 3" xfId="35928"/>
    <cellStyle name="Vírgula 12 2 3 2 4" xfId="52286"/>
    <cellStyle name="Vírgula 12 2 3 3" xfId="17779"/>
    <cellStyle name="Vírgula 12 2 3 4" xfId="29869"/>
    <cellStyle name="Vírgula 12 2 3 5" xfId="44009"/>
    <cellStyle name="Vírgula 12 2 4" xfId="7669"/>
    <cellStyle name="Vírgula 12 2 4 2" xfId="19789"/>
    <cellStyle name="Vírgula 12 2 4 2 2" xfId="48232"/>
    <cellStyle name="Vírgula 12 2 4 3" xfId="31878"/>
    <cellStyle name="Vírgula 12 2 4 4" xfId="39955"/>
    <cellStyle name="Vírgula 12 2 5" xfId="13729"/>
    <cellStyle name="Vírgula 12 2 5 2" xfId="46183"/>
    <cellStyle name="Vírgula 12 2 6" xfId="25839"/>
    <cellStyle name="Vírgula 12 2 7" xfId="37929"/>
    <cellStyle name="Vírgula 12 3" xfId="1091"/>
    <cellStyle name="Vírgula 12 3 2" xfId="3139"/>
    <cellStyle name="Vírgula 12 3 2 2" xfId="9198"/>
    <cellStyle name="Vírgula 12 3 2 2 2" xfId="21318"/>
    <cellStyle name="Vírgula 12 3 2 2 3" xfId="33407"/>
    <cellStyle name="Vírgula 12 3 2 2 4" xfId="49765"/>
    <cellStyle name="Vírgula 12 3 2 3" xfId="15258"/>
    <cellStyle name="Vírgula 12 3 2 4" xfId="27348"/>
    <cellStyle name="Vírgula 12 3 2 5" xfId="41488"/>
    <cellStyle name="Vírgula 12 3 3" xfId="5164"/>
    <cellStyle name="Vírgula 12 3 3 2" xfId="11223"/>
    <cellStyle name="Vírgula 12 3 3 2 2" xfId="23343"/>
    <cellStyle name="Vírgula 12 3 3 2 3" xfId="35432"/>
    <cellStyle name="Vírgula 12 3 3 2 4" xfId="51790"/>
    <cellStyle name="Vírgula 12 3 3 3" xfId="17283"/>
    <cellStyle name="Vírgula 12 3 3 4" xfId="29373"/>
    <cellStyle name="Vírgula 12 3 3 5" xfId="43513"/>
    <cellStyle name="Vírgula 12 3 4" xfId="7168"/>
    <cellStyle name="Vírgula 12 3 4 2" xfId="19288"/>
    <cellStyle name="Vírgula 12 3 4 2 2" xfId="47727"/>
    <cellStyle name="Vírgula 12 3 4 3" xfId="31377"/>
    <cellStyle name="Vírgula 12 3 4 4" xfId="39450"/>
    <cellStyle name="Vírgula 12 3 5" xfId="13228"/>
    <cellStyle name="Vírgula 12 3 5 2" xfId="45678"/>
    <cellStyle name="Vírgula 12 3 6" xfId="25343"/>
    <cellStyle name="Vírgula 12 3 7" xfId="37433"/>
    <cellStyle name="Vírgula 12 4" xfId="2136"/>
    <cellStyle name="Vírgula 12 4 2" xfId="4172"/>
    <cellStyle name="Vírgula 12 4 2 2" xfId="10231"/>
    <cellStyle name="Vírgula 12 4 2 2 2" xfId="22351"/>
    <cellStyle name="Vírgula 12 4 2 2 3" xfId="34440"/>
    <cellStyle name="Vírgula 12 4 2 2 4" xfId="50798"/>
    <cellStyle name="Vírgula 12 4 2 3" xfId="16291"/>
    <cellStyle name="Vírgula 12 4 2 4" xfId="28381"/>
    <cellStyle name="Vírgula 12 4 2 5" xfId="42521"/>
    <cellStyle name="Vírgula 12 4 3" xfId="6172"/>
    <cellStyle name="Vírgula 12 4 3 2" xfId="12231"/>
    <cellStyle name="Vírgula 12 4 3 2 2" xfId="24351"/>
    <cellStyle name="Vírgula 12 4 3 2 3" xfId="36440"/>
    <cellStyle name="Vírgula 12 4 3 2 4" xfId="52798"/>
    <cellStyle name="Vírgula 12 4 3 3" xfId="18291"/>
    <cellStyle name="Vírgula 12 4 3 4" xfId="30381"/>
    <cellStyle name="Vírgula 12 4 3 5" xfId="44521"/>
    <cellStyle name="Vírgula 12 4 4" xfId="8201"/>
    <cellStyle name="Vírgula 12 4 4 2" xfId="20321"/>
    <cellStyle name="Vírgula 12 4 4 2 2" xfId="48765"/>
    <cellStyle name="Vírgula 12 4 4 3" xfId="32410"/>
    <cellStyle name="Vírgula 12 4 4 4" xfId="40488"/>
    <cellStyle name="Vírgula 12 4 5" xfId="14261"/>
    <cellStyle name="Vírgula 12 4 5 2" xfId="46716"/>
    <cellStyle name="Vírgula 12 4 6" xfId="26351"/>
    <cellStyle name="Vírgula 12 4 7" xfId="38441"/>
    <cellStyle name="Vírgula 12 5" xfId="2640"/>
    <cellStyle name="Vírgula 12 5 2" xfId="8700"/>
    <cellStyle name="Vírgula 12 5 2 2" xfId="20820"/>
    <cellStyle name="Vírgula 12 5 2 3" xfId="32909"/>
    <cellStyle name="Vírgula 12 5 2 4" xfId="49266"/>
    <cellStyle name="Vírgula 12 5 3" xfId="14760"/>
    <cellStyle name="Vírgula 12 5 4" xfId="26850"/>
    <cellStyle name="Vírgula 12 5 5" xfId="40989"/>
    <cellStyle name="Vírgula 12 6" xfId="4666"/>
    <cellStyle name="Vírgula 12 6 2" xfId="10725"/>
    <cellStyle name="Vírgula 12 6 2 2" xfId="22845"/>
    <cellStyle name="Vírgula 12 6 2 3" xfId="34934"/>
    <cellStyle name="Vírgula 12 6 2 4" xfId="51292"/>
    <cellStyle name="Vírgula 12 6 3" xfId="16785"/>
    <cellStyle name="Vírgula 12 6 4" xfId="28875"/>
    <cellStyle name="Vírgula 12 6 5" xfId="43015"/>
    <cellStyle name="Vírgula 12 7" xfId="6670"/>
    <cellStyle name="Vírgula 12 7 2" xfId="18790"/>
    <cellStyle name="Vírgula 12 7 2 2" xfId="47221"/>
    <cellStyle name="Vírgula 12 7 3" xfId="30879"/>
    <cellStyle name="Vírgula 12 7 4" xfId="38944"/>
    <cellStyle name="Vírgula 12 8" xfId="12730"/>
    <cellStyle name="Vírgula 12 8 2" xfId="45173"/>
    <cellStyle name="Vírgula 12 9" xfId="24845"/>
    <cellStyle name="Vírgula 13" xfId="575"/>
    <cellStyle name="Vírgula 13 10" xfId="36936"/>
    <cellStyle name="Vírgula 13 2" xfId="1603"/>
    <cellStyle name="Vírgula 13 2 2" xfId="3641"/>
    <cellStyle name="Vírgula 13 2 2 2" xfId="9700"/>
    <cellStyle name="Vírgula 13 2 2 2 2" xfId="21820"/>
    <cellStyle name="Vírgula 13 2 2 2 3" xfId="33909"/>
    <cellStyle name="Vírgula 13 2 2 2 4" xfId="50267"/>
    <cellStyle name="Vírgula 13 2 2 3" xfId="15760"/>
    <cellStyle name="Vírgula 13 2 2 4" xfId="27850"/>
    <cellStyle name="Vírgula 13 2 2 5" xfId="41990"/>
    <cellStyle name="Vírgula 13 2 3" xfId="5661"/>
    <cellStyle name="Vírgula 13 2 3 2" xfId="11720"/>
    <cellStyle name="Vírgula 13 2 3 2 2" xfId="23840"/>
    <cellStyle name="Vírgula 13 2 3 2 3" xfId="35929"/>
    <cellStyle name="Vírgula 13 2 3 2 4" xfId="52287"/>
    <cellStyle name="Vírgula 13 2 3 3" xfId="17780"/>
    <cellStyle name="Vírgula 13 2 3 4" xfId="29870"/>
    <cellStyle name="Vírgula 13 2 3 5" xfId="44010"/>
    <cellStyle name="Vírgula 13 2 4" xfId="7670"/>
    <cellStyle name="Vírgula 13 2 4 2" xfId="19790"/>
    <cellStyle name="Vírgula 13 2 4 2 2" xfId="48233"/>
    <cellStyle name="Vírgula 13 2 4 3" xfId="31879"/>
    <cellStyle name="Vírgula 13 2 4 4" xfId="39956"/>
    <cellStyle name="Vírgula 13 2 5" xfId="13730"/>
    <cellStyle name="Vírgula 13 2 5 2" xfId="46184"/>
    <cellStyle name="Vírgula 13 2 6" xfId="25840"/>
    <cellStyle name="Vírgula 13 2 7" xfId="37930"/>
    <cellStyle name="Vírgula 13 3" xfId="1092"/>
    <cellStyle name="Vírgula 13 3 2" xfId="3140"/>
    <cellStyle name="Vírgula 13 3 2 2" xfId="9199"/>
    <cellStyle name="Vírgula 13 3 2 2 2" xfId="21319"/>
    <cellStyle name="Vírgula 13 3 2 2 3" xfId="33408"/>
    <cellStyle name="Vírgula 13 3 2 2 4" xfId="49766"/>
    <cellStyle name="Vírgula 13 3 2 3" xfId="15259"/>
    <cellStyle name="Vírgula 13 3 2 4" xfId="27349"/>
    <cellStyle name="Vírgula 13 3 2 5" xfId="41489"/>
    <cellStyle name="Vírgula 13 3 3" xfId="5165"/>
    <cellStyle name="Vírgula 13 3 3 2" xfId="11224"/>
    <cellStyle name="Vírgula 13 3 3 2 2" xfId="23344"/>
    <cellStyle name="Vírgula 13 3 3 2 3" xfId="35433"/>
    <cellStyle name="Vírgula 13 3 3 2 4" xfId="51791"/>
    <cellStyle name="Vírgula 13 3 3 3" xfId="17284"/>
    <cellStyle name="Vírgula 13 3 3 4" xfId="29374"/>
    <cellStyle name="Vírgula 13 3 3 5" xfId="43514"/>
    <cellStyle name="Vírgula 13 3 4" xfId="7169"/>
    <cellStyle name="Vírgula 13 3 4 2" xfId="19289"/>
    <cellStyle name="Vírgula 13 3 4 2 2" xfId="47728"/>
    <cellStyle name="Vírgula 13 3 4 3" xfId="31378"/>
    <cellStyle name="Vírgula 13 3 4 4" xfId="39451"/>
    <cellStyle name="Vírgula 13 3 5" xfId="13229"/>
    <cellStyle name="Vírgula 13 3 5 2" xfId="45679"/>
    <cellStyle name="Vírgula 13 3 6" xfId="25344"/>
    <cellStyle name="Vírgula 13 3 7" xfId="37434"/>
    <cellStyle name="Vírgula 13 4" xfId="2137"/>
    <cellStyle name="Vírgula 13 4 2" xfId="4173"/>
    <cellStyle name="Vírgula 13 4 2 2" xfId="10232"/>
    <cellStyle name="Vírgula 13 4 2 2 2" xfId="22352"/>
    <cellStyle name="Vírgula 13 4 2 2 3" xfId="34441"/>
    <cellStyle name="Vírgula 13 4 2 2 4" xfId="50799"/>
    <cellStyle name="Vírgula 13 4 2 3" xfId="16292"/>
    <cellStyle name="Vírgula 13 4 2 4" xfId="28382"/>
    <cellStyle name="Vírgula 13 4 2 5" xfId="42522"/>
    <cellStyle name="Vírgula 13 4 3" xfId="6173"/>
    <cellStyle name="Vírgula 13 4 3 2" xfId="12232"/>
    <cellStyle name="Vírgula 13 4 3 2 2" xfId="24352"/>
    <cellStyle name="Vírgula 13 4 3 2 3" xfId="36441"/>
    <cellStyle name="Vírgula 13 4 3 2 4" xfId="52799"/>
    <cellStyle name="Vírgula 13 4 3 3" xfId="18292"/>
    <cellStyle name="Vírgula 13 4 3 4" xfId="30382"/>
    <cellStyle name="Vírgula 13 4 3 5" xfId="44522"/>
    <cellStyle name="Vírgula 13 4 4" xfId="8202"/>
    <cellStyle name="Vírgula 13 4 4 2" xfId="20322"/>
    <cellStyle name="Vírgula 13 4 4 2 2" xfId="48766"/>
    <cellStyle name="Vírgula 13 4 4 3" xfId="32411"/>
    <cellStyle name="Vírgula 13 4 4 4" xfId="40489"/>
    <cellStyle name="Vírgula 13 4 5" xfId="14262"/>
    <cellStyle name="Vírgula 13 4 5 2" xfId="46717"/>
    <cellStyle name="Vírgula 13 4 6" xfId="26352"/>
    <cellStyle name="Vírgula 13 4 7" xfId="38442"/>
    <cellStyle name="Vírgula 13 5" xfId="2641"/>
    <cellStyle name="Vírgula 13 5 2" xfId="8701"/>
    <cellStyle name="Vírgula 13 5 2 2" xfId="20821"/>
    <cellStyle name="Vírgula 13 5 2 3" xfId="32910"/>
    <cellStyle name="Vírgula 13 5 2 4" xfId="49267"/>
    <cellStyle name="Vírgula 13 5 3" xfId="14761"/>
    <cellStyle name="Vírgula 13 5 4" xfId="26851"/>
    <cellStyle name="Vírgula 13 5 5" xfId="40990"/>
    <cellStyle name="Vírgula 13 6" xfId="4667"/>
    <cellStyle name="Vírgula 13 6 2" xfId="10726"/>
    <cellStyle name="Vírgula 13 6 2 2" xfId="22846"/>
    <cellStyle name="Vírgula 13 6 2 3" xfId="34935"/>
    <cellStyle name="Vírgula 13 6 2 4" xfId="51293"/>
    <cellStyle name="Vírgula 13 6 3" xfId="16786"/>
    <cellStyle name="Vírgula 13 6 4" xfId="28876"/>
    <cellStyle name="Vírgula 13 6 5" xfId="43016"/>
    <cellStyle name="Vírgula 13 7" xfId="6671"/>
    <cellStyle name="Vírgula 13 7 2" xfId="18791"/>
    <cellStyle name="Vírgula 13 7 2 2" xfId="47222"/>
    <cellStyle name="Vírgula 13 7 3" xfId="30880"/>
    <cellStyle name="Vírgula 13 7 4" xfId="38945"/>
    <cellStyle name="Vírgula 13 8" xfId="12731"/>
    <cellStyle name="Vírgula 13 8 2" xfId="45174"/>
    <cellStyle name="Vírgula 13 9" xfId="24846"/>
    <cellStyle name="Vírgula 14" xfId="576"/>
    <cellStyle name="Vírgula 14 10" xfId="36937"/>
    <cellStyle name="Vírgula 14 2" xfId="1604"/>
    <cellStyle name="Vírgula 14 2 2" xfId="3642"/>
    <cellStyle name="Vírgula 14 2 2 2" xfId="9701"/>
    <cellStyle name="Vírgula 14 2 2 2 2" xfId="21821"/>
    <cellStyle name="Vírgula 14 2 2 2 3" xfId="33910"/>
    <cellStyle name="Vírgula 14 2 2 2 4" xfId="50268"/>
    <cellStyle name="Vírgula 14 2 2 3" xfId="15761"/>
    <cellStyle name="Vírgula 14 2 2 4" xfId="27851"/>
    <cellStyle name="Vírgula 14 2 2 5" xfId="41991"/>
    <cellStyle name="Vírgula 14 2 3" xfId="5662"/>
    <cellStyle name="Vírgula 14 2 3 2" xfId="11721"/>
    <cellStyle name="Vírgula 14 2 3 2 2" xfId="23841"/>
    <cellStyle name="Vírgula 14 2 3 2 3" xfId="35930"/>
    <cellStyle name="Vírgula 14 2 3 2 4" xfId="52288"/>
    <cellStyle name="Vírgula 14 2 3 3" xfId="17781"/>
    <cellStyle name="Vírgula 14 2 3 4" xfId="29871"/>
    <cellStyle name="Vírgula 14 2 3 5" xfId="44011"/>
    <cellStyle name="Vírgula 14 2 4" xfId="7671"/>
    <cellStyle name="Vírgula 14 2 4 2" xfId="19791"/>
    <cellStyle name="Vírgula 14 2 4 2 2" xfId="48234"/>
    <cellStyle name="Vírgula 14 2 4 3" xfId="31880"/>
    <cellStyle name="Vírgula 14 2 4 4" xfId="39957"/>
    <cellStyle name="Vírgula 14 2 5" xfId="13731"/>
    <cellStyle name="Vírgula 14 2 5 2" xfId="46185"/>
    <cellStyle name="Vírgula 14 2 6" xfId="25841"/>
    <cellStyle name="Vírgula 14 2 7" xfId="37931"/>
    <cellStyle name="Vírgula 14 3" xfId="1093"/>
    <cellStyle name="Vírgula 14 3 2" xfId="3141"/>
    <cellStyle name="Vírgula 14 3 2 2" xfId="9200"/>
    <cellStyle name="Vírgula 14 3 2 2 2" xfId="21320"/>
    <cellStyle name="Vírgula 14 3 2 2 3" xfId="33409"/>
    <cellStyle name="Vírgula 14 3 2 2 4" xfId="49767"/>
    <cellStyle name="Vírgula 14 3 2 3" xfId="15260"/>
    <cellStyle name="Vírgula 14 3 2 4" xfId="27350"/>
    <cellStyle name="Vírgula 14 3 2 5" xfId="41490"/>
    <cellStyle name="Vírgula 14 3 3" xfId="5166"/>
    <cellStyle name="Vírgula 14 3 3 2" xfId="11225"/>
    <cellStyle name="Vírgula 14 3 3 2 2" xfId="23345"/>
    <cellStyle name="Vírgula 14 3 3 2 3" xfId="35434"/>
    <cellStyle name="Vírgula 14 3 3 2 4" xfId="51792"/>
    <cellStyle name="Vírgula 14 3 3 3" xfId="17285"/>
    <cellStyle name="Vírgula 14 3 3 4" xfId="29375"/>
    <cellStyle name="Vírgula 14 3 3 5" xfId="43515"/>
    <cellStyle name="Vírgula 14 3 4" xfId="7170"/>
    <cellStyle name="Vírgula 14 3 4 2" xfId="19290"/>
    <cellStyle name="Vírgula 14 3 4 2 2" xfId="47729"/>
    <cellStyle name="Vírgula 14 3 4 3" xfId="31379"/>
    <cellStyle name="Vírgula 14 3 4 4" xfId="39452"/>
    <cellStyle name="Vírgula 14 3 5" xfId="13230"/>
    <cellStyle name="Vírgula 14 3 5 2" xfId="45680"/>
    <cellStyle name="Vírgula 14 3 6" xfId="25345"/>
    <cellStyle name="Vírgula 14 3 7" xfId="37435"/>
    <cellStyle name="Vírgula 14 4" xfId="2138"/>
    <cellStyle name="Vírgula 14 4 2" xfId="4174"/>
    <cellStyle name="Vírgula 14 4 2 2" xfId="10233"/>
    <cellStyle name="Vírgula 14 4 2 2 2" xfId="22353"/>
    <cellStyle name="Vírgula 14 4 2 2 3" xfId="34442"/>
    <cellStyle name="Vírgula 14 4 2 2 4" xfId="50800"/>
    <cellStyle name="Vírgula 14 4 2 3" xfId="16293"/>
    <cellStyle name="Vírgula 14 4 2 4" xfId="28383"/>
    <cellStyle name="Vírgula 14 4 2 5" xfId="42523"/>
    <cellStyle name="Vírgula 14 4 3" xfId="6174"/>
    <cellStyle name="Vírgula 14 4 3 2" xfId="12233"/>
    <cellStyle name="Vírgula 14 4 3 2 2" xfId="24353"/>
    <cellStyle name="Vírgula 14 4 3 2 3" xfId="36442"/>
    <cellStyle name="Vírgula 14 4 3 2 4" xfId="52800"/>
    <cellStyle name="Vírgula 14 4 3 3" xfId="18293"/>
    <cellStyle name="Vírgula 14 4 3 4" xfId="30383"/>
    <cellStyle name="Vírgula 14 4 3 5" xfId="44523"/>
    <cellStyle name="Vírgula 14 4 4" xfId="8203"/>
    <cellStyle name="Vírgula 14 4 4 2" xfId="20323"/>
    <cellStyle name="Vírgula 14 4 4 2 2" xfId="48767"/>
    <cellStyle name="Vírgula 14 4 4 3" xfId="32412"/>
    <cellStyle name="Vírgula 14 4 4 4" xfId="40490"/>
    <cellStyle name="Vírgula 14 4 5" xfId="14263"/>
    <cellStyle name="Vírgula 14 4 5 2" xfId="46718"/>
    <cellStyle name="Vírgula 14 4 6" xfId="26353"/>
    <cellStyle name="Vírgula 14 4 7" xfId="38443"/>
    <cellStyle name="Vírgula 14 5" xfId="2642"/>
    <cellStyle name="Vírgula 14 5 2" xfId="8702"/>
    <cellStyle name="Vírgula 14 5 2 2" xfId="20822"/>
    <cellStyle name="Vírgula 14 5 2 3" xfId="32911"/>
    <cellStyle name="Vírgula 14 5 2 4" xfId="49268"/>
    <cellStyle name="Vírgula 14 5 3" xfId="14762"/>
    <cellStyle name="Vírgula 14 5 4" xfId="26852"/>
    <cellStyle name="Vírgula 14 5 5" xfId="40991"/>
    <cellStyle name="Vírgula 14 6" xfId="4668"/>
    <cellStyle name="Vírgula 14 6 2" xfId="10727"/>
    <cellStyle name="Vírgula 14 6 2 2" xfId="22847"/>
    <cellStyle name="Vírgula 14 6 2 3" xfId="34936"/>
    <cellStyle name="Vírgula 14 6 2 4" xfId="51294"/>
    <cellStyle name="Vírgula 14 6 3" xfId="16787"/>
    <cellStyle name="Vírgula 14 6 4" xfId="28877"/>
    <cellStyle name="Vírgula 14 6 5" xfId="43017"/>
    <cellStyle name="Vírgula 14 7" xfId="6672"/>
    <cellStyle name="Vírgula 14 7 2" xfId="18792"/>
    <cellStyle name="Vírgula 14 7 2 2" xfId="47223"/>
    <cellStyle name="Vírgula 14 7 3" xfId="30881"/>
    <cellStyle name="Vírgula 14 7 4" xfId="38946"/>
    <cellStyle name="Vírgula 14 8" xfId="12732"/>
    <cellStyle name="Vírgula 14 8 2" xfId="45175"/>
    <cellStyle name="Vírgula 14 9" xfId="24847"/>
    <cellStyle name="Vírgula 15" xfId="577"/>
    <cellStyle name="Vírgula 15 10" xfId="36938"/>
    <cellStyle name="Vírgula 15 2" xfId="1605"/>
    <cellStyle name="Vírgula 15 2 2" xfId="3643"/>
    <cellStyle name="Vírgula 15 2 2 2" xfId="9702"/>
    <cellStyle name="Vírgula 15 2 2 2 2" xfId="21822"/>
    <cellStyle name="Vírgula 15 2 2 2 3" xfId="33911"/>
    <cellStyle name="Vírgula 15 2 2 2 4" xfId="50269"/>
    <cellStyle name="Vírgula 15 2 2 3" xfId="15762"/>
    <cellStyle name="Vírgula 15 2 2 4" xfId="27852"/>
    <cellStyle name="Vírgula 15 2 2 5" xfId="41992"/>
    <cellStyle name="Vírgula 15 2 3" xfId="5663"/>
    <cellStyle name="Vírgula 15 2 3 2" xfId="11722"/>
    <cellStyle name="Vírgula 15 2 3 2 2" xfId="23842"/>
    <cellStyle name="Vírgula 15 2 3 2 3" xfId="35931"/>
    <cellStyle name="Vírgula 15 2 3 2 4" xfId="52289"/>
    <cellStyle name="Vírgula 15 2 3 3" xfId="17782"/>
    <cellStyle name="Vírgula 15 2 3 4" xfId="29872"/>
    <cellStyle name="Vírgula 15 2 3 5" xfId="44012"/>
    <cellStyle name="Vírgula 15 2 4" xfId="7672"/>
    <cellStyle name="Vírgula 15 2 4 2" xfId="19792"/>
    <cellStyle name="Vírgula 15 2 4 2 2" xfId="48235"/>
    <cellStyle name="Vírgula 15 2 4 3" xfId="31881"/>
    <cellStyle name="Vírgula 15 2 4 4" xfId="39958"/>
    <cellStyle name="Vírgula 15 2 5" xfId="13732"/>
    <cellStyle name="Vírgula 15 2 5 2" xfId="46186"/>
    <cellStyle name="Vírgula 15 2 6" xfId="25842"/>
    <cellStyle name="Vírgula 15 2 7" xfId="37932"/>
    <cellStyle name="Vírgula 15 3" xfId="1094"/>
    <cellStyle name="Vírgula 15 3 2" xfId="3142"/>
    <cellStyle name="Vírgula 15 3 2 2" xfId="9201"/>
    <cellStyle name="Vírgula 15 3 2 2 2" xfId="21321"/>
    <cellStyle name="Vírgula 15 3 2 2 3" xfId="33410"/>
    <cellStyle name="Vírgula 15 3 2 2 4" xfId="49768"/>
    <cellStyle name="Vírgula 15 3 2 3" xfId="15261"/>
    <cellStyle name="Vírgula 15 3 2 4" xfId="27351"/>
    <cellStyle name="Vírgula 15 3 2 5" xfId="41491"/>
    <cellStyle name="Vírgula 15 3 3" xfId="5167"/>
    <cellStyle name="Vírgula 15 3 3 2" xfId="11226"/>
    <cellStyle name="Vírgula 15 3 3 2 2" xfId="23346"/>
    <cellStyle name="Vírgula 15 3 3 2 3" xfId="35435"/>
    <cellStyle name="Vírgula 15 3 3 2 4" xfId="51793"/>
    <cellStyle name="Vírgula 15 3 3 3" xfId="17286"/>
    <cellStyle name="Vírgula 15 3 3 4" xfId="29376"/>
    <cellStyle name="Vírgula 15 3 3 5" xfId="43516"/>
    <cellStyle name="Vírgula 15 3 4" xfId="7171"/>
    <cellStyle name="Vírgula 15 3 4 2" xfId="19291"/>
    <cellStyle name="Vírgula 15 3 4 2 2" xfId="47730"/>
    <cellStyle name="Vírgula 15 3 4 3" xfId="31380"/>
    <cellStyle name="Vírgula 15 3 4 4" xfId="39453"/>
    <cellStyle name="Vírgula 15 3 5" xfId="13231"/>
    <cellStyle name="Vírgula 15 3 5 2" xfId="45681"/>
    <cellStyle name="Vírgula 15 3 6" xfId="25346"/>
    <cellStyle name="Vírgula 15 3 7" xfId="37436"/>
    <cellStyle name="Vírgula 15 4" xfId="2139"/>
    <cellStyle name="Vírgula 15 4 2" xfId="4175"/>
    <cellStyle name="Vírgula 15 4 2 2" xfId="10234"/>
    <cellStyle name="Vírgula 15 4 2 2 2" xfId="22354"/>
    <cellStyle name="Vírgula 15 4 2 2 3" xfId="34443"/>
    <cellStyle name="Vírgula 15 4 2 2 4" xfId="50801"/>
    <cellStyle name="Vírgula 15 4 2 3" xfId="16294"/>
    <cellStyle name="Vírgula 15 4 2 4" xfId="28384"/>
    <cellStyle name="Vírgula 15 4 2 5" xfId="42524"/>
    <cellStyle name="Vírgula 15 4 3" xfId="6175"/>
    <cellStyle name="Vírgula 15 4 3 2" xfId="12234"/>
    <cellStyle name="Vírgula 15 4 3 2 2" xfId="24354"/>
    <cellStyle name="Vírgula 15 4 3 2 3" xfId="36443"/>
    <cellStyle name="Vírgula 15 4 3 2 4" xfId="52801"/>
    <cellStyle name="Vírgula 15 4 3 3" xfId="18294"/>
    <cellStyle name="Vírgula 15 4 3 4" xfId="30384"/>
    <cellStyle name="Vírgula 15 4 3 5" xfId="44524"/>
    <cellStyle name="Vírgula 15 4 4" xfId="8204"/>
    <cellStyle name="Vírgula 15 4 4 2" xfId="20324"/>
    <cellStyle name="Vírgula 15 4 4 2 2" xfId="48768"/>
    <cellStyle name="Vírgula 15 4 4 3" xfId="32413"/>
    <cellStyle name="Vírgula 15 4 4 4" xfId="40491"/>
    <cellStyle name="Vírgula 15 4 5" xfId="14264"/>
    <cellStyle name="Vírgula 15 4 5 2" xfId="46719"/>
    <cellStyle name="Vírgula 15 4 6" xfId="26354"/>
    <cellStyle name="Vírgula 15 4 7" xfId="38444"/>
    <cellStyle name="Vírgula 15 5" xfId="2643"/>
    <cellStyle name="Vírgula 15 5 2" xfId="8703"/>
    <cellStyle name="Vírgula 15 5 2 2" xfId="20823"/>
    <cellStyle name="Vírgula 15 5 2 3" xfId="32912"/>
    <cellStyle name="Vírgula 15 5 2 4" xfId="49269"/>
    <cellStyle name="Vírgula 15 5 3" xfId="14763"/>
    <cellStyle name="Vírgula 15 5 4" xfId="26853"/>
    <cellStyle name="Vírgula 15 5 5" xfId="40992"/>
    <cellStyle name="Vírgula 15 6" xfId="4669"/>
    <cellStyle name="Vírgula 15 6 2" xfId="10728"/>
    <cellStyle name="Vírgula 15 6 2 2" xfId="22848"/>
    <cellStyle name="Vírgula 15 6 2 3" xfId="34937"/>
    <cellStyle name="Vírgula 15 6 2 4" xfId="51295"/>
    <cellStyle name="Vírgula 15 6 3" xfId="16788"/>
    <cellStyle name="Vírgula 15 6 4" xfId="28878"/>
    <cellStyle name="Vírgula 15 6 5" xfId="43018"/>
    <cellStyle name="Vírgula 15 7" xfId="6673"/>
    <cellStyle name="Vírgula 15 7 2" xfId="18793"/>
    <cellStyle name="Vírgula 15 7 2 2" xfId="47224"/>
    <cellStyle name="Vírgula 15 7 3" xfId="30882"/>
    <cellStyle name="Vírgula 15 7 4" xfId="38947"/>
    <cellStyle name="Vírgula 15 8" xfId="12733"/>
    <cellStyle name="Vírgula 15 8 2" xfId="45176"/>
    <cellStyle name="Vírgula 15 9" xfId="24848"/>
    <cellStyle name="Vírgula 16" xfId="579"/>
    <cellStyle name="Vírgula 16 2" xfId="1096"/>
    <cellStyle name="Vírgula 16 2 2" xfId="39455"/>
    <cellStyle name="Vírgula 16 2 2 2" xfId="47732"/>
    <cellStyle name="Vírgula 16 2 3" xfId="45683"/>
    <cellStyle name="Vírgula 16 3" xfId="2141"/>
    <cellStyle name="Vírgula 16 3 2" xfId="40493"/>
    <cellStyle name="Vírgula 16 3 2 2" xfId="48770"/>
    <cellStyle name="Vírgula 16 3 3" xfId="46721"/>
    <cellStyle name="Vírgula 16 4" xfId="38949"/>
    <cellStyle name="Vírgula 16 4 2" xfId="47226"/>
    <cellStyle name="Vírgula 16 5" xfId="45178"/>
    <cellStyle name="Vírgula 17" xfId="581"/>
    <cellStyle name="Vírgula 17 10" xfId="36940"/>
    <cellStyle name="Vírgula 17 2" xfId="1607"/>
    <cellStyle name="Vírgula 17 2 2" xfId="3645"/>
    <cellStyle name="Vírgula 17 2 2 2" xfId="9704"/>
    <cellStyle name="Vírgula 17 2 2 2 2" xfId="21824"/>
    <cellStyle name="Vírgula 17 2 2 2 3" xfId="33913"/>
    <cellStyle name="Vírgula 17 2 2 2 4" xfId="50271"/>
    <cellStyle name="Vírgula 17 2 2 3" xfId="15764"/>
    <cellStyle name="Vírgula 17 2 2 4" xfId="27854"/>
    <cellStyle name="Vírgula 17 2 2 5" xfId="41994"/>
    <cellStyle name="Vírgula 17 2 3" xfId="5665"/>
    <cellStyle name="Vírgula 17 2 3 2" xfId="11724"/>
    <cellStyle name="Vírgula 17 2 3 2 2" xfId="23844"/>
    <cellStyle name="Vírgula 17 2 3 2 3" xfId="35933"/>
    <cellStyle name="Vírgula 17 2 3 2 4" xfId="52291"/>
    <cellStyle name="Vírgula 17 2 3 3" xfId="17784"/>
    <cellStyle name="Vírgula 17 2 3 4" xfId="29874"/>
    <cellStyle name="Vírgula 17 2 3 5" xfId="44014"/>
    <cellStyle name="Vírgula 17 2 4" xfId="7674"/>
    <cellStyle name="Vírgula 17 2 4 2" xfId="19794"/>
    <cellStyle name="Vírgula 17 2 4 2 2" xfId="48237"/>
    <cellStyle name="Vírgula 17 2 4 3" xfId="31883"/>
    <cellStyle name="Vírgula 17 2 4 4" xfId="39960"/>
    <cellStyle name="Vírgula 17 2 5" xfId="13734"/>
    <cellStyle name="Vírgula 17 2 5 2" xfId="46188"/>
    <cellStyle name="Vírgula 17 2 6" xfId="25844"/>
    <cellStyle name="Vírgula 17 2 7" xfId="37934"/>
    <cellStyle name="Vírgula 17 3" xfId="1098"/>
    <cellStyle name="Vírgula 17 3 2" xfId="3144"/>
    <cellStyle name="Vírgula 17 3 2 2" xfId="9203"/>
    <cellStyle name="Vírgula 17 3 2 2 2" xfId="21323"/>
    <cellStyle name="Vírgula 17 3 2 2 3" xfId="33412"/>
    <cellStyle name="Vírgula 17 3 2 2 4" xfId="49770"/>
    <cellStyle name="Vírgula 17 3 2 3" xfId="15263"/>
    <cellStyle name="Vírgula 17 3 2 4" xfId="27353"/>
    <cellStyle name="Vírgula 17 3 2 5" xfId="41493"/>
    <cellStyle name="Vírgula 17 3 3" xfId="5169"/>
    <cellStyle name="Vírgula 17 3 3 2" xfId="11228"/>
    <cellStyle name="Vírgula 17 3 3 2 2" xfId="23348"/>
    <cellStyle name="Vírgula 17 3 3 2 3" xfId="35437"/>
    <cellStyle name="Vírgula 17 3 3 2 4" xfId="51795"/>
    <cellStyle name="Vírgula 17 3 3 3" xfId="17288"/>
    <cellStyle name="Vírgula 17 3 3 4" xfId="29378"/>
    <cellStyle name="Vírgula 17 3 3 5" xfId="43518"/>
    <cellStyle name="Vírgula 17 3 4" xfId="7173"/>
    <cellStyle name="Vírgula 17 3 4 2" xfId="19293"/>
    <cellStyle name="Vírgula 17 3 4 2 2" xfId="47734"/>
    <cellStyle name="Vírgula 17 3 4 3" xfId="31382"/>
    <cellStyle name="Vírgula 17 3 4 4" xfId="39457"/>
    <cellStyle name="Vírgula 17 3 5" xfId="13233"/>
    <cellStyle name="Vírgula 17 3 5 2" xfId="45685"/>
    <cellStyle name="Vírgula 17 3 6" xfId="25348"/>
    <cellStyle name="Vírgula 17 3 7" xfId="37438"/>
    <cellStyle name="Vírgula 17 4" xfId="2142"/>
    <cellStyle name="Vírgula 17 4 2" xfId="4177"/>
    <cellStyle name="Vírgula 17 4 2 2" xfId="10236"/>
    <cellStyle name="Vírgula 17 4 2 2 2" xfId="22356"/>
    <cellStyle name="Vírgula 17 4 2 2 3" xfId="34445"/>
    <cellStyle name="Vírgula 17 4 2 2 4" xfId="50803"/>
    <cellStyle name="Vírgula 17 4 2 3" xfId="16296"/>
    <cellStyle name="Vírgula 17 4 2 4" xfId="28386"/>
    <cellStyle name="Vírgula 17 4 2 5" xfId="42526"/>
    <cellStyle name="Vírgula 17 4 3" xfId="6177"/>
    <cellStyle name="Vírgula 17 4 3 2" xfId="12236"/>
    <cellStyle name="Vírgula 17 4 3 2 2" xfId="24356"/>
    <cellStyle name="Vírgula 17 4 3 2 3" xfId="36445"/>
    <cellStyle name="Vírgula 17 4 3 2 4" xfId="52803"/>
    <cellStyle name="Vírgula 17 4 3 3" xfId="18296"/>
    <cellStyle name="Vírgula 17 4 3 4" xfId="30386"/>
    <cellStyle name="Vírgula 17 4 3 5" xfId="44526"/>
    <cellStyle name="Vírgula 17 4 4" xfId="8206"/>
    <cellStyle name="Vírgula 17 4 4 2" xfId="20326"/>
    <cellStyle name="Vírgula 17 4 4 2 2" xfId="48771"/>
    <cellStyle name="Vírgula 17 4 4 3" xfId="32415"/>
    <cellStyle name="Vírgula 17 4 4 4" xfId="40494"/>
    <cellStyle name="Vírgula 17 4 5" xfId="14266"/>
    <cellStyle name="Vírgula 17 4 5 2" xfId="46722"/>
    <cellStyle name="Vírgula 17 4 6" xfId="26356"/>
    <cellStyle name="Vírgula 17 4 7" xfId="38446"/>
    <cellStyle name="Vírgula 17 5" xfId="2645"/>
    <cellStyle name="Vírgula 17 5 2" xfId="8705"/>
    <cellStyle name="Vírgula 17 5 2 2" xfId="20825"/>
    <cellStyle name="Vírgula 17 5 2 3" xfId="32914"/>
    <cellStyle name="Vírgula 17 5 2 4" xfId="49271"/>
    <cellStyle name="Vírgula 17 5 3" xfId="14765"/>
    <cellStyle name="Vírgula 17 5 4" xfId="26855"/>
    <cellStyle name="Vírgula 17 5 5" xfId="40994"/>
    <cellStyle name="Vírgula 17 6" xfId="4671"/>
    <cellStyle name="Vírgula 17 6 2" xfId="10730"/>
    <cellStyle name="Vírgula 17 6 2 2" xfId="22850"/>
    <cellStyle name="Vírgula 17 6 2 3" xfId="34939"/>
    <cellStyle name="Vírgula 17 6 2 4" xfId="51297"/>
    <cellStyle name="Vírgula 17 6 3" xfId="16790"/>
    <cellStyle name="Vírgula 17 6 4" xfId="28880"/>
    <cellStyle name="Vírgula 17 6 5" xfId="43020"/>
    <cellStyle name="Vírgula 17 7" xfId="6675"/>
    <cellStyle name="Vírgula 17 7 2" xfId="18795"/>
    <cellStyle name="Vírgula 17 7 2 2" xfId="47227"/>
    <cellStyle name="Vírgula 17 7 3" xfId="30884"/>
    <cellStyle name="Vírgula 17 7 4" xfId="38950"/>
    <cellStyle name="Vírgula 17 8" xfId="12735"/>
    <cellStyle name="Vírgula 17 8 2" xfId="45179"/>
    <cellStyle name="Vírgula 17 9" xfId="24850"/>
    <cellStyle name="Vírgula 18" xfId="582"/>
    <cellStyle name="Vírgula 18 10" xfId="36941"/>
    <cellStyle name="Vírgula 18 2" xfId="1608"/>
    <cellStyle name="Vírgula 18 2 2" xfId="3646"/>
    <cellStyle name="Vírgula 18 2 2 2" xfId="9705"/>
    <cellStyle name="Vírgula 18 2 2 2 2" xfId="21825"/>
    <cellStyle name="Vírgula 18 2 2 2 3" xfId="33914"/>
    <cellStyle name="Vírgula 18 2 2 2 4" xfId="50272"/>
    <cellStyle name="Vírgula 18 2 2 3" xfId="15765"/>
    <cellStyle name="Vírgula 18 2 2 4" xfId="27855"/>
    <cellStyle name="Vírgula 18 2 2 5" xfId="41995"/>
    <cellStyle name="Vírgula 18 2 3" xfId="5666"/>
    <cellStyle name="Vírgula 18 2 3 2" xfId="11725"/>
    <cellStyle name="Vírgula 18 2 3 2 2" xfId="23845"/>
    <cellStyle name="Vírgula 18 2 3 2 3" xfId="35934"/>
    <cellStyle name="Vírgula 18 2 3 2 4" xfId="52292"/>
    <cellStyle name="Vírgula 18 2 3 3" xfId="17785"/>
    <cellStyle name="Vírgula 18 2 3 4" xfId="29875"/>
    <cellStyle name="Vírgula 18 2 3 5" xfId="44015"/>
    <cellStyle name="Vírgula 18 2 4" xfId="7675"/>
    <cellStyle name="Vírgula 18 2 4 2" xfId="19795"/>
    <cellStyle name="Vírgula 18 2 4 2 2" xfId="48238"/>
    <cellStyle name="Vírgula 18 2 4 3" xfId="31884"/>
    <cellStyle name="Vírgula 18 2 4 4" xfId="39961"/>
    <cellStyle name="Vírgula 18 2 5" xfId="13735"/>
    <cellStyle name="Vírgula 18 2 5 2" xfId="46189"/>
    <cellStyle name="Vírgula 18 2 6" xfId="25845"/>
    <cellStyle name="Vírgula 18 2 7" xfId="37935"/>
    <cellStyle name="Vírgula 18 3" xfId="1099"/>
    <cellStyle name="Vírgula 18 3 2" xfId="3145"/>
    <cellStyle name="Vírgula 18 3 2 2" xfId="9204"/>
    <cellStyle name="Vírgula 18 3 2 2 2" xfId="21324"/>
    <cellStyle name="Vírgula 18 3 2 2 3" xfId="33413"/>
    <cellStyle name="Vírgula 18 3 2 2 4" xfId="49771"/>
    <cellStyle name="Vírgula 18 3 2 3" xfId="15264"/>
    <cellStyle name="Vírgula 18 3 2 4" xfId="27354"/>
    <cellStyle name="Vírgula 18 3 2 5" xfId="41494"/>
    <cellStyle name="Vírgula 18 3 3" xfId="5170"/>
    <cellStyle name="Vírgula 18 3 3 2" xfId="11229"/>
    <cellStyle name="Vírgula 18 3 3 2 2" xfId="23349"/>
    <cellStyle name="Vírgula 18 3 3 2 3" xfId="35438"/>
    <cellStyle name="Vírgula 18 3 3 2 4" xfId="51796"/>
    <cellStyle name="Vírgula 18 3 3 3" xfId="17289"/>
    <cellStyle name="Vírgula 18 3 3 4" xfId="29379"/>
    <cellStyle name="Vírgula 18 3 3 5" xfId="43519"/>
    <cellStyle name="Vírgula 18 3 4" xfId="7174"/>
    <cellStyle name="Vírgula 18 3 4 2" xfId="19294"/>
    <cellStyle name="Vírgula 18 3 4 2 2" xfId="47735"/>
    <cellStyle name="Vírgula 18 3 4 3" xfId="31383"/>
    <cellStyle name="Vírgula 18 3 4 4" xfId="39458"/>
    <cellStyle name="Vírgula 18 3 5" xfId="13234"/>
    <cellStyle name="Vírgula 18 3 5 2" xfId="45686"/>
    <cellStyle name="Vírgula 18 3 6" xfId="25349"/>
    <cellStyle name="Vírgula 18 3 7" xfId="37439"/>
    <cellStyle name="Vírgula 18 4" xfId="2143"/>
    <cellStyle name="Vírgula 18 4 2" xfId="4178"/>
    <cellStyle name="Vírgula 18 4 2 2" xfId="10237"/>
    <cellStyle name="Vírgula 18 4 2 2 2" xfId="22357"/>
    <cellStyle name="Vírgula 18 4 2 2 3" xfId="34446"/>
    <cellStyle name="Vírgula 18 4 2 2 4" xfId="50804"/>
    <cellStyle name="Vírgula 18 4 2 3" xfId="16297"/>
    <cellStyle name="Vírgula 18 4 2 4" xfId="28387"/>
    <cellStyle name="Vírgula 18 4 2 5" xfId="42527"/>
    <cellStyle name="Vírgula 18 4 3" xfId="6178"/>
    <cellStyle name="Vírgula 18 4 3 2" xfId="12237"/>
    <cellStyle name="Vírgula 18 4 3 2 2" xfId="24357"/>
    <cellStyle name="Vírgula 18 4 3 2 3" xfId="36446"/>
    <cellStyle name="Vírgula 18 4 3 2 4" xfId="52804"/>
    <cellStyle name="Vírgula 18 4 3 3" xfId="18297"/>
    <cellStyle name="Vírgula 18 4 3 4" xfId="30387"/>
    <cellStyle name="Vírgula 18 4 3 5" xfId="44527"/>
    <cellStyle name="Vírgula 18 4 4" xfId="8207"/>
    <cellStyle name="Vírgula 18 4 4 2" xfId="20327"/>
    <cellStyle name="Vírgula 18 4 4 2 2" xfId="48772"/>
    <cellStyle name="Vírgula 18 4 4 3" xfId="32416"/>
    <cellStyle name="Vírgula 18 4 4 4" xfId="40495"/>
    <cellStyle name="Vírgula 18 4 5" xfId="14267"/>
    <cellStyle name="Vírgula 18 4 5 2" xfId="46723"/>
    <cellStyle name="Vírgula 18 4 6" xfId="26357"/>
    <cellStyle name="Vírgula 18 4 7" xfId="38447"/>
    <cellStyle name="Vírgula 18 5" xfId="2646"/>
    <cellStyle name="Vírgula 18 5 2" xfId="8706"/>
    <cellStyle name="Vírgula 18 5 2 2" xfId="20826"/>
    <cellStyle name="Vírgula 18 5 2 3" xfId="32915"/>
    <cellStyle name="Vírgula 18 5 2 4" xfId="49272"/>
    <cellStyle name="Vírgula 18 5 3" xfId="14766"/>
    <cellStyle name="Vírgula 18 5 4" xfId="26856"/>
    <cellStyle name="Vírgula 18 5 5" xfId="40995"/>
    <cellStyle name="Vírgula 18 6" xfId="4672"/>
    <cellStyle name="Vírgula 18 6 2" xfId="10731"/>
    <cellStyle name="Vírgula 18 6 2 2" xfId="22851"/>
    <cellStyle name="Vírgula 18 6 2 3" xfId="34940"/>
    <cellStyle name="Vírgula 18 6 2 4" xfId="51298"/>
    <cellStyle name="Vírgula 18 6 3" xfId="16791"/>
    <cellStyle name="Vírgula 18 6 4" xfId="28881"/>
    <cellStyle name="Vírgula 18 6 5" xfId="43021"/>
    <cellStyle name="Vírgula 18 7" xfId="6676"/>
    <cellStyle name="Vírgula 18 7 2" xfId="18796"/>
    <cellStyle name="Vírgula 18 7 2 2" xfId="47228"/>
    <cellStyle name="Vírgula 18 7 3" xfId="30885"/>
    <cellStyle name="Vírgula 18 7 4" xfId="38951"/>
    <cellStyle name="Vírgula 18 8" xfId="12736"/>
    <cellStyle name="Vírgula 18 8 2" xfId="45180"/>
    <cellStyle name="Vírgula 18 9" xfId="24851"/>
    <cellStyle name="Vírgula 19" xfId="583"/>
    <cellStyle name="Vírgula 19 10" xfId="36942"/>
    <cellStyle name="Vírgula 19 2" xfId="1609"/>
    <cellStyle name="Vírgula 19 2 2" xfId="3647"/>
    <cellStyle name="Vírgula 19 2 2 2" xfId="9706"/>
    <cellStyle name="Vírgula 19 2 2 2 2" xfId="21826"/>
    <cellStyle name="Vírgula 19 2 2 2 3" xfId="33915"/>
    <cellStyle name="Vírgula 19 2 2 2 4" xfId="50273"/>
    <cellStyle name="Vírgula 19 2 2 3" xfId="15766"/>
    <cellStyle name="Vírgula 19 2 2 4" xfId="27856"/>
    <cellStyle name="Vírgula 19 2 2 5" xfId="41996"/>
    <cellStyle name="Vírgula 19 2 3" xfId="5667"/>
    <cellStyle name="Vírgula 19 2 3 2" xfId="11726"/>
    <cellStyle name="Vírgula 19 2 3 2 2" xfId="23846"/>
    <cellStyle name="Vírgula 19 2 3 2 3" xfId="35935"/>
    <cellStyle name="Vírgula 19 2 3 2 4" xfId="52293"/>
    <cellStyle name="Vírgula 19 2 3 3" xfId="17786"/>
    <cellStyle name="Vírgula 19 2 3 4" xfId="29876"/>
    <cellStyle name="Vírgula 19 2 3 5" xfId="44016"/>
    <cellStyle name="Vírgula 19 2 4" xfId="7676"/>
    <cellStyle name="Vírgula 19 2 4 2" xfId="19796"/>
    <cellStyle name="Vírgula 19 2 4 2 2" xfId="48239"/>
    <cellStyle name="Vírgula 19 2 4 3" xfId="31885"/>
    <cellStyle name="Vírgula 19 2 4 4" xfId="39962"/>
    <cellStyle name="Vírgula 19 2 5" xfId="13736"/>
    <cellStyle name="Vírgula 19 2 5 2" xfId="46190"/>
    <cellStyle name="Vírgula 19 2 6" xfId="25846"/>
    <cellStyle name="Vírgula 19 2 7" xfId="37936"/>
    <cellStyle name="Vírgula 19 3" xfId="1100"/>
    <cellStyle name="Vírgula 19 3 2" xfId="3146"/>
    <cellStyle name="Vírgula 19 3 2 2" xfId="9205"/>
    <cellStyle name="Vírgula 19 3 2 2 2" xfId="21325"/>
    <cellStyle name="Vírgula 19 3 2 2 3" xfId="33414"/>
    <cellStyle name="Vírgula 19 3 2 2 4" xfId="49772"/>
    <cellStyle name="Vírgula 19 3 2 3" xfId="15265"/>
    <cellStyle name="Vírgula 19 3 2 4" xfId="27355"/>
    <cellStyle name="Vírgula 19 3 2 5" xfId="41495"/>
    <cellStyle name="Vírgula 19 3 3" xfId="5171"/>
    <cellStyle name="Vírgula 19 3 3 2" xfId="11230"/>
    <cellStyle name="Vírgula 19 3 3 2 2" xfId="23350"/>
    <cellStyle name="Vírgula 19 3 3 2 3" xfId="35439"/>
    <cellStyle name="Vírgula 19 3 3 2 4" xfId="51797"/>
    <cellStyle name="Vírgula 19 3 3 3" xfId="17290"/>
    <cellStyle name="Vírgula 19 3 3 4" xfId="29380"/>
    <cellStyle name="Vírgula 19 3 3 5" xfId="43520"/>
    <cellStyle name="Vírgula 19 3 4" xfId="7175"/>
    <cellStyle name="Vírgula 19 3 4 2" xfId="19295"/>
    <cellStyle name="Vírgula 19 3 4 2 2" xfId="47736"/>
    <cellStyle name="Vírgula 19 3 4 3" xfId="31384"/>
    <cellStyle name="Vírgula 19 3 4 4" xfId="39459"/>
    <cellStyle name="Vírgula 19 3 5" xfId="13235"/>
    <cellStyle name="Vírgula 19 3 5 2" xfId="45687"/>
    <cellStyle name="Vírgula 19 3 6" xfId="25350"/>
    <cellStyle name="Vírgula 19 3 7" xfId="37440"/>
    <cellStyle name="Vírgula 19 4" xfId="2144"/>
    <cellStyle name="Vírgula 19 4 2" xfId="4179"/>
    <cellStyle name="Vírgula 19 4 2 2" xfId="10238"/>
    <cellStyle name="Vírgula 19 4 2 2 2" xfId="22358"/>
    <cellStyle name="Vírgula 19 4 2 2 3" xfId="34447"/>
    <cellStyle name="Vírgula 19 4 2 2 4" xfId="50805"/>
    <cellStyle name="Vírgula 19 4 2 3" xfId="16298"/>
    <cellStyle name="Vírgula 19 4 2 4" xfId="28388"/>
    <cellStyle name="Vírgula 19 4 2 5" xfId="42528"/>
    <cellStyle name="Vírgula 19 4 3" xfId="6179"/>
    <cellStyle name="Vírgula 19 4 3 2" xfId="12238"/>
    <cellStyle name="Vírgula 19 4 3 2 2" xfId="24358"/>
    <cellStyle name="Vírgula 19 4 3 2 3" xfId="36447"/>
    <cellStyle name="Vírgula 19 4 3 2 4" xfId="52805"/>
    <cellStyle name="Vírgula 19 4 3 3" xfId="18298"/>
    <cellStyle name="Vírgula 19 4 3 4" xfId="30388"/>
    <cellStyle name="Vírgula 19 4 3 5" xfId="44528"/>
    <cellStyle name="Vírgula 19 4 4" xfId="8208"/>
    <cellStyle name="Vírgula 19 4 4 2" xfId="20328"/>
    <cellStyle name="Vírgula 19 4 4 2 2" xfId="48773"/>
    <cellStyle name="Vírgula 19 4 4 3" xfId="32417"/>
    <cellStyle name="Vírgula 19 4 4 4" xfId="40496"/>
    <cellStyle name="Vírgula 19 4 5" xfId="14268"/>
    <cellStyle name="Vírgula 19 4 5 2" xfId="46724"/>
    <cellStyle name="Vírgula 19 4 6" xfId="26358"/>
    <cellStyle name="Vírgula 19 4 7" xfId="38448"/>
    <cellStyle name="Vírgula 19 5" xfId="2647"/>
    <cellStyle name="Vírgula 19 5 2" xfId="8707"/>
    <cellStyle name="Vírgula 19 5 2 2" xfId="20827"/>
    <cellStyle name="Vírgula 19 5 2 3" xfId="32916"/>
    <cellStyle name="Vírgula 19 5 2 4" xfId="49273"/>
    <cellStyle name="Vírgula 19 5 3" xfId="14767"/>
    <cellStyle name="Vírgula 19 5 4" xfId="26857"/>
    <cellStyle name="Vírgula 19 5 5" xfId="40996"/>
    <cellStyle name="Vírgula 19 6" xfId="4673"/>
    <cellStyle name="Vírgula 19 6 2" xfId="10732"/>
    <cellStyle name="Vírgula 19 6 2 2" xfId="22852"/>
    <cellStyle name="Vírgula 19 6 2 3" xfId="34941"/>
    <cellStyle name="Vírgula 19 6 2 4" xfId="51299"/>
    <cellStyle name="Vírgula 19 6 3" xfId="16792"/>
    <cellStyle name="Vírgula 19 6 4" xfId="28882"/>
    <cellStyle name="Vírgula 19 6 5" xfId="43022"/>
    <cellStyle name="Vírgula 19 7" xfId="6677"/>
    <cellStyle name="Vírgula 19 7 2" xfId="18797"/>
    <cellStyle name="Vírgula 19 7 2 2" xfId="47229"/>
    <cellStyle name="Vírgula 19 7 3" xfId="30886"/>
    <cellStyle name="Vírgula 19 7 4" xfId="38952"/>
    <cellStyle name="Vírgula 19 8" xfId="12737"/>
    <cellStyle name="Vírgula 19 8 2" xfId="45181"/>
    <cellStyle name="Vírgula 19 9" xfId="24852"/>
    <cellStyle name="Vírgula 2" xfId="199"/>
    <cellStyle name="Vírgula 2 10" xfId="24546"/>
    <cellStyle name="Vírgula 2 11" xfId="36636"/>
    <cellStyle name="Vírgula 2 2" xfId="584"/>
    <cellStyle name="Vírgula 2 2 10" xfId="36943"/>
    <cellStyle name="Vírgula 2 2 2" xfId="1610"/>
    <cellStyle name="Vírgula 2 2 2 2" xfId="3648"/>
    <cellStyle name="Vírgula 2 2 2 2 2" xfId="9707"/>
    <cellStyle name="Vírgula 2 2 2 2 2 2" xfId="21827"/>
    <cellStyle name="Vírgula 2 2 2 2 2 3" xfId="33916"/>
    <cellStyle name="Vírgula 2 2 2 2 2 4" xfId="50274"/>
    <cellStyle name="Vírgula 2 2 2 2 3" xfId="15767"/>
    <cellStyle name="Vírgula 2 2 2 2 4" xfId="27857"/>
    <cellStyle name="Vírgula 2 2 2 2 5" xfId="41997"/>
    <cellStyle name="Vírgula 2 2 2 3" xfId="5668"/>
    <cellStyle name="Vírgula 2 2 2 3 2" xfId="11727"/>
    <cellStyle name="Vírgula 2 2 2 3 2 2" xfId="23847"/>
    <cellStyle name="Vírgula 2 2 2 3 2 3" xfId="35936"/>
    <cellStyle name="Vírgula 2 2 2 3 2 4" xfId="52294"/>
    <cellStyle name="Vírgula 2 2 2 3 3" xfId="17787"/>
    <cellStyle name="Vírgula 2 2 2 3 4" xfId="29877"/>
    <cellStyle name="Vírgula 2 2 2 3 5" xfId="44017"/>
    <cellStyle name="Vírgula 2 2 2 4" xfId="7677"/>
    <cellStyle name="Vírgula 2 2 2 4 2" xfId="19797"/>
    <cellStyle name="Vírgula 2 2 2 4 2 2" xfId="48240"/>
    <cellStyle name="Vírgula 2 2 2 4 3" xfId="31886"/>
    <cellStyle name="Vírgula 2 2 2 4 4" xfId="39963"/>
    <cellStyle name="Vírgula 2 2 2 5" xfId="13737"/>
    <cellStyle name="Vírgula 2 2 2 5 2" xfId="46191"/>
    <cellStyle name="Vírgula 2 2 2 6" xfId="25847"/>
    <cellStyle name="Vírgula 2 2 2 7" xfId="37937"/>
    <cellStyle name="Vírgula 2 2 3" xfId="1101"/>
    <cellStyle name="Vírgula 2 2 3 2" xfId="3147"/>
    <cellStyle name="Vírgula 2 2 3 2 2" xfId="9206"/>
    <cellStyle name="Vírgula 2 2 3 2 2 2" xfId="21326"/>
    <cellStyle name="Vírgula 2 2 3 2 2 3" xfId="33415"/>
    <cellStyle name="Vírgula 2 2 3 2 2 4" xfId="49773"/>
    <cellStyle name="Vírgula 2 2 3 2 3" xfId="15266"/>
    <cellStyle name="Vírgula 2 2 3 2 4" xfId="27356"/>
    <cellStyle name="Vírgula 2 2 3 2 5" xfId="41496"/>
    <cellStyle name="Vírgula 2 2 3 3" xfId="5172"/>
    <cellStyle name="Vírgula 2 2 3 3 2" xfId="11231"/>
    <cellStyle name="Vírgula 2 2 3 3 2 2" xfId="23351"/>
    <cellStyle name="Vírgula 2 2 3 3 2 3" xfId="35440"/>
    <cellStyle name="Vírgula 2 2 3 3 2 4" xfId="51798"/>
    <cellStyle name="Vírgula 2 2 3 3 3" xfId="17291"/>
    <cellStyle name="Vírgula 2 2 3 3 4" xfId="29381"/>
    <cellStyle name="Vírgula 2 2 3 3 5" xfId="43521"/>
    <cellStyle name="Vírgula 2 2 3 4" xfId="7176"/>
    <cellStyle name="Vírgula 2 2 3 4 2" xfId="19296"/>
    <cellStyle name="Vírgula 2 2 3 4 2 2" xfId="47737"/>
    <cellStyle name="Vírgula 2 2 3 4 3" xfId="31385"/>
    <cellStyle name="Vírgula 2 2 3 4 4" xfId="39460"/>
    <cellStyle name="Vírgula 2 2 3 5" xfId="13236"/>
    <cellStyle name="Vírgula 2 2 3 5 2" xfId="45688"/>
    <cellStyle name="Vírgula 2 2 3 6" xfId="25351"/>
    <cellStyle name="Vírgula 2 2 3 7" xfId="37441"/>
    <cellStyle name="Vírgula 2 2 4" xfId="2145"/>
    <cellStyle name="Vírgula 2 2 4 2" xfId="4180"/>
    <cellStyle name="Vírgula 2 2 4 2 2" xfId="10239"/>
    <cellStyle name="Vírgula 2 2 4 2 2 2" xfId="22359"/>
    <cellStyle name="Vírgula 2 2 4 2 2 3" xfId="34448"/>
    <cellStyle name="Vírgula 2 2 4 2 2 4" xfId="50806"/>
    <cellStyle name="Vírgula 2 2 4 2 3" xfId="16299"/>
    <cellStyle name="Vírgula 2 2 4 2 4" xfId="28389"/>
    <cellStyle name="Vírgula 2 2 4 2 5" xfId="42529"/>
    <cellStyle name="Vírgula 2 2 4 3" xfId="6180"/>
    <cellStyle name="Vírgula 2 2 4 3 2" xfId="12239"/>
    <cellStyle name="Vírgula 2 2 4 3 2 2" xfId="24359"/>
    <cellStyle name="Vírgula 2 2 4 3 2 3" xfId="36448"/>
    <cellStyle name="Vírgula 2 2 4 3 2 4" xfId="52806"/>
    <cellStyle name="Vírgula 2 2 4 3 3" xfId="18299"/>
    <cellStyle name="Vírgula 2 2 4 3 4" xfId="30389"/>
    <cellStyle name="Vírgula 2 2 4 3 5" xfId="44529"/>
    <cellStyle name="Vírgula 2 2 4 4" xfId="8209"/>
    <cellStyle name="Vírgula 2 2 4 4 2" xfId="20329"/>
    <cellStyle name="Vírgula 2 2 4 4 2 2" xfId="48774"/>
    <cellStyle name="Vírgula 2 2 4 4 3" xfId="32418"/>
    <cellStyle name="Vírgula 2 2 4 4 4" xfId="40497"/>
    <cellStyle name="Vírgula 2 2 4 5" xfId="14269"/>
    <cellStyle name="Vírgula 2 2 4 5 2" xfId="46725"/>
    <cellStyle name="Vírgula 2 2 4 6" xfId="26359"/>
    <cellStyle name="Vírgula 2 2 4 7" xfId="38449"/>
    <cellStyle name="Vírgula 2 2 5" xfId="2648"/>
    <cellStyle name="Vírgula 2 2 5 2" xfId="8708"/>
    <cellStyle name="Vírgula 2 2 5 2 2" xfId="20828"/>
    <cellStyle name="Vírgula 2 2 5 2 3" xfId="32917"/>
    <cellStyle name="Vírgula 2 2 5 2 4" xfId="49274"/>
    <cellStyle name="Vírgula 2 2 5 3" xfId="14768"/>
    <cellStyle name="Vírgula 2 2 5 4" xfId="26858"/>
    <cellStyle name="Vírgula 2 2 5 5" xfId="40997"/>
    <cellStyle name="Vírgula 2 2 6" xfId="4674"/>
    <cellStyle name="Vírgula 2 2 6 2" xfId="10733"/>
    <cellStyle name="Vírgula 2 2 6 2 2" xfId="22853"/>
    <cellStyle name="Vírgula 2 2 6 2 3" xfId="34942"/>
    <cellStyle name="Vírgula 2 2 6 2 4" xfId="51300"/>
    <cellStyle name="Vírgula 2 2 6 3" xfId="16793"/>
    <cellStyle name="Vírgula 2 2 6 4" xfId="28883"/>
    <cellStyle name="Vírgula 2 2 6 5" xfId="43023"/>
    <cellStyle name="Vírgula 2 2 7" xfId="6678"/>
    <cellStyle name="Vírgula 2 2 7 2" xfId="18798"/>
    <cellStyle name="Vírgula 2 2 7 2 2" xfId="47230"/>
    <cellStyle name="Vírgula 2 2 7 3" xfId="30887"/>
    <cellStyle name="Vírgula 2 2 7 4" xfId="38953"/>
    <cellStyle name="Vírgula 2 2 8" xfId="12738"/>
    <cellStyle name="Vírgula 2 2 8 2" xfId="45182"/>
    <cellStyle name="Vírgula 2 2 9" xfId="24853"/>
    <cellStyle name="Vírgula 2 3" xfId="1294"/>
    <cellStyle name="Vírgula 2 3 2" xfId="3336"/>
    <cellStyle name="Vírgula 2 3 2 2" xfId="9395"/>
    <cellStyle name="Vírgula 2 3 2 2 2" xfId="21515"/>
    <cellStyle name="Vírgula 2 3 2 2 3" xfId="33604"/>
    <cellStyle name="Vírgula 2 3 2 2 4" xfId="49962"/>
    <cellStyle name="Vírgula 2 3 2 3" xfId="15455"/>
    <cellStyle name="Vírgula 2 3 2 4" xfId="27545"/>
    <cellStyle name="Vírgula 2 3 2 5" xfId="41685"/>
    <cellStyle name="Vírgula 2 3 3" xfId="5361"/>
    <cellStyle name="Vírgula 2 3 3 2" xfId="11420"/>
    <cellStyle name="Vírgula 2 3 3 2 2" xfId="23540"/>
    <cellStyle name="Vírgula 2 3 3 2 3" xfId="35629"/>
    <cellStyle name="Vírgula 2 3 3 2 4" xfId="51987"/>
    <cellStyle name="Vírgula 2 3 3 3" xfId="17480"/>
    <cellStyle name="Vírgula 2 3 3 4" xfId="29570"/>
    <cellStyle name="Vírgula 2 3 3 5" xfId="43710"/>
    <cellStyle name="Vírgula 2 3 4" xfId="7365"/>
    <cellStyle name="Vírgula 2 3 4 2" xfId="19485"/>
    <cellStyle name="Vírgula 2 3 4 2 2" xfId="47928"/>
    <cellStyle name="Vírgula 2 3 4 3" xfId="31574"/>
    <cellStyle name="Vírgula 2 3 4 4" xfId="39651"/>
    <cellStyle name="Vírgula 2 3 5" xfId="13425"/>
    <cellStyle name="Vírgula 2 3 5 2" xfId="45879"/>
    <cellStyle name="Vírgula 2 3 6" xfId="25540"/>
    <cellStyle name="Vírgula 2 3 7" xfId="37630"/>
    <cellStyle name="Vírgula 2 4" xfId="785"/>
    <cellStyle name="Vírgula 2 4 2" xfId="2840"/>
    <cellStyle name="Vírgula 2 4 2 2" xfId="8899"/>
    <cellStyle name="Vírgula 2 4 2 2 2" xfId="21019"/>
    <cellStyle name="Vírgula 2 4 2 2 3" xfId="33108"/>
    <cellStyle name="Vírgula 2 4 2 2 4" xfId="49466"/>
    <cellStyle name="Vírgula 2 4 2 3" xfId="14959"/>
    <cellStyle name="Vírgula 2 4 2 4" xfId="27049"/>
    <cellStyle name="Vírgula 2 4 2 5" xfId="41189"/>
    <cellStyle name="Vírgula 2 4 3" xfId="4865"/>
    <cellStyle name="Vírgula 2 4 3 2" xfId="10924"/>
    <cellStyle name="Vírgula 2 4 3 2 2" xfId="23044"/>
    <cellStyle name="Vírgula 2 4 3 2 3" xfId="35133"/>
    <cellStyle name="Vírgula 2 4 3 2 4" xfId="51491"/>
    <cellStyle name="Vírgula 2 4 3 3" xfId="16984"/>
    <cellStyle name="Vírgula 2 4 3 4" xfId="29074"/>
    <cellStyle name="Vírgula 2 4 3 5" xfId="43214"/>
    <cellStyle name="Vírgula 2 4 4" xfId="6869"/>
    <cellStyle name="Vírgula 2 4 4 2" xfId="18989"/>
    <cellStyle name="Vírgula 2 4 4 2 2" xfId="47423"/>
    <cellStyle name="Vírgula 2 4 4 3" xfId="31078"/>
    <cellStyle name="Vírgula 2 4 4 4" xfId="39146"/>
    <cellStyle name="Vírgula 2 4 5" xfId="12929"/>
    <cellStyle name="Vírgula 2 4 5 2" xfId="45375"/>
    <cellStyle name="Vírgula 2 4 6" xfId="25044"/>
    <cellStyle name="Vírgula 2 4 7" xfId="37134"/>
    <cellStyle name="Vírgula 2 5" xfId="1837"/>
    <cellStyle name="Vírgula 2 5 2" xfId="3873"/>
    <cellStyle name="Vírgula 2 5 2 2" xfId="9932"/>
    <cellStyle name="Vírgula 2 5 2 2 2" xfId="22052"/>
    <cellStyle name="Vírgula 2 5 2 2 3" xfId="34141"/>
    <cellStyle name="Vírgula 2 5 2 2 4" xfId="50499"/>
    <cellStyle name="Vírgula 2 5 2 3" xfId="15992"/>
    <cellStyle name="Vírgula 2 5 2 4" xfId="28082"/>
    <cellStyle name="Vírgula 2 5 2 5" xfId="42222"/>
    <cellStyle name="Vírgula 2 5 3" xfId="5873"/>
    <cellStyle name="Vírgula 2 5 3 2" xfId="11932"/>
    <cellStyle name="Vírgula 2 5 3 2 2" xfId="24052"/>
    <cellStyle name="Vírgula 2 5 3 2 3" xfId="36141"/>
    <cellStyle name="Vírgula 2 5 3 2 4" xfId="52499"/>
    <cellStyle name="Vírgula 2 5 3 3" xfId="17992"/>
    <cellStyle name="Vírgula 2 5 3 4" xfId="30082"/>
    <cellStyle name="Vírgula 2 5 3 5" xfId="44222"/>
    <cellStyle name="Vírgula 2 5 4" xfId="7902"/>
    <cellStyle name="Vírgula 2 5 4 2" xfId="20022"/>
    <cellStyle name="Vírgula 2 5 4 2 2" xfId="48466"/>
    <cellStyle name="Vírgula 2 5 4 3" xfId="32111"/>
    <cellStyle name="Vírgula 2 5 4 4" xfId="40189"/>
    <cellStyle name="Vírgula 2 5 5" xfId="13962"/>
    <cellStyle name="Vírgula 2 5 5 2" xfId="46417"/>
    <cellStyle name="Vírgula 2 5 6" xfId="26052"/>
    <cellStyle name="Vírgula 2 5 7" xfId="38142"/>
    <cellStyle name="Vírgula 2 6" xfId="2336"/>
    <cellStyle name="Vírgula 2 6 2" xfId="8396"/>
    <cellStyle name="Vírgula 2 6 2 2" xfId="20516"/>
    <cellStyle name="Vírgula 2 6 2 3" xfId="32605"/>
    <cellStyle name="Vírgula 2 6 2 4" xfId="48962"/>
    <cellStyle name="Vírgula 2 6 3" xfId="14456"/>
    <cellStyle name="Vírgula 2 6 4" xfId="26546"/>
    <cellStyle name="Vírgula 2 6 5" xfId="40685"/>
    <cellStyle name="Vírgula 2 7" xfId="4367"/>
    <cellStyle name="Vírgula 2 7 2" xfId="10426"/>
    <cellStyle name="Vírgula 2 7 2 2" xfId="22546"/>
    <cellStyle name="Vírgula 2 7 2 3" xfId="34635"/>
    <cellStyle name="Vírgula 2 7 2 4" xfId="50993"/>
    <cellStyle name="Vírgula 2 7 3" xfId="16486"/>
    <cellStyle name="Vírgula 2 7 4" xfId="28576"/>
    <cellStyle name="Vírgula 2 7 5" xfId="42716"/>
    <cellStyle name="Vírgula 2 8" xfId="6366"/>
    <cellStyle name="Vírgula 2 8 2" xfId="18486"/>
    <cellStyle name="Vírgula 2 8 2 2" xfId="46914"/>
    <cellStyle name="Vírgula 2 8 3" xfId="30575"/>
    <cellStyle name="Vírgula 2 8 4" xfId="38637"/>
    <cellStyle name="Vírgula 2 9" xfId="12426"/>
    <cellStyle name="Vírgula 2 9 2" xfId="44868"/>
    <cellStyle name="Vírgula 20" xfId="578"/>
    <cellStyle name="Vírgula 20 10" xfId="36939"/>
    <cellStyle name="Vírgula 20 2" xfId="1606"/>
    <cellStyle name="Vírgula 20 2 2" xfId="3644"/>
    <cellStyle name="Vírgula 20 2 2 2" xfId="9703"/>
    <cellStyle name="Vírgula 20 2 2 2 2" xfId="21823"/>
    <cellStyle name="Vírgula 20 2 2 2 3" xfId="33912"/>
    <cellStyle name="Vírgula 20 2 2 2 4" xfId="50270"/>
    <cellStyle name="Vírgula 20 2 2 3" xfId="15763"/>
    <cellStyle name="Vírgula 20 2 2 4" xfId="27853"/>
    <cellStyle name="Vírgula 20 2 2 5" xfId="41993"/>
    <cellStyle name="Vírgula 20 2 3" xfId="5664"/>
    <cellStyle name="Vírgula 20 2 3 2" xfId="11723"/>
    <cellStyle name="Vírgula 20 2 3 2 2" xfId="23843"/>
    <cellStyle name="Vírgula 20 2 3 2 3" xfId="35932"/>
    <cellStyle name="Vírgula 20 2 3 2 4" xfId="52290"/>
    <cellStyle name="Vírgula 20 2 3 3" xfId="17783"/>
    <cellStyle name="Vírgula 20 2 3 4" xfId="29873"/>
    <cellStyle name="Vírgula 20 2 3 5" xfId="44013"/>
    <cellStyle name="Vírgula 20 2 4" xfId="7673"/>
    <cellStyle name="Vírgula 20 2 4 2" xfId="19793"/>
    <cellStyle name="Vírgula 20 2 4 2 2" xfId="48236"/>
    <cellStyle name="Vírgula 20 2 4 3" xfId="31882"/>
    <cellStyle name="Vírgula 20 2 4 4" xfId="39959"/>
    <cellStyle name="Vírgula 20 2 5" xfId="13733"/>
    <cellStyle name="Vírgula 20 2 5 2" xfId="46187"/>
    <cellStyle name="Vírgula 20 2 6" xfId="25843"/>
    <cellStyle name="Vírgula 20 2 7" xfId="37933"/>
    <cellStyle name="Vírgula 20 3" xfId="1095"/>
    <cellStyle name="Vírgula 20 3 2" xfId="3143"/>
    <cellStyle name="Vírgula 20 3 2 2" xfId="9202"/>
    <cellStyle name="Vírgula 20 3 2 2 2" xfId="21322"/>
    <cellStyle name="Vírgula 20 3 2 2 3" xfId="33411"/>
    <cellStyle name="Vírgula 20 3 2 2 4" xfId="49769"/>
    <cellStyle name="Vírgula 20 3 2 3" xfId="15262"/>
    <cellStyle name="Vírgula 20 3 2 4" xfId="27352"/>
    <cellStyle name="Vírgula 20 3 2 5" xfId="41492"/>
    <cellStyle name="Vírgula 20 3 3" xfId="5168"/>
    <cellStyle name="Vírgula 20 3 3 2" xfId="11227"/>
    <cellStyle name="Vírgula 20 3 3 2 2" xfId="23347"/>
    <cellStyle name="Vírgula 20 3 3 2 3" xfId="35436"/>
    <cellStyle name="Vírgula 20 3 3 2 4" xfId="51794"/>
    <cellStyle name="Vírgula 20 3 3 3" xfId="17287"/>
    <cellStyle name="Vírgula 20 3 3 4" xfId="29377"/>
    <cellStyle name="Vírgula 20 3 3 5" xfId="43517"/>
    <cellStyle name="Vírgula 20 3 4" xfId="7172"/>
    <cellStyle name="Vírgula 20 3 4 2" xfId="19292"/>
    <cellStyle name="Vírgula 20 3 4 2 2" xfId="47731"/>
    <cellStyle name="Vírgula 20 3 4 3" xfId="31381"/>
    <cellStyle name="Vírgula 20 3 4 4" xfId="39454"/>
    <cellStyle name="Vírgula 20 3 5" xfId="13232"/>
    <cellStyle name="Vírgula 20 3 5 2" xfId="45682"/>
    <cellStyle name="Vírgula 20 3 6" xfId="25347"/>
    <cellStyle name="Vírgula 20 3 7" xfId="37437"/>
    <cellStyle name="Vírgula 20 4" xfId="2140"/>
    <cellStyle name="Vírgula 20 4 2" xfId="4176"/>
    <cellStyle name="Vírgula 20 4 2 2" xfId="10235"/>
    <cellStyle name="Vírgula 20 4 2 2 2" xfId="22355"/>
    <cellStyle name="Vírgula 20 4 2 2 3" xfId="34444"/>
    <cellStyle name="Vírgula 20 4 2 2 4" xfId="50802"/>
    <cellStyle name="Vírgula 20 4 2 3" xfId="16295"/>
    <cellStyle name="Vírgula 20 4 2 4" xfId="28385"/>
    <cellStyle name="Vírgula 20 4 2 5" xfId="42525"/>
    <cellStyle name="Vírgula 20 4 3" xfId="6176"/>
    <cellStyle name="Vírgula 20 4 3 2" xfId="12235"/>
    <cellStyle name="Vírgula 20 4 3 2 2" xfId="24355"/>
    <cellStyle name="Vírgula 20 4 3 2 3" xfId="36444"/>
    <cellStyle name="Vírgula 20 4 3 2 4" xfId="52802"/>
    <cellStyle name="Vírgula 20 4 3 3" xfId="18295"/>
    <cellStyle name="Vírgula 20 4 3 4" xfId="30385"/>
    <cellStyle name="Vírgula 20 4 3 5" xfId="44525"/>
    <cellStyle name="Vírgula 20 4 4" xfId="8205"/>
    <cellStyle name="Vírgula 20 4 4 2" xfId="20325"/>
    <cellStyle name="Vírgula 20 4 4 2 2" xfId="48769"/>
    <cellStyle name="Vírgula 20 4 4 3" xfId="32414"/>
    <cellStyle name="Vírgula 20 4 4 4" xfId="40492"/>
    <cellStyle name="Vírgula 20 4 5" xfId="14265"/>
    <cellStyle name="Vírgula 20 4 5 2" xfId="46720"/>
    <cellStyle name="Vírgula 20 4 6" xfId="26355"/>
    <cellStyle name="Vírgula 20 4 7" xfId="38445"/>
    <cellStyle name="Vírgula 20 5" xfId="2644"/>
    <cellStyle name="Vírgula 20 5 2" xfId="8704"/>
    <cellStyle name="Vírgula 20 5 2 2" xfId="20824"/>
    <cellStyle name="Vírgula 20 5 2 3" xfId="32913"/>
    <cellStyle name="Vírgula 20 5 2 4" xfId="49270"/>
    <cellStyle name="Vírgula 20 5 3" xfId="14764"/>
    <cellStyle name="Vírgula 20 5 4" xfId="26854"/>
    <cellStyle name="Vírgula 20 5 5" xfId="40993"/>
    <cellStyle name="Vírgula 20 6" xfId="4670"/>
    <cellStyle name="Vírgula 20 6 2" xfId="10729"/>
    <cellStyle name="Vírgula 20 6 2 2" xfId="22849"/>
    <cellStyle name="Vírgula 20 6 2 3" xfId="34938"/>
    <cellStyle name="Vírgula 20 6 2 4" xfId="51296"/>
    <cellStyle name="Vírgula 20 6 3" xfId="16789"/>
    <cellStyle name="Vírgula 20 6 4" xfId="28879"/>
    <cellStyle name="Vírgula 20 6 5" xfId="43019"/>
    <cellStyle name="Vírgula 20 7" xfId="6674"/>
    <cellStyle name="Vírgula 20 7 2" xfId="18794"/>
    <cellStyle name="Vírgula 20 7 2 2" xfId="47225"/>
    <cellStyle name="Vírgula 20 7 3" xfId="30883"/>
    <cellStyle name="Vírgula 20 7 4" xfId="38948"/>
    <cellStyle name="Vírgula 20 8" xfId="12734"/>
    <cellStyle name="Vírgula 20 8 2" xfId="45177"/>
    <cellStyle name="Vírgula 20 9" xfId="24849"/>
    <cellStyle name="Vírgula 21" xfId="580"/>
    <cellStyle name="Vírgula 21 2" xfId="585"/>
    <cellStyle name="Vírgula 21 2 2" xfId="1102"/>
    <cellStyle name="Vírgula 21 2 2 2" xfId="39461"/>
    <cellStyle name="Vírgula 21 2 2 2 2" xfId="47738"/>
    <cellStyle name="Vírgula 21 2 2 3" xfId="45689"/>
    <cellStyle name="Vírgula 21 3" xfId="1097"/>
    <cellStyle name="Vírgula 21 3 2" xfId="39456"/>
    <cellStyle name="Vírgula 21 3 2 2" xfId="47733"/>
    <cellStyle name="Vírgula 21 3 3" xfId="45684"/>
    <cellStyle name="Vírgula 22" xfId="1113"/>
    <cellStyle name="Vírgula 22 2" xfId="3157"/>
    <cellStyle name="Vírgula 22 2 2" xfId="9216"/>
    <cellStyle name="Vírgula 22 2 2 2" xfId="21336"/>
    <cellStyle name="Vírgula 22 2 2 3" xfId="33425"/>
    <cellStyle name="Vírgula 22 2 2 4" xfId="49783"/>
    <cellStyle name="Vírgula 22 2 3" xfId="15276"/>
    <cellStyle name="Vírgula 22 2 4" xfId="27366"/>
    <cellStyle name="Vírgula 22 2 5" xfId="41506"/>
    <cellStyle name="Vírgula 22 3" xfId="5182"/>
    <cellStyle name="Vírgula 22 3 2" xfId="11241"/>
    <cellStyle name="Vírgula 22 3 2 2" xfId="23361"/>
    <cellStyle name="Vírgula 22 3 2 3" xfId="35450"/>
    <cellStyle name="Vírgula 22 3 2 4" xfId="51808"/>
    <cellStyle name="Vírgula 22 3 3" xfId="17301"/>
    <cellStyle name="Vírgula 22 3 4" xfId="29391"/>
    <cellStyle name="Vírgula 22 3 5" xfId="43531"/>
    <cellStyle name="Vírgula 22 4" xfId="7186"/>
    <cellStyle name="Vírgula 22 4 2" xfId="19306"/>
    <cellStyle name="Vírgula 22 4 2 2" xfId="47748"/>
    <cellStyle name="Vírgula 22 4 3" xfId="31395"/>
    <cellStyle name="Vírgula 22 4 4" xfId="39471"/>
    <cellStyle name="Vírgula 22 5" xfId="13246"/>
    <cellStyle name="Vírgula 22 5 2" xfId="45699"/>
    <cellStyle name="Vírgula 22 6" xfId="25361"/>
    <cellStyle name="Vírgula 22 7" xfId="37451"/>
    <cellStyle name="Vírgula 23" xfId="1652"/>
    <cellStyle name="Vírgula 23 2" xfId="3689"/>
    <cellStyle name="Vírgula 23 2 2" xfId="9748"/>
    <cellStyle name="Vírgula 23 2 2 2" xfId="21868"/>
    <cellStyle name="Vírgula 23 2 2 3" xfId="33957"/>
    <cellStyle name="Vírgula 23 2 2 4" xfId="50315"/>
    <cellStyle name="Vírgula 23 2 3" xfId="15808"/>
    <cellStyle name="Vírgula 23 2 4" xfId="27898"/>
    <cellStyle name="Vírgula 23 2 5" xfId="42038"/>
    <cellStyle name="Vírgula 23 3" xfId="5689"/>
    <cellStyle name="Vírgula 23 3 2" xfId="11748"/>
    <cellStyle name="Vírgula 23 3 2 2" xfId="23868"/>
    <cellStyle name="Vírgula 23 3 2 3" xfId="35957"/>
    <cellStyle name="Vírgula 23 3 2 4" xfId="52315"/>
    <cellStyle name="Vírgula 23 3 3" xfId="17808"/>
    <cellStyle name="Vírgula 23 3 4" xfId="29898"/>
    <cellStyle name="Vírgula 23 3 5" xfId="44038"/>
    <cellStyle name="Vírgula 23 4" xfId="7718"/>
    <cellStyle name="Vírgula 23 4 2" xfId="19838"/>
    <cellStyle name="Vírgula 23 4 2 2" xfId="48281"/>
    <cellStyle name="Vírgula 23 4 3" xfId="31927"/>
    <cellStyle name="Vírgula 23 4 4" xfId="40004"/>
    <cellStyle name="Vírgula 23 5" xfId="13778"/>
    <cellStyle name="Vírgula 23 5 2" xfId="46232"/>
    <cellStyle name="Vírgula 23 6" xfId="25868"/>
    <cellStyle name="Vírgula 23 7" xfId="37958"/>
    <cellStyle name="Vírgula 24" xfId="605"/>
    <cellStyle name="Vírgula 24 2" xfId="2663"/>
    <cellStyle name="Vírgula 24 2 2" xfId="8722"/>
    <cellStyle name="Vírgula 24 2 2 2" xfId="20842"/>
    <cellStyle name="Vírgula 24 2 2 3" xfId="32931"/>
    <cellStyle name="Vírgula 24 2 2 4" xfId="49289"/>
    <cellStyle name="Vírgula 24 2 3" xfId="14782"/>
    <cellStyle name="Vírgula 24 2 4" xfId="26872"/>
    <cellStyle name="Vírgula 24 2 5" xfId="41012"/>
    <cellStyle name="Vírgula 24 3" xfId="4688"/>
    <cellStyle name="Vírgula 24 3 2" xfId="10747"/>
    <cellStyle name="Vírgula 24 3 2 2" xfId="22867"/>
    <cellStyle name="Vírgula 24 3 2 3" xfId="34956"/>
    <cellStyle name="Vírgula 24 3 2 4" xfId="51314"/>
    <cellStyle name="Vírgula 24 3 3" xfId="16807"/>
    <cellStyle name="Vírgula 24 3 4" xfId="28897"/>
    <cellStyle name="Vírgula 24 3 5" xfId="43037"/>
    <cellStyle name="Vírgula 24 4" xfId="6692"/>
    <cellStyle name="Vírgula 24 4 2" xfId="18812"/>
    <cellStyle name="Vírgula 24 4 2 2" xfId="47244"/>
    <cellStyle name="Vírgula 24 4 3" xfId="30901"/>
    <cellStyle name="Vírgula 24 4 4" xfId="38967"/>
    <cellStyle name="Vírgula 24 5" xfId="12752"/>
    <cellStyle name="Vírgula 24 5 2" xfId="45196"/>
    <cellStyle name="Vírgula 24 6" xfId="24867"/>
    <cellStyle name="Vírgula 24 7" xfId="36957"/>
    <cellStyle name="Vírgula 25" xfId="1659"/>
    <cellStyle name="Vírgula 25 2" xfId="3696"/>
    <cellStyle name="Vírgula 25 2 2" xfId="9755"/>
    <cellStyle name="Vírgula 25 2 2 2" xfId="21875"/>
    <cellStyle name="Vírgula 25 2 2 3" xfId="33964"/>
    <cellStyle name="Vírgula 25 2 2 4" xfId="50322"/>
    <cellStyle name="Vírgula 25 2 3" xfId="15815"/>
    <cellStyle name="Vírgula 25 2 4" xfId="27905"/>
    <cellStyle name="Vírgula 25 2 5" xfId="42045"/>
    <cellStyle name="Vírgula 25 3" xfId="5696"/>
    <cellStyle name="Vírgula 25 3 2" xfId="11755"/>
    <cellStyle name="Vírgula 25 3 2 2" xfId="23875"/>
    <cellStyle name="Vírgula 25 3 2 3" xfId="35964"/>
    <cellStyle name="Vírgula 25 3 2 4" xfId="52322"/>
    <cellStyle name="Vírgula 25 3 3" xfId="17815"/>
    <cellStyle name="Vírgula 25 3 4" xfId="29905"/>
    <cellStyle name="Vírgula 25 3 5" xfId="44045"/>
    <cellStyle name="Vírgula 25 4" xfId="7725"/>
    <cellStyle name="Vírgula 25 4 2" xfId="19845"/>
    <cellStyle name="Vírgula 25 4 2 2" xfId="48288"/>
    <cellStyle name="Vírgula 25 4 3" xfId="31934"/>
    <cellStyle name="Vírgula 25 4 4" xfId="40011"/>
    <cellStyle name="Vírgula 25 5" xfId="13785"/>
    <cellStyle name="Vírgula 25 5 2" xfId="46239"/>
    <cellStyle name="Vírgula 25 6" xfId="25875"/>
    <cellStyle name="Vírgula 25 7" xfId="37965"/>
    <cellStyle name="Vírgula 26" xfId="2159"/>
    <cellStyle name="Vírgula 26 2" xfId="8219"/>
    <cellStyle name="Vírgula 26 2 2" xfId="20339"/>
    <cellStyle name="Vírgula 26 2 3" xfId="32428"/>
    <cellStyle name="Vírgula 26 2 4" xfId="48785"/>
    <cellStyle name="Vírgula 26 3" xfId="14279"/>
    <cellStyle name="Vírgula 26 4" xfId="26369"/>
    <cellStyle name="Vírgula 26 5" xfId="40508"/>
    <cellStyle name="Vírgula 27" xfId="4190"/>
    <cellStyle name="Vírgula 27 2" xfId="10249"/>
    <cellStyle name="Vírgula 27 2 2" xfId="22369"/>
    <cellStyle name="Vírgula 27 2 3" xfId="34458"/>
    <cellStyle name="Vírgula 27 2 4" xfId="50816"/>
    <cellStyle name="Vírgula 27 3" xfId="16309"/>
    <cellStyle name="Vírgula 27 4" xfId="28399"/>
    <cellStyle name="Vírgula 27 5" xfId="42539"/>
    <cellStyle name="Vírgula 28" xfId="6189"/>
    <cellStyle name="Vírgula 28 2" xfId="18309"/>
    <cellStyle name="Vírgula 28 2 2" xfId="46735"/>
    <cellStyle name="Vírgula 28 3" xfId="30398"/>
    <cellStyle name="Vírgula 28 4" xfId="38458"/>
    <cellStyle name="Vírgula 29" xfId="12249"/>
    <cellStyle name="Vírgula 29 2" xfId="44690"/>
    <cellStyle name="Vírgula 3" xfId="417"/>
    <cellStyle name="Vírgula 3 10" xfId="24742"/>
    <cellStyle name="Vírgula 3 11" xfId="36832"/>
    <cellStyle name="Vírgula 3 2" xfId="586"/>
    <cellStyle name="Vírgula 3 2 10" xfId="36944"/>
    <cellStyle name="Vírgula 3 2 2" xfId="1611"/>
    <cellStyle name="Vírgula 3 2 2 2" xfId="3649"/>
    <cellStyle name="Vírgula 3 2 2 2 2" xfId="9708"/>
    <cellStyle name="Vírgula 3 2 2 2 2 2" xfId="21828"/>
    <cellStyle name="Vírgula 3 2 2 2 2 3" xfId="33917"/>
    <cellStyle name="Vírgula 3 2 2 2 2 4" xfId="50275"/>
    <cellStyle name="Vírgula 3 2 2 2 3" xfId="15768"/>
    <cellStyle name="Vírgula 3 2 2 2 4" xfId="27858"/>
    <cellStyle name="Vírgula 3 2 2 2 5" xfId="41998"/>
    <cellStyle name="Vírgula 3 2 2 3" xfId="5669"/>
    <cellStyle name="Vírgula 3 2 2 3 2" xfId="11728"/>
    <cellStyle name="Vírgula 3 2 2 3 2 2" xfId="23848"/>
    <cellStyle name="Vírgula 3 2 2 3 2 3" xfId="35937"/>
    <cellStyle name="Vírgula 3 2 2 3 2 4" xfId="52295"/>
    <cellStyle name="Vírgula 3 2 2 3 3" xfId="17788"/>
    <cellStyle name="Vírgula 3 2 2 3 4" xfId="29878"/>
    <cellStyle name="Vírgula 3 2 2 3 5" xfId="44018"/>
    <cellStyle name="Vírgula 3 2 2 4" xfId="7678"/>
    <cellStyle name="Vírgula 3 2 2 4 2" xfId="19798"/>
    <cellStyle name="Vírgula 3 2 2 4 2 2" xfId="48241"/>
    <cellStyle name="Vírgula 3 2 2 4 3" xfId="31887"/>
    <cellStyle name="Vírgula 3 2 2 4 4" xfId="39964"/>
    <cellStyle name="Vírgula 3 2 2 5" xfId="13738"/>
    <cellStyle name="Vírgula 3 2 2 5 2" xfId="46192"/>
    <cellStyle name="Vírgula 3 2 2 6" xfId="25848"/>
    <cellStyle name="Vírgula 3 2 2 7" xfId="37938"/>
    <cellStyle name="Vírgula 3 2 3" xfId="1103"/>
    <cellStyle name="Vírgula 3 2 3 2" xfId="3148"/>
    <cellStyle name="Vírgula 3 2 3 2 2" xfId="9207"/>
    <cellStyle name="Vírgula 3 2 3 2 2 2" xfId="21327"/>
    <cellStyle name="Vírgula 3 2 3 2 2 3" xfId="33416"/>
    <cellStyle name="Vírgula 3 2 3 2 2 4" xfId="49774"/>
    <cellStyle name="Vírgula 3 2 3 2 3" xfId="15267"/>
    <cellStyle name="Vírgula 3 2 3 2 4" xfId="27357"/>
    <cellStyle name="Vírgula 3 2 3 2 5" xfId="41497"/>
    <cellStyle name="Vírgula 3 2 3 3" xfId="5173"/>
    <cellStyle name="Vírgula 3 2 3 3 2" xfId="11232"/>
    <cellStyle name="Vírgula 3 2 3 3 2 2" xfId="23352"/>
    <cellStyle name="Vírgula 3 2 3 3 2 3" xfId="35441"/>
    <cellStyle name="Vírgula 3 2 3 3 2 4" xfId="51799"/>
    <cellStyle name="Vírgula 3 2 3 3 3" xfId="17292"/>
    <cellStyle name="Vírgula 3 2 3 3 4" xfId="29382"/>
    <cellStyle name="Vírgula 3 2 3 3 5" xfId="43522"/>
    <cellStyle name="Vírgula 3 2 3 4" xfId="7177"/>
    <cellStyle name="Vírgula 3 2 3 4 2" xfId="19297"/>
    <cellStyle name="Vírgula 3 2 3 4 2 2" xfId="47739"/>
    <cellStyle name="Vírgula 3 2 3 4 3" xfId="31386"/>
    <cellStyle name="Vírgula 3 2 3 4 4" xfId="39462"/>
    <cellStyle name="Vírgula 3 2 3 5" xfId="13237"/>
    <cellStyle name="Vírgula 3 2 3 5 2" xfId="45690"/>
    <cellStyle name="Vírgula 3 2 3 6" xfId="25352"/>
    <cellStyle name="Vírgula 3 2 3 7" xfId="37442"/>
    <cellStyle name="Vírgula 3 2 4" xfId="2146"/>
    <cellStyle name="Vírgula 3 2 4 2" xfId="4181"/>
    <cellStyle name="Vírgula 3 2 4 2 2" xfId="10240"/>
    <cellStyle name="Vírgula 3 2 4 2 2 2" xfId="22360"/>
    <cellStyle name="Vírgula 3 2 4 2 2 3" xfId="34449"/>
    <cellStyle name="Vírgula 3 2 4 2 2 4" xfId="50807"/>
    <cellStyle name="Vírgula 3 2 4 2 3" xfId="16300"/>
    <cellStyle name="Vírgula 3 2 4 2 4" xfId="28390"/>
    <cellStyle name="Vírgula 3 2 4 2 5" xfId="42530"/>
    <cellStyle name="Vírgula 3 2 4 3" xfId="6181"/>
    <cellStyle name="Vírgula 3 2 4 3 2" xfId="12240"/>
    <cellStyle name="Vírgula 3 2 4 3 2 2" xfId="24360"/>
    <cellStyle name="Vírgula 3 2 4 3 2 3" xfId="36449"/>
    <cellStyle name="Vírgula 3 2 4 3 2 4" xfId="52807"/>
    <cellStyle name="Vírgula 3 2 4 3 3" xfId="18300"/>
    <cellStyle name="Vírgula 3 2 4 3 4" xfId="30390"/>
    <cellStyle name="Vírgula 3 2 4 3 5" xfId="44530"/>
    <cellStyle name="Vírgula 3 2 4 4" xfId="8210"/>
    <cellStyle name="Vírgula 3 2 4 4 2" xfId="20330"/>
    <cellStyle name="Vírgula 3 2 4 4 2 2" xfId="48775"/>
    <cellStyle name="Vírgula 3 2 4 4 3" xfId="32419"/>
    <cellStyle name="Vírgula 3 2 4 4 4" xfId="40498"/>
    <cellStyle name="Vírgula 3 2 4 5" xfId="14270"/>
    <cellStyle name="Vírgula 3 2 4 5 2" xfId="46726"/>
    <cellStyle name="Vírgula 3 2 4 6" xfId="26360"/>
    <cellStyle name="Vírgula 3 2 4 7" xfId="38450"/>
    <cellStyle name="Vírgula 3 2 5" xfId="2649"/>
    <cellStyle name="Vírgula 3 2 5 2" xfId="8709"/>
    <cellStyle name="Vírgula 3 2 5 2 2" xfId="20829"/>
    <cellStyle name="Vírgula 3 2 5 2 3" xfId="32918"/>
    <cellStyle name="Vírgula 3 2 5 2 4" xfId="49275"/>
    <cellStyle name="Vírgula 3 2 5 3" xfId="14769"/>
    <cellStyle name="Vírgula 3 2 5 4" xfId="26859"/>
    <cellStyle name="Vírgula 3 2 5 5" xfId="40998"/>
    <cellStyle name="Vírgula 3 2 6" xfId="4675"/>
    <cellStyle name="Vírgula 3 2 6 2" xfId="10734"/>
    <cellStyle name="Vírgula 3 2 6 2 2" xfId="22854"/>
    <cellStyle name="Vírgula 3 2 6 2 3" xfId="34943"/>
    <cellStyle name="Vírgula 3 2 6 2 4" xfId="51301"/>
    <cellStyle name="Vírgula 3 2 6 3" xfId="16794"/>
    <cellStyle name="Vírgula 3 2 6 4" xfId="28884"/>
    <cellStyle name="Vírgula 3 2 6 5" xfId="43024"/>
    <cellStyle name="Vírgula 3 2 7" xfId="6679"/>
    <cellStyle name="Vírgula 3 2 7 2" xfId="18799"/>
    <cellStyle name="Vírgula 3 2 7 2 2" xfId="47231"/>
    <cellStyle name="Vírgula 3 2 7 3" xfId="30888"/>
    <cellStyle name="Vírgula 3 2 7 4" xfId="38954"/>
    <cellStyle name="Vírgula 3 2 8" xfId="12739"/>
    <cellStyle name="Vírgula 3 2 8 2" xfId="45183"/>
    <cellStyle name="Vírgula 3 2 9" xfId="24854"/>
    <cellStyle name="Vírgula 3 3" xfId="1491"/>
    <cellStyle name="Vírgula 3 3 2" xfId="3533"/>
    <cellStyle name="Vírgula 3 3 2 2" xfId="9592"/>
    <cellStyle name="Vírgula 3 3 2 2 2" xfId="21712"/>
    <cellStyle name="Vírgula 3 3 2 2 3" xfId="33801"/>
    <cellStyle name="Vírgula 3 3 2 2 4" xfId="50159"/>
    <cellStyle name="Vírgula 3 3 2 3" xfId="15652"/>
    <cellStyle name="Vírgula 3 3 2 4" xfId="27742"/>
    <cellStyle name="Vírgula 3 3 2 5" xfId="41882"/>
    <cellStyle name="Vírgula 3 3 3" xfId="5557"/>
    <cellStyle name="Vírgula 3 3 3 2" xfId="11616"/>
    <cellStyle name="Vírgula 3 3 3 2 2" xfId="23736"/>
    <cellStyle name="Vírgula 3 3 3 2 3" xfId="35825"/>
    <cellStyle name="Vírgula 3 3 3 2 4" xfId="52183"/>
    <cellStyle name="Vírgula 3 3 3 3" xfId="17676"/>
    <cellStyle name="Vírgula 3 3 3 4" xfId="29766"/>
    <cellStyle name="Vírgula 3 3 3 5" xfId="43906"/>
    <cellStyle name="Vírgula 3 3 4" xfId="7562"/>
    <cellStyle name="Vírgula 3 3 4 2" xfId="19682"/>
    <cellStyle name="Vírgula 3 3 4 2 2" xfId="48125"/>
    <cellStyle name="Vírgula 3 3 4 3" xfId="31771"/>
    <cellStyle name="Vírgula 3 3 4 4" xfId="39848"/>
    <cellStyle name="Vírgula 3 3 5" xfId="13622"/>
    <cellStyle name="Vírgula 3 3 5 2" xfId="46076"/>
    <cellStyle name="Vírgula 3 3 6" xfId="25736"/>
    <cellStyle name="Vírgula 3 3 7" xfId="37826"/>
    <cellStyle name="Vírgula 3 4" xfId="981"/>
    <cellStyle name="Vírgula 3 4 2" xfId="3036"/>
    <cellStyle name="Vírgula 3 4 2 2" xfId="9095"/>
    <cellStyle name="Vírgula 3 4 2 2 2" xfId="21215"/>
    <cellStyle name="Vírgula 3 4 2 2 3" xfId="33304"/>
    <cellStyle name="Vírgula 3 4 2 2 4" xfId="49662"/>
    <cellStyle name="Vírgula 3 4 2 3" xfId="15155"/>
    <cellStyle name="Vírgula 3 4 2 4" xfId="27245"/>
    <cellStyle name="Vírgula 3 4 2 5" xfId="41385"/>
    <cellStyle name="Vírgula 3 4 3" xfId="5061"/>
    <cellStyle name="Vírgula 3 4 3 2" xfId="11120"/>
    <cellStyle name="Vírgula 3 4 3 2 2" xfId="23240"/>
    <cellStyle name="Vírgula 3 4 3 2 3" xfId="35329"/>
    <cellStyle name="Vírgula 3 4 3 2 4" xfId="51687"/>
    <cellStyle name="Vírgula 3 4 3 3" xfId="17180"/>
    <cellStyle name="Vírgula 3 4 3 4" xfId="29270"/>
    <cellStyle name="Vírgula 3 4 3 5" xfId="43410"/>
    <cellStyle name="Vírgula 3 4 4" xfId="7065"/>
    <cellStyle name="Vírgula 3 4 4 2" xfId="19185"/>
    <cellStyle name="Vírgula 3 4 4 2 2" xfId="47619"/>
    <cellStyle name="Vírgula 3 4 4 3" xfId="31274"/>
    <cellStyle name="Vírgula 3 4 4 4" xfId="39342"/>
    <cellStyle name="Vírgula 3 4 5" xfId="13125"/>
    <cellStyle name="Vírgula 3 4 5 2" xfId="45571"/>
    <cellStyle name="Vírgula 3 4 6" xfId="25240"/>
    <cellStyle name="Vírgula 3 4 7" xfId="37330"/>
    <cellStyle name="Vírgula 3 5" xfId="2033"/>
    <cellStyle name="Vírgula 3 5 2" xfId="4069"/>
    <cellStyle name="Vírgula 3 5 2 2" xfId="10128"/>
    <cellStyle name="Vírgula 3 5 2 2 2" xfId="22248"/>
    <cellStyle name="Vírgula 3 5 2 2 3" xfId="34337"/>
    <cellStyle name="Vírgula 3 5 2 2 4" xfId="50695"/>
    <cellStyle name="Vírgula 3 5 2 3" xfId="16188"/>
    <cellStyle name="Vírgula 3 5 2 4" xfId="28278"/>
    <cellStyle name="Vírgula 3 5 2 5" xfId="42418"/>
    <cellStyle name="Vírgula 3 5 3" xfId="6069"/>
    <cellStyle name="Vírgula 3 5 3 2" xfId="12128"/>
    <cellStyle name="Vírgula 3 5 3 2 2" xfId="24248"/>
    <cellStyle name="Vírgula 3 5 3 2 3" xfId="36337"/>
    <cellStyle name="Vírgula 3 5 3 2 4" xfId="52695"/>
    <cellStyle name="Vírgula 3 5 3 3" xfId="18188"/>
    <cellStyle name="Vírgula 3 5 3 4" xfId="30278"/>
    <cellStyle name="Vírgula 3 5 3 5" xfId="44418"/>
    <cellStyle name="Vírgula 3 5 4" xfId="8098"/>
    <cellStyle name="Vírgula 3 5 4 2" xfId="20218"/>
    <cellStyle name="Vírgula 3 5 4 2 2" xfId="48662"/>
    <cellStyle name="Vírgula 3 5 4 3" xfId="32307"/>
    <cellStyle name="Vírgula 3 5 4 4" xfId="40385"/>
    <cellStyle name="Vírgula 3 5 5" xfId="14158"/>
    <cellStyle name="Vírgula 3 5 5 2" xfId="46613"/>
    <cellStyle name="Vírgula 3 5 6" xfId="26248"/>
    <cellStyle name="Vírgula 3 5 7" xfId="38338"/>
    <cellStyle name="Vírgula 3 6" xfId="2533"/>
    <cellStyle name="Vírgula 3 6 2" xfId="8593"/>
    <cellStyle name="Vírgula 3 6 2 2" xfId="20713"/>
    <cellStyle name="Vírgula 3 6 2 3" xfId="32802"/>
    <cellStyle name="Vírgula 3 6 2 4" xfId="49159"/>
    <cellStyle name="Vírgula 3 6 3" xfId="14653"/>
    <cellStyle name="Vírgula 3 6 4" xfId="26743"/>
    <cellStyle name="Vírgula 3 6 5" xfId="40882"/>
    <cellStyle name="Vírgula 3 7" xfId="4563"/>
    <cellStyle name="Vírgula 3 7 2" xfId="10622"/>
    <cellStyle name="Vírgula 3 7 2 2" xfId="22742"/>
    <cellStyle name="Vírgula 3 7 2 3" xfId="34831"/>
    <cellStyle name="Vírgula 3 7 2 4" xfId="51189"/>
    <cellStyle name="Vírgula 3 7 3" xfId="16682"/>
    <cellStyle name="Vírgula 3 7 4" xfId="28772"/>
    <cellStyle name="Vírgula 3 7 5" xfId="42912"/>
    <cellStyle name="Vírgula 3 8" xfId="6563"/>
    <cellStyle name="Vírgula 3 8 2" xfId="18683"/>
    <cellStyle name="Vírgula 3 8 2 2" xfId="47112"/>
    <cellStyle name="Vírgula 3 8 3" xfId="30772"/>
    <cellStyle name="Vírgula 3 8 4" xfId="38835"/>
    <cellStyle name="Vírgula 3 9" xfId="12623"/>
    <cellStyle name="Vírgula 3 9 2" xfId="45065"/>
    <cellStyle name="Vírgula 30" xfId="24369"/>
    <cellStyle name="Vírgula 31" xfId="36459"/>
    <cellStyle name="Vírgula 4" xfId="420"/>
    <cellStyle name="Vírgula 4 10" xfId="12625"/>
    <cellStyle name="Vírgula 4 10 2" xfId="45067"/>
    <cellStyle name="Vírgula 4 11" xfId="24744"/>
    <cellStyle name="Vírgula 4 12" xfId="36834"/>
    <cellStyle name="Vírgula 4 2" xfId="587"/>
    <cellStyle name="Vírgula 4 2 2" xfId="595"/>
    <cellStyle name="Vírgula 4 2 2 2" xfId="1612"/>
    <cellStyle name="Vírgula 4 2 3" xfId="1104"/>
    <cellStyle name="Vírgula 4 3" xfId="7"/>
    <cellStyle name="Vírgula 4 3 10" xfId="36462"/>
    <cellStyle name="Vírgula 4 3 2" xfId="1116"/>
    <cellStyle name="Vírgula 4 3 2 2" xfId="3160"/>
    <cellStyle name="Vírgula 4 3 2 2 2" xfId="9219"/>
    <cellStyle name="Vírgula 4 3 2 2 2 2" xfId="21339"/>
    <cellStyle name="Vírgula 4 3 2 2 2 3" xfId="33428"/>
    <cellStyle name="Vírgula 4 3 2 2 2 4" xfId="49786"/>
    <cellStyle name="Vírgula 4 3 2 2 3" xfId="15279"/>
    <cellStyle name="Vírgula 4 3 2 2 4" xfId="27369"/>
    <cellStyle name="Vírgula 4 3 2 2 5" xfId="41509"/>
    <cellStyle name="Vírgula 4 3 2 3" xfId="5185"/>
    <cellStyle name="Vírgula 4 3 2 3 2" xfId="11244"/>
    <cellStyle name="Vírgula 4 3 2 3 2 2" xfId="23364"/>
    <cellStyle name="Vírgula 4 3 2 3 2 3" xfId="35453"/>
    <cellStyle name="Vírgula 4 3 2 3 2 4" xfId="51811"/>
    <cellStyle name="Vírgula 4 3 2 3 3" xfId="17304"/>
    <cellStyle name="Vírgula 4 3 2 3 4" xfId="29394"/>
    <cellStyle name="Vírgula 4 3 2 3 5" xfId="43534"/>
    <cellStyle name="Vírgula 4 3 2 4" xfId="7189"/>
    <cellStyle name="Vírgula 4 3 2 4 2" xfId="19309"/>
    <cellStyle name="Vírgula 4 3 2 4 2 2" xfId="47751"/>
    <cellStyle name="Vírgula 4 3 2 4 3" xfId="31398"/>
    <cellStyle name="Vírgula 4 3 2 4 4" xfId="39474"/>
    <cellStyle name="Vírgula 4 3 2 5" xfId="13249"/>
    <cellStyle name="Vírgula 4 3 2 5 2" xfId="45702"/>
    <cellStyle name="Vírgula 4 3 2 6" xfId="25364"/>
    <cellStyle name="Vírgula 4 3 2 7" xfId="37454"/>
    <cellStyle name="Vírgula 4 3 3" xfId="608"/>
    <cellStyle name="Vírgula 4 3 3 2" xfId="2666"/>
    <cellStyle name="Vírgula 4 3 3 2 2" xfId="8725"/>
    <cellStyle name="Vírgula 4 3 3 2 2 2" xfId="20845"/>
    <cellStyle name="Vírgula 4 3 3 2 2 3" xfId="32934"/>
    <cellStyle name="Vírgula 4 3 3 2 2 4" xfId="49292"/>
    <cellStyle name="Vírgula 4 3 3 2 3" xfId="14785"/>
    <cellStyle name="Vírgula 4 3 3 2 4" xfId="26875"/>
    <cellStyle name="Vírgula 4 3 3 2 5" xfId="41015"/>
    <cellStyle name="Vírgula 4 3 3 3" xfId="4691"/>
    <cellStyle name="Vírgula 4 3 3 3 2" xfId="10750"/>
    <cellStyle name="Vírgula 4 3 3 3 2 2" xfId="22870"/>
    <cellStyle name="Vírgula 4 3 3 3 2 3" xfId="34959"/>
    <cellStyle name="Vírgula 4 3 3 3 2 4" xfId="51317"/>
    <cellStyle name="Vírgula 4 3 3 3 3" xfId="16810"/>
    <cellStyle name="Vírgula 4 3 3 3 4" xfId="28900"/>
    <cellStyle name="Vírgula 4 3 3 3 5" xfId="43040"/>
    <cellStyle name="Vírgula 4 3 3 4" xfId="6695"/>
    <cellStyle name="Vírgula 4 3 3 4 2" xfId="18815"/>
    <cellStyle name="Vírgula 4 3 3 4 2 2" xfId="47247"/>
    <cellStyle name="Vírgula 4 3 3 4 3" xfId="30904"/>
    <cellStyle name="Vírgula 4 3 3 4 4" xfId="38970"/>
    <cellStyle name="Vírgula 4 3 3 5" xfId="12755"/>
    <cellStyle name="Vírgula 4 3 3 5 2" xfId="45199"/>
    <cellStyle name="Vírgula 4 3 3 6" xfId="24870"/>
    <cellStyle name="Vírgula 4 3 3 7" xfId="36960"/>
    <cellStyle name="Vírgula 4 3 4" xfId="1662"/>
    <cellStyle name="Vírgula 4 3 4 2" xfId="3699"/>
    <cellStyle name="Vírgula 4 3 4 2 2" xfId="9758"/>
    <cellStyle name="Vírgula 4 3 4 2 2 2" xfId="21878"/>
    <cellStyle name="Vírgula 4 3 4 2 2 3" xfId="33967"/>
    <cellStyle name="Vírgula 4 3 4 2 2 4" xfId="50325"/>
    <cellStyle name="Vírgula 4 3 4 2 3" xfId="15818"/>
    <cellStyle name="Vírgula 4 3 4 2 4" xfId="27908"/>
    <cellStyle name="Vírgula 4 3 4 2 5" xfId="42048"/>
    <cellStyle name="Vírgula 4 3 4 3" xfId="5699"/>
    <cellStyle name="Vírgula 4 3 4 3 2" xfId="11758"/>
    <cellStyle name="Vírgula 4 3 4 3 2 2" xfId="23878"/>
    <cellStyle name="Vírgula 4 3 4 3 2 3" xfId="35967"/>
    <cellStyle name="Vírgula 4 3 4 3 2 4" xfId="52325"/>
    <cellStyle name="Vírgula 4 3 4 3 3" xfId="17818"/>
    <cellStyle name="Vírgula 4 3 4 3 4" xfId="29908"/>
    <cellStyle name="Vírgula 4 3 4 3 5" xfId="44048"/>
    <cellStyle name="Vírgula 4 3 4 4" xfId="7728"/>
    <cellStyle name="Vírgula 4 3 4 4 2" xfId="19848"/>
    <cellStyle name="Vírgula 4 3 4 4 2 2" xfId="48291"/>
    <cellStyle name="Vírgula 4 3 4 4 3" xfId="31937"/>
    <cellStyle name="Vírgula 4 3 4 4 4" xfId="40014"/>
    <cellStyle name="Vírgula 4 3 4 5" xfId="13788"/>
    <cellStyle name="Vírgula 4 3 4 5 2" xfId="46242"/>
    <cellStyle name="Vírgula 4 3 4 6" xfId="25878"/>
    <cellStyle name="Vírgula 4 3 4 7" xfId="37968"/>
    <cellStyle name="Vírgula 4 3 5" xfId="2162"/>
    <cellStyle name="Vírgula 4 3 5 2" xfId="8222"/>
    <cellStyle name="Vírgula 4 3 5 2 2" xfId="20342"/>
    <cellStyle name="Vírgula 4 3 5 2 3" xfId="32431"/>
    <cellStyle name="Vírgula 4 3 5 2 4" xfId="48788"/>
    <cellStyle name="Vírgula 4 3 5 3" xfId="14282"/>
    <cellStyle name="Vírgula 4 3 5 4" xfId="26372"/>
    <cellStyle name="Vírgula 4 3 5 5" xfId="40511"/>
    <cellStyle name="Vírgula 4 3 6" xfId="4193"/>
    <cellStyle name="Vírgula 4 3 6 2" xfId="10252"/>
    <cellStyle name="Vírgula 4 3 6 2 2" xfId="22372"/>
    <cellStyle name="Vírgula 4 3 6 2 3" xfId="34461"/>
    <cellStyle name="Vírgula 4 3 6 2 4" xfId="50819"/>
    <cellStyle name="Vírgula 4 3 6 3" xfId="16312"/>
    <cellStyle name="Vírgula 4 3 6 4" xfId="28402"/>
    <cellStyle name="Vírgula 4 3 6 5" xfId="42542"/>
    <cellStyle name="Vírgula 4 3 7" xfId="6192"/>
    <cellStyle name="Vírgula 4 3 7 2" xfId="18312"/>
    <cellStyle name="Vírgula 4 3 7 2 2" xfId="46738"/>
    <cellStyle name="Vírgula 4 3 7 3" xfId="30401"/>
    <cellStyle name="Vírgula 4 3 7 4" xfId="38461"/>
    <cellStyle name="Vírgula 4 3 8" xfId="12252"/>
    <cellStyle name="Vírgula 4 3 8 2" xfId="44693"/>
    <cellStyle name="Vírgula 4 3 9" xfId="24372"/>
    <cellStyle name="Vírgula 4 4" xfId="1493"/>
    <cellStyle name="Vírgula 4 4 2" xfId="3535"/>
    <cellStyle name="Vírgula 4 4 2 2" xfId="9594"/>
    <cellStyle name="Vírgula 4 4 2 2 2" xfId="21714"/>
    <cellStyle name="Vírgula 4 4 2 2 3" xfId="33803"/>
    <cellStyle name="Vírgula 4 4 2 2 4" xfId="50161"/>
    <cellStyle name="Vírgula 4 4 2 3" xfId="15654"/>
    <cellStyle name="Vírgula 4 4 2 4" xfId="27744"/>
    <cellStyle name="Vírgula 4 4 2 5" xfId="41884"/>
    <cellStyle name="Vírgula 4 4 3" xfId="5559"/>
    <cellStyle name="Vírgula 4 4 3 2" xfId="11618"/>
    <cellStyle name="Vírgula 4 4 3 2 2" xfId="23738"/>
    <cellStyle name="Vírgula 4 4 3 2 3" xfId="35827"/>
    <cellStyle name="Vírgula 4 4 3 2 4" xfId="52185"/>
    <cellStyle name="Vírgula 4 4 3 3" xfId="17678"/>
    <cellStyle name="Vírgula 4 4 3 4" xfId="29768"/>
    <cellStyle name="Vírgula 4 4 3 5" xfId="43908"/>
    <cellStyle name="Vírgula 4 4 4" xfId="7564"/>
    <cellStyle name="Vírgula 4 4 4 2" xfId="19684"/>
    <cellStyle name="Vírgula 4 4 4 2 2" xfId="48127"/>
    <cellStyle name="Vírgula 4 4 4 3" xfId="31773"/>
    <cellStyle name="Vírgula 4 4 4 4" xfId="39850"/>
    <cellStyle name="Vírgula 4 4 5" xfId="13624"/>
    <cellStyle name="Vírgula 4 4 5 2" xfId="46078"/>
    <cellStyle name="Vírgula 4 4 6" xfId="25738"/>
    <cellStyle name="Vírgula 4 4 7" xfId="37828"/>
    <cellStyle name="Vírgula 4 5" xfId="983"/>
    <cellStyle name="Vírgula 4 5 2" xfId="3038"/>
    <cellStyle name="Vírgula 4 5 2 2" xfId="9097"/>
    <cellStyle name="Vírgula 4 5 2 2 2" xfId="21217"/>
    <cellStyle name="Vírgula 4 5 2 2 3" xfId="33306"/>
    <cellStyle name="Vírgula 4 5 2 2 4" xfId="49664"/>
    <cellStyle name="Vírgula 4 5 2 3" xfId="15157"/>
    <cellStyle name="Vírgula 4 5 2 4" xfId="27247"/>
    <cellStyle name="Vírgula 4 5 2 5" xfId="41387"/>
    <cellStyle name="Vírgula 4 5 3" xfId="5063"/>
    <cellStyle name="Vírgula 4 5 3 2" xfId="11122"/>
    <cellStyle name="Vírgula 4 5 3 2 2" xfId="23242"/>
    <cellStyle name="Vírgula 4 5 3 2 3" xfId="35331"/>
    <cellStyle name="Vírgula 4 5 3 2 4" xfId="51689"/>
    <cellStyle name="Vírgula 4 5 3 3" xfId="17182"/>
    <cellStyle name="Vírgula 4 5 3 4" xfId="29272"/>
    <cellStyle name="Vírgula 4 5 3 5" xfId="43412"/>
    <cellStyle name="Vírgula 4 5 4" xfId="7067"/>
    <cellStyle name="Vírgula 4 5 4 2" xfId="19187"/>
    <cellStyle name="Vírgula 4 5 4 2 2" xfId="47621"/>
    <cellStyle name="Vírgula 4 5 4 3" xfId="31276"/>
    <cellStyle name="Vírgula 4 5 4 4" xfId="39344"/>
    <cellStyle name="Vírgula 4 5 5" xfId="13127"/>
    <cellStyle name="Vírgula 4 5 5 2" xfId="45573"/>
    <cellStyle name="Vírgula 4 5 6" xfId="25242"/>
    <cellStyle name="Vírgula 4 5 7" xfId="37332"/>
    <cellStyle name="Vírgula 4 6" xfId="2035"/>
    <cellStyle name="Vírgula 4 6 2" xfId="4071"/>
    <cellStyle name="Vírgula 4 6 2 2" xfId="10130"/>
    <cellStyle name="Vírgula 4 6 2 2 2" xfId="22250"/>
    <cellStyle name="Vírgula 4 6 2 2 3" xfId="34339"/>
    <cellStyle name="Vírgula 4 6 2 2 4" xfId="50697"/>
    <cellStyle name="Vírgula 4 6 2 3" xfId="16190"/>
    <cellStyle name="Vírgula 4 6 2 4" xfId="28280"/>
    <cellStyle name="Vírgula 4 6 2 5" xfId="42420"/>
    <cellStyle name="Vírgula 4 6 3" xfId="6071"/>
    <cellStyle name="Vírgula 4 6 3 2" xfId="12130"/>
    <cellStyle name="Vírgula 4 6 3 2 2" xfId="24250"/>
    <cellStyle name="Vírgula 4 6 3 2 3" xfId="36339"/>
    <cellStyle name="Vírgula 4 6 3 2 4" xfId="52697"/>
    <cellStyle name="Vírgula 4 6 3 3" xfId="18190"/>
    <cellStyle name="Vírgula 4 6 3 4" xfId="30280"/>
    <cellStyle name="Vírgula 4 6 3 5" xfId="44420"/>
    <cellStyle name="Vírgula 4 6 4" xfId="8100"/>
    <cellStyle name="Vírgula 4 6 4 2" xfId="20220"/>
    <cellStyle name="Vírgula 4 6 4 2 2" xfId="48664"/>
    <cellStyle name="Vírgula 4 6 4 3" xfId="32309"/>
    <cellStyle name="Vírgula 4 6 4 4" xfId="40387"/>
    <cellStyle name="Vírgula 4 6 5" xfId="14160"/>
    <cellStyle name="Vírgula 4 6 5 2" xfId="46615"/>
    <cellStyle name="Vírgula 4 6 6" xfId="26250"/>
    <cellStyle name="Vírgula 4 6 7" xfId="38340"/>
    <cellStyle name="Vírgula 4 7" xfId="2535"/>
    <cellStyle name="Vírgula 4 7 2" xfId="8595"/>
    <cellStyle name="Vírgula 4 7 2 2" xfId="20715"/>
    <cellStyle name="Vírgula 4 7 2 3" xfId="32804"/>
    <cellStyle name="Vírgula 4 7 2 4" xfId="49161"/>
    <cellStyle name="Vírgula 4 7 3" xfId="14655"/>
    <cellStyle name="Vírgula 4 7 4" xfId="26745"/>
    <cellStyle name="Vírgula 4 7 5" xfId="40884"/>
    <cellStyle name="Vírgula 4 8" xfId="4565"/>
    <cellStyle name="Vírgula 4 8 2" xfId="10624"/>
    <cellStyle name="Vírgula 4 8 2 2" xfId="22744"/>
    <cellStyle name="Vírgula 4 8 2 3" xfId="34833"/>
    <cellStyle name="Vírgula 4 8 2 4" xfId="51191"/>
    <cellStyle name="Vírgula 4 8 3" xfId="16684"/>
    <cellStyle name="Vírgula 4 8 4" xfId="28774"/>
    <cellStyle name="Vírgula 4 8 5" xfId="42914"/>
    <cellStyle name="Vírgula 4 9" xfId="6565"/>
    <cellStyle name="Vírgula 4 9 2" xfId="18685"/>
    <cellStyle name="Vírgula 4 9 2 2" xfId="47114"/>
    <cellStyle name="Vírgula 4 9 3" xfId="30774"/>
    <cellStyle name="Vírgula 4 9 4" xfId="38837"/>
    <cellStyle name="Vírgula 5" xfId="422"/>
    <cellStyle name="Vírgula 5 10" xfId="24746"/>
    <cellStyle name="Vírgula 5 11" xfId="36836"/>
    <cellStyle name="Vírgula 5 2" xfId="588"/>
    <cellStyle name="Vírgula 5 2 10" xfId="36945"/>
    <cellStyle name="Vírgula 5 2 2" xfId="1613"/>
    <cellStyle name="Vírgula 5 2 2 2" xfId="3650"/>
    <cellStyle name="Vírgula 5 2 2 2 2" xfId="9709"/>
    <cellStyle name="Vírgula 5 2 2 2 2 2" xfId="21829"/>
    <cellStyle name="Vírgula 5 2 2 2 2 3" xfId="33918"/>
    <cellStyle name="Vírgula 5 2 2 2 2 4" xfId="50276"/>
    <cellStyle name="Vírgula 5 2 2 2 3" xfId="15769"/>
    <cellStyle name="Vírgula 5 2 2 2 4" xfId="27859"/>
    <cellStyle name="Vírgula 5 2 2 2 5" xfId="41999"/>
    <cellStyle name="Vírgula 5 2 2 3" xfId="5670"/>
    <cellStyle name="Vírgula 5 2 2 3 2" xfId="11729"/>
    <cellStyle name="Vírgula 5 2 2 3 2 2" xfId="23849"/>
    <cellStyle name="Vírgula 5 2 2 3 2 3" xfId="35938"/>
    <cellStyle name="Vírgula 5 2 2 3 2 4" xfId="52296"/>
    <cellStyle name="Vírgula 5 2 2 3 3" xfId="17789"/>
    <cellStyle name="Vírgula 5 2 2 3 4" xfId="29879"/>
    <cellStyle name="Vírgula 5 2 2 3 5" xfId="44019"/>
    <cellStyle name="Vírgula 5 2 2 4" xfId="7679"/>
    <cellStyle name="Vírgula 5 2 2 4 2" xfId="19799"/>
    <cellStyle name="Vírgula 5 2 2 4 2 2" xfId="48242"/>
    <cellStyle name="Vírgula 5 2 2 4 3" xfId="31888"/>
    <cellStyle name="Vírgula 5 2 2 4 4" xfId="39965"/>
    <cellStyle name="Vírgula 5 2 2 5" xfId="13739"/>
    <cellStyle name="Vírgula 5 2 2 5 2" xfId="46193"/>
    <cellStyle name="Vírgula 5 2 2 6" xfId="25849"/>
    <cellStyle name="Vírgula 5 2 2 7" xfId="37939"/>
    <cellStyle name="Vírgula 5 2 3" xfId="1105"/>
    <cellStyle name="Vírgula 5 2 3 2" xfId="3149"/>
    <cellStyle name="Vírgula 5 2 3 2 2" xfId="9208"/>
    <cellStyle name="Vírgula 5 2 3 2 2 2" xfId="21328"/>
    <cellStyle name="Vírgula 5 2 3 2 2 3" xfId="33417"/>
    <cellStyle name="Vírgula 5 2 3 2 2 4" xfId="49775"/>
    <cellStyle name="Vírgula 5 2 3 2 3" xfId="15268"/>
    <cellStyle name="Vírgula 5 2 3 2 4" xfId="27358"/>
    <cellStyle name="Vírgula 5 2 3 2 5" xfId="41498"/>
    <cellStyle name="Vírgula 5 2 3 3" xfId="5174"/>
    <cellStyle name="Vírgula 5 2 3 3 2" xfId="11233"/>
    <cellStyle name="Vírgula 5 2 3 3 2 2" xfId="23353"/>
    <cellStyle name="Vírgula 5 2 3 3 2 3" xfId="35442"/>
    <cellStyle name="Vírgula 5 2 3 3 2 4" xfId="51800"/>
    <cellStyle name="Vírgula 5 2 3 3 3" xfId="17293"/>
    <cellStyle name="Vírgula 5 2 3 3 4" xfId="29383"/>
    <cellStyle name="Vírgula 5 2 3 3 5" xfId="43523"/>
    <cellStyle name="Vírgula 5 2 3 4" xfId="7178"/>
    <cellStyle name="Vírgula 5 2 3 4 2" xfId="19298"/>
    <cellStyle name="Vírgula 5 2 3 4 2 2" xfId="47740"/>
    <cellStyle name="Vírgula 5 2 3 4 3" xfId="31387"/>
    <cellStyle name="Vírgula 5 2 3 4 4" xfId="39463"/>
    <cellStyle name="Vírgula 5 2 3 5" xfId="13238"/>
    <cellStyle name="Vírgula 5 2 3 5 2" xfId="45691"/>
    <cellStyle name="Vírgula 5 2 3 6" xfId="25353"/>
    <cellStyle name="Vírgula 5 2 3 7" xfId="37443"/>
    <cellStyle name="Vírgula 5 2 4" xfId="2147"/>
    <cellStyle name="Vírgula 5 2 4 2" xfId="4182"/>
    <cellStyle name="Vírgula 5 2 4 2 2" xfId="10241"/>
    <cellStyle name="Vírgula 5 2 4 2 2 2" xfId="22361"/>
    <cellStyle name="Vírgula 5 2 4 2 2 3" xfId="34450"/>
    <cellStyle name="Vírgula 5 2 4 2 2 4" xfId="50808"/>
    <cellStyle name="Vírgula 5 2 4 2 3" xfId="16301"/>
    <cellStyle name="Vírgula 5 2 4 2 4" xfId="28391"/>
    <cellStyle name="Vírgula 5 2 4 2 5" xfId="42531"/>
    <cellStyle name="Vírgula 5 2 4 3" xfId="6182"/>
    <cellStyle name="Vírgula 5 2 4 3 2" xfId="12241"/>
    <cellStyle name="Vírgula 5 2 4 3 2 2" xfId="24361"/>
    <cellStyle name="Vírgula 5 2 4 3 2 3" xfId="36450"/>
    <cellStyle name="Vírgula 5 2 4 3 2 4" xfId="52808"/>
    <cellStyle name="Vírgula 5 2 4 3 3" xfId="18301"/>
    <cellStyle name="Vírgula 5 2 4 3 4" xfId="30391"/>
    <cellStyle name="Vírgula 5 2 4 3 5" xfId="44531"/>
    <cellStyle name="Vírgula 5 2 4 4" xfId="8211"/>
    <cellStyle name="Vírgula 5 2 4 4 2" xfId="20331"/>
    <cellStyle name="Vírgula 5 2 4 4 2 2" xfId="48776"/>
    <cellStyle name="Vírgula 5 2 4 4 3" xfId="32420"/>
    <cellStyle name="Vírgula 5 2 4 4 4" xfId="40499"/>
    <cellStyle name="Vírgula 5 2 4 5" xfId="14271"/>
    <cellStyle name="Vírgula 5 2 4 5 2" xfId="46727"/>
    <cellStyle name="Vírgula 5 2 4 6" xfId="26361"/>
    <cellStyle name="Vírgula 5 2 4 7" xfId="38451"/>
    <cellStyle name="Vírgula 5 2 5" xfId="2650"/>
    <cellStyle name="Vírgula 5 2 5 2" xfId="8710"/>
    <cellStyle name="Vírgula 5 2 5 2 2" xfId="20830"/>
    <cellStyle name="Vírgula 5 2 5 2 3" xfId="32919"/>
    <cellStyle name="Vírgula 5 2 5 2 4" xfId="49276"/>
    <cellStyle name="Vírgula 5 2 5 3" xfId="14770"/>
    <cellStyle name="Vírgula 5 2 5 4" xfId="26860"/>
    <cellStyle name="Vírgula 5 2 5 5" xfId="40999"/>
    <cellStyle name="Vírgula 5 2 6" xfId="4676"/>
    <cellStyle name="Vírgula 5 2 6 2" xfId="10735"/>
    <cellStyle name="Vírgula 5 2 6 2 2" xfId="22855"/>
    <cellStyle name="Vírgula 5 2 6 2 3" xfId="34944"/>
    <cellStyle name="Vírgula 5 2 6 2 4" xfId="51302"/>
    <cellStyle name="Vírgula 5 2 6 3" xfId="16795"/>
    <cellStyle name="Vírgula 5 2 6 4" xfId="28885"/>
    <cellStyle name="Vírgula 5 2 6 5" xfId="43025"/>
    <cellStyle name="Vírgula 5 2 7" xfId="6680"/>
    <cellStyle name="Vírgula 5 2 7 2" xfId="18800"/>
    <cellStyle name="Vírgula 5 2 7 2 2" xfId="47232"/>
    <cellStyle name="Vírgula 5 2 7 3" xfId="30889"/>
    <cellStyle name="Vírgula 5 2 7 4" xfId="38955"/>
    <cellStyle name="Vírgula 5 2 8" xfId="12740"/>
    <cellStyle name="Vírgula 5 2 8 2" xfId="45184"/>
    <cellStyle name="Vírgula 5 2 9" xfId="24855"/>
    <cellStyle name="Vírgula 5 3" xfId="1495"/>
    <cellStyle name="Vírgula 5 3 2" xfId="3537"/>
    <cellStyle name="Vírgula 5 3 2 2" xfId="9596"/>
    <cellStyle name="Vírgula 5 3 2 2 2" xfId="21716"/>
    <cellStyle name="Vírgula 5 3 2 2 3" xfId="33805"/>
    <cellStyle name="Vírgula 5 3 2 2 4" xfId="50163"/>
    <cellStyle name="Vírgula 5 3 2 3" xfId="15656"/>
    <cellStyle name="Vírgula 5 3 2 4" xfId="27746"/>
    <cellStyle name="Vírgula 5 3 2 5" xfId="41886"/>
    <cellStyle name="Vírgula 5 3 3" xfId="5561"/>
    <cellStyle name="Vírgula 5 3 3 2" xfId="11620"/>
    <cellStyle name="Vírgula 5 3 3 2 2" xfId="23740"/>
    <cellStyle name="Vírgula 5 3 3 2 3" xfId="35829"/>
    <cellStyle name="Vírgula 5 3 3 2 4" xfId="52187"/>
    <cellStyle name="Vírgula 5 3 3 3" xfId="17680"/>
    <cellStyle name="Vírgula 5 3 3 4" xfId="29770"/>
    <cellStyle name="Vírgula 5 3 3 5" xfId="43910"/>
    <cellStyle name="Vírgula 5 3 4" xfId="7566"/>
    <cellStyle name="Vírgula 5 3 4 2" xfId="19686"/>
    <cellStyle name="Vírgula 5 3 4 2 2" xfId="48129"/>
    <cellStyle name="Vírgula 5 3 4 3" xfId="31775"/>
    <cellStyle name="Vírgula 5 3 4 4" xfId="39852"/>
    <cellStyle name="Vírgula 5 3 5" xfId="13626"/>
    <cellStyle name="Vírgula 5 3 5 2" xfId="46080"/>
    <cellStyle name="Vírgula 5 3 6" xfId="25740"/>
    <cellStyle name="Vírgula 5 3 7" xfId="37830"/>
    <cellStyle name="Vírgula 5 4" xfId="985"/>
    <cellStyle name="Vírgula 5 4 2" xfId="3040"/>
    <cellStyle name="Vírgula 5 4 2 2" xfId="9099"/>
    <cellStyle name="Vírgula 5 4 2 2 2" xfId="21219"/>
    <cellStyle name="Vírgula 5 4 2 2 3" xfId="33308"/>
    <cellStyle name="Vírgula 5 4 2 2 4" xfId="49666"/>
    <cellStyle name="Vírgula 5 4 2 3" xfId="15159"/>
    <cellStyle name="Vírgula 5 4 2 4" xfId="27249"/>
    <cellStyle name="Vírgula 5 4 2 5" xfId="41389"/>
    <cellStyle name="Vírgula 5 4 3" xfId="5065"/>
    <cellStyle name="Vírgula 5 4 3 2" xfId="11124"/>
    <cellStyle name="Vírgula 5 4 3 2 2" xfId="23244"/>
    <cellStyle name="Vírgula 5 4 3 2 3" xfId="35333"/>
    <cellStyle name="Vírgula 5 4 3 2 4" xfId="51691"/>
    <cellStyle name="Vírgula 5 4 3 3" xfId="17184"/>
    <cellStyle name="Vírgula 5 4 3 4" xfId="29274"/>
    <cellStyle name="Vírgula 5 4 3 5" xfId="43414"/>
    <cellStyle name="Vírgula 5 4 4" xfId="7069"/>
    <cellStyle name="Vírgula 5 4 4 2" xfId="19189"/>
    <cellStyle name="Vírgula 5 4 4 2 2" xfId="47623"/>
    <cellStyle name="Vírgula 5 4 4 3" xfId="31278"/>
    <cellStyle name="Vírgula 5 4 4 4" xfId="39346"/>
    <cellStyle name="Vírgula 5 4 5" xfId="13129"/>
    <cellStyle name="Vírgula 5 4 5 2" xfId="45575"/>
    <cellStyle name="Vírgula 5 4 6" xfId="25244"/>
    <cellStyle name="Vírgula 5 4 7" xfId="37334"/>
    <cellStyle name="Vírgula 5 5" xfId="2037"/>
    <cellStyle name="Vírgula 5 5 2" xfId="4073"/>
    <cellStyle name="Vírgula 5 5 2 2" xfId="10132"/>
    <cellStyle name="Vírgula 5 5 2 2 2" xfId="22252"/>
    <cellStyle name="Vírgula 5 5 2 2 3" xfId="34341"/>
    <cellStyle name="Vírgula 5 5 2 2 4" xfId="50699"/>
    <cellStyle name="Vírgula 5 5 2 3" xfId="16192"/>
    <cellStyle name="Vírgula 5 5 2 4" xfId="28282"/>
    <cellStyle name="Vírgula 5 5 2 5" xfId="42422"/>
    <cellStyle name="Vírgula 5 5 3" xfId="6073"/>
    <cellStyle name="Vírgula 5 5 3 2" xfId="12132"/>
    <cellStyle name="Vírgula 5 5 3 2 2" xfId="24252"/>
    <cellStyle name="Vírgula 5 5 3 2 3" xfId="36341"/>
    <cellStyle name="Vírgula 5 5 3 2 4" xfId="52699"/>
    <cellStyle name="Vírgula 5 5 3 3" xfId="18192"/>
    <cellStyle name="Vírgula 5 5 3 4" xfId="30282"/>
    <cellStyle name="Vírgula 5 5 3 5" xfId="44422"/>
    <cellStyle name="Vírgula 5 5 4" xfId="8102"/>
    <cellStyle name="Vírgula 5 5 4 2" xfId="20222"/>
    <cellStyle name="Vírgula 5 5 4 2 2" xfId="48666"/>
    <cellStyle name="Vírgula 5 5 4 3" xfId="32311"/>
    <cellStyle name="Vírgula 5 5 4 4" xfId="40389"/>
    <cellStyle name="Vírgula 5 5 5" xfId="14162"/>
    <cellStyle name="Vírgula 5 5 5 2" xfId="46617"/>
    <cellStyle name="Vírgula 5 5 6" xfId="26252"/>
    <cellStyle name="Vírgula 5 5 7" xfId="38342"/>
    <cellStyle name="Vírgula 5 6" xfId="2537"/>
    <cellStyle name="Vírgula 5 6 2" xfId="8597"/>
    <cellStyle name="Vírgula 5 6 2 2" xfId="20717"/>
    <cellStyle name="Vírgula 5 6 2 3" xfId="32806"/>
    <cellStyle name="Vírgula 5 6 2 4" xfId="49163"/>
    <cellStyle name="Vírgula 5 6 3" xfId="14657"/>
    <cellStyle name="Vírgula 5 6 4" xfId="26747"/>
    <cellStyle name="Vírgula 5 6 5" xfId="40886"/>
    <cellStyle name="Vírgula 5 7" xfId="4567"/>
    <cellStyle name="Vírgula 5 7 2" xfId="10626"/>
    <cellStyle name="Vírgula 5 7 2 2" xfId="22746"/>
    <cellStyle name="Vírgula 5 7 2 3" xfId="34835"/>
    <cellStyle name="Vírgula 5 7 2 4" xfId="51193"/>
    <cellStyle name="Vírgula 5 7 3" xfId="16686"/>
    <cellStyle name="Vírgula 5 7 4" xfId="28776"/>
    <cellStyle name="Vírgula 5 7 5" xfId="42916"/>
    <cellStyle name="Vírgula 5 8" xfId="6567"/>
    <cellStyle name="Vírgula 5 8 2" xfId="18687"/>
    <cellStyle name="Vírgula 5 8 2 2" xfId="47116"/>
    <cellStyle name="Vírgula 5 8 3" xfId="30776"/>
    <cellStyle name="Vírgula 5 8 4" xfId="38839"/>
    <cellStyle name="Vírgula 5 9" xfId="12627"/>
    <cellStyle name="Vírgula 5 9 2" xfId="45069"/>
    <cellStyle name="Vírgula 6" xfId="589"/>
    <cellStyle name="Vírgula 6 10" xfId="24856"/>
    <cellStyle name="Vírgula 6 11" xfId="36946"/>
    <cellStyle name="Vírgula 6 2" xfId="590"/>
    <cellStyle name="Vírgula 6 2 10" xfId="36947"/>
    <cellStyle name="Vírgula 6 2 2" xfId="1615"/>
    <cellStyle name="Vírgula 6 2 2 2" xfId="3652"/>
    <cellStyle name="Vírgula 6 2 2 2 2" xfId="9711"/>
    <cellStyle name="Vírgula 6 2 2 2 2 2" xfId="21831"/>
    <cellStyle name="Vírgula 6 2 2 2 2 3" xfId="33920"/>
    <cellStyle name="Vírgula 6 2 2 2 2 4" xfId="50278"/>
    <cellStyle name="Vírgula 6 2 2 2 3" xfId="15771"/>
    <cellStyle name="Vírgula 6 2 2 2 4" xfId="27861"/>
    <cellStyle name="Vírgula 6 2 2 2 5" xfId="42001"/>
    <cellStyle name="Vírgula 6 2 2 3" xfId="5672"/>
    <cellStyle name="Vírgula 6 2 2 3 2" xfId="11731"/>
    <cellStyle name="Vírgula 6 2 2 3 2 2" xfId="23851"/>
    <cellStyle name="Vírgula 6 2 2 3 2 3" xfId="35940"/>
    <cellStyle name="Vírgula 6 2 2 3 2 4" xfId="52298"/>
    <cellStyle name="Vírgula 6 2 2 3 3" xfId="17791"/>
    <cellStyle name="Vírgula 6 2 2 3 4" xfId="29881"/>
    <cellStyle name="Vírgula 6 2 2 3 5" xfId="44021"/>
    <cellStyle name="Vírgula 6 2 2 4" xfId="7681"/>
    <cellStyle name="Vírgula 6 2 2 4 2" xfId="19801"/>
    <cellStyle name="Vírgula 6 2 2 4 2 2" xfId="48244"/>
    <cellStyle name="Vírgula 6 2 2 4 3" xfId="31890"/>
    <cellStyle name="Vírgula 6 2 2 4 4" xfId="39967"/>
    <cellStyle name="Vírgula 6 2 2 5" xfId="13741"/>
    <cellStyle name="Vírgula 6 2 2 5 2" xfId="46195"/>
    <cellStyle name="Vírgula 6 2 2 6" xfId="25851"/>
    <cellStyle name="Vírgula 6 2 2 7" xfId="37941"/>
    <cellStyle name="Vírgula 6 2 3" xfId="1107"/>
    <cellStyle name="Vírgula 6 2 3 2" xfId="3151"/>
    <cellStyle name="Vírgula 6 2 3 2 2" xfId="9210"/>
    <cellStyle name="Vírgula 6 2 3 2 2 2" xfId="21330"/>
    <cellStyle name="Vírgula 6 2 3 2 2 3" xfId="33419"/>
    <cellStyle name="Vírgula 6 2 3 2 2 4" xfId="49777"/>
    <cellStyle name="Vírgula 6 2 3 2 3" xfId="15270"/>
    <cellStyle name="Vírgula 6 2 3 2 4" xfId="27360"/>
    <cellStyle name="Vírgula 6 2 3 2 5" xfId="41500"/>
    <cellStyle name="Vírgula 6 2 3 3" xfId="5176"/>
    <cellStyle name="Vírgula 6 2 3 3 2" xfId="11235"/>
    <cellStyle name="Vírgula 6 2 3 3 2 2" xfId="23355"/>
    <cellStyle name="Vírgula 6 2 3 3 2 3" xfId="35444"/>
    <cellStyle name="Vírgula 6 2 3 3 2 4" xfId="51802"/>
    <cellStyle name="Vírgula 6 2 3 3 3" xfId="17295"/>
    <cellStyle name="Vírgula 6 2 3 3 4" xfId="29385"/>
    <cellStyle name="Vírgula 6 2 3 3 5" xfId="43525"/>
    <cellStyle name="Vírgula 6 2 3 4" xfId="7180"/>
    <cellStyle name="Vírgula 6 2 3 4 2" xfId="19300"/>
    <cellStyle name="Vírgula 6 2 3 4 2 2" xfId="47742"/>
    <cellStyle name="Vírgula 6 2 3 4 3" xfId="31389"/>
    <cellStyle name="Vírgula 6 2 3 4 4" xfId="39465"/>
    <cellStyle name="Vírgula 6 2 3 5" xfId="13240"/>
    <cellStyle name="Vírgula 6 2 3 5 2" xfId="45693"/>
    <cellStyle name="Vírgula 6 2 3 6" xfId="25355"/>
    <cellStyle name="Vírgula 6 2 3 7" xfId="37445"/>
    <cellStyle name="Vírgula 6 2 4" xfId="2149"/>
    <cellStyle name="Vírgula 6 2 4 2" xfId="4184"/>
    <cellStyle name="Vírgula 6 2 4 2 2" xfId="10243"/>
    <cellStyle name="Vírgula 6 2 4 2 2 2" xfId="22363"/>
    <cellStyle name="Vírgula 6 2 4 2 2 3" xfId="34452"/>
    <cellStyle name="Vírgula 6 2 4 2 2 4" xfId="50810"/>
    <cellStyle name="Vírgula 6 2 4 2 3" xfId="16303"/>
    <cellStyle name="Vírgula 6 2 4 2 4" xfId="28393"/>
    <cellStyle name="Vírgula 6 2 4 2 5" xfId="42533"/>
    <cellStyle name="Vírgula 6 2 4 3" xfId="6184"/>
    <cellStyle name="Vírgula 6 2 4 3 2" xfId="12243"/>
    <cellStyle name="Vírgula 6 2 4 3 2 2" xfId="24363"/>
    <cellStyle name="Vírgula 6 2 4 3 2 3" xfId="36452"/>
    <cellStyle name="Vírgula 6 2 4 3 2 4" xfId="52810"/>
    <cellStyle name="Vírgula 6 2 4 3 3" xfId="18303"/>
    <cellStyle name="Vírgula 6 2 4 3 4" xfId="30393"/>
    <cellStyle name="Vírgula 6 2 4 3 5" xfId="44533"/>
    <cellStyle name="Vírgula 6 2 4 4" xfId="8213"/>
    <cellStyle name="Vírgula 6 2 4 4 2" xfId="20333"/>
    <cellStyle name="Vírgula 6 2 4 4 2 2" xfId="48778"/>
    <cellStyle name="Vírgula 6 2 4 4 3" xfId="32422"/>
    <cellStyle name="Vírgula 6 2 4 4 4" xfId="40501"/>
    <cellStyle name="Vírgula 6 2 4 5" xfId="14273"/>
    <cellStyle name="Vírgula 6 2 4 5 2" xfId="46729"/>
    <cellStyle name="Vírgula 6 2 4 6" xfId="26363"/>
    <cellStyle name="Vírgula 6 2 4 7" xfId="38453"/>
    <cellStyle name="Vírgula 6 2 5" xfId="2652"/>
    <cellStyle name="Vírgula 6 2 5 2" xfId="8712"/>
    <cellStyle name="Vírgula 6 2 5 2 2" xfId="20832"/>
    <cellStyle name="Vírgula 6 2 5 2 3" xfId="32921"/>
    <cellStyle name="Vírgula 6 2 5 2 4" xfId="49278"/>
    <cellStyle name="Vírgula 6 2 5 3" xfId="14772"/>
    <cellStyle name="Vírgula 6 2 5 4" xfId="26862"/>
    <cellStyle name="Vírgula 6 2 5 5" xfId="41001"/>
    <cellStyle name="Vírgula 6 2 6" xfId="4678"/>
    <cellStyle name="Vírgula 6 2 6 2" xfId="10737"/>
    <cellStyle name="Vírgula 6 2 6 2 2" xfId="22857"/>
    <cellStyle name="Vírgula 6 2 6 2 3" xfId="34946"/>
    <cellStyle name="Vírgula 6 2 6 2 4" xfId="51304"/>
    <cellStyle name="Vírgula 6 2 6 3" xfId="16797"/>
    <cellStyle name="Vírgula 6 2 6 4" xfId="28887"/>
    <cellStyle name="Vírgula 6 2 6 5" xfId="43027"/>
    <cellStyle name="Vírgula 6 2 7" xfId="6682"/>
    <cellStyle name="Vírgula 6 2 7 2" xfId="18802"/>
    <cellStyle name="Vírgula 6 2 7 2 2" xfId="47234"/>
    <cellStyle name="Vírgula 6 2 7 3" xfId="30891"/>
    <cellStyle name="Vírgula 6 2 7 4" xfId="38957"/>
    <cellStyle name="Vírgula 6 2 8" xfId="12742"/>
    <cellStyle name="Vírgula 6 2 8 2" xfId="45186"/>
    <cellStyle name="Vírgula 6 2 9" xfId="24857"/>
    <cellStyle name="Vírgula 6 3" xfId="1614"/>
    <cellStyle name="Vírgula 6 3 2" xfId="3651"/>
    <cellStyle name="Vírgula 6 3 2 2" xfId="9710"/>
    <cellStyle name="Vírgula 6 3 2 2 2" xfId="21830"/>
    <cellStyle name="Vírgula 6 3 2 2 3" xfId="33919"/>
    <cellStyle name="Vírgula 6 3 2 2 4" xfId="50277"/>
    <cellStyle name="Vírgula 6 3 2 3" xfId="15770"/>
    <cellStyle name="Vírgula 6 3 2 4" xfId="27860"/>
    <cellStyle name="Vírgula 6 3 2 5" xfId="42000"/>
    <cellStyle name="Vírgula 6 3 3" xfId="5671"/>
    <cellStyle name="Vírgula 6 3 3 2" xfId="11730"/>
    <cellStyle name="Vírgula 6 3 3 2 2" xfId="23850"/>
    <cellStyle name="Vírgula 6 3 3 2 3" xfId="35939"/>
    <cellStyle name="Vírgula 6 3 3 2 4" xfId="52297"/>
    <cellStyle name="Vírgula 6 3 3 3" xfId="17790"/>
    <cellStyle name="Vírgula 6 3 3 4" xfId="29880"/>
    <cellStyle name="Vírgula 6 3 3 5" xfId="44020"/>
    <cellStyle name="Vírgula 6 3 4" xfId="7680"/>
    <cellStyle name="Vírgula 6 3 4 2" xfId="19800"/>
    <cellStyle name="Vírgula 6 3 4 2 2" xfId="48243"/>
    <cellStyle name="Vírgula 6 3 4 3" xfId="31889"/>
    <cellStyle name="Vírgula 6 3 4 4" xfId="39966"/>
    <cellStyle name="Vírgula 6 3 5" xfId="13740"/>
    <cellStyle name="Vírgula 6 3 5 2" xfId="46194"/>
    <cellStyle name="Vírgula 6 3 6" xfId="25850"/>
    <cellStyle name="Vírgula 6 3 7" xfId="37940"/>
    <cellStyle name="Vírgula 6 4" xfId="1106"/>
    <cellStyle name="Vírgula 6 4 2" xfId="3150"/>
    <cellStyle name="Vírgula 6 4 2 2" xfId="9209"/>
    <cellStyle name="Vírgula 6 4 2 2 2" xfId="21329"/>
    <cellStyle name="Vírgula 6 4 2 2 3" xfId="33418"/>
    <cellStyle name="Vírgula 6 4 2 2 4" xfId="49776"/>
    <cellStyle name="Vírgula 6 4 2 3" xfId="15269"/>
    <cellStyle name="Vírgula 6 4 2 4" xfId="27359"/>
    <cellStyle name="Vírgula 6 4 2 5" xfId="41499"/>
    <cellStyle name="Vírgula 6 4 3" xfId="5175"/>
    <cellStyle name="Vírgula 6 4 3 2" xfId="11234"/>
    <cellStyle name="Vírgula 6 4 3 2 2" xfId="23354"/>
    <cellStyle name="Vírgula 6 4 3 2 3" xfId="35443"/>
    <cellStyle name="Vírgula 6 4 3 2 4" xfId="51801"/>
    <cellStyle name="Vírgula 6 4 3 3" xfId="17294"/>
    <cellStyle name="Vírgula 6 4 3 4" xfId="29384"/>
    <cellStyle name="Vírgula 6 4 3 5" xfId="43524"/>
    <cellStyle name="Vírgula 6 4 4" xfId="7179"/>
    <cellStyle name="Vírgula 6 4 4 2" xfId="19299"/>
    <cellStyle name="Vírgula 6 4 4 2 2" xfId="47741"/>
    <cellStyle name="Vírgula 6 4 4 3" xfId="31388"/>
    <cellStyle name="Vírgula 6 4 4 4" xfId="39464"/>
    <cellStyle name="Vírgula 6 4 5" xfId="13239"/>
    <cellStyle name="Vírgula 6 4 5 2" xfId="45692"/>
    <cellStyle name="Vírgula 6 4 6" xfId="25354"/>
    <cellStyle name="Vírgula 6 4 7" xfId="37444"/>
    <cellStyle name="Vírgula 6 5" xfId="2148"/>
    <cellStyle name="Vírgula 6 5 2" xfId="4183"/>
    <cellStyle name="Vírgula 6 5 2 2" xfId="10242"/>
    <cellStyle name="Vírgula 6 5 2 2 2" xfId="22362"/>
    <cellStyle name="Vírgula 6 5 2 2 3" xfId="34451"/>
    <cellStyle name="Vírgula 6 5 2 2 4" xfId="50809"/>
    <cellStyle name="Vírgula 6 5 2 3" xfId="16302"/>
    <cellStyle name="Vírgula 6 5 2 4" xfId="28392"/>
    <cellStyle name="Vírgula 6 5 2 5" xfId="42532"/>
    <cellStyle name="Vírgula 6 5 3" xfId="6183"/>
    <cellStyle name="Vírgula 6 5 3 2" xfId="12242"/>
    <cellStyle name="Vírgula 6 5 3 2 2" xfId="24362"/>
    <cellStyle name="Vírgula 6 5 3 2 3" xfId="36451"/>
    <cellStyle name="Vírgula 6 5 3 2 4" xfId="52809"/>
    <cellStyle name="Vírgula 6 5 3 3" xfId="18302"/>
    <cellStyle name="Vírgula 6 5 3 4" xfId="30392"/>
    <cellStyle name="Vírgula 6 5 3 5" xfId="44532"/>
    <cellStyle name="Vírgula 6 5 4" xfId="8212"/>
    <cellStyle name="Vírgula 6 5 4 2" xfId="20332"/>
    <cellStyle name="Vírgula 6 5 4 2 2" xfId="48777"/>
    <cellStyle name="Vírgula 6 5 4 3" xfId="32421"/>
    <cellStyle name="Vírgula 6 5 4 4" xfId="40500"/>
    <cellStyle name="Vírgula 6 5 5" xfId="14272"/>
    <cellStyle name="Vírgula 6 5 5 2" xfId="46728"/>
    <cellStyle name="Vírgula 6 5 6" xfId="26362"/>
    <cellStyle name="Vírgula 6 5 7" xfId="38452"/>
    <cellStyle name="Vírgula 6 6" xfId="2651"/>
    <cellStyle name="Vírgula 6 6 2" xfId="8711"/>
    <cellStyle name="Vírgula 6 6 2 2" xfId="20831"/>
    <cellStyle name="Vírgula 6 6 2 3" xfId="32920"/>
    <cellStyle name="Vírgula 6 6 2 4" xfId="49277"/>
    <cellStyle name="Vírgula 6 6 3" xfId="14771"/>
    <cellStyle name="Vírgula 6 6 4" xfId="26861"/>
    <cellStyle name="Vírgula 6 6 5" xfId="41000"/>
    <cellStyle name="Vírgula 6 7" xfId="4677"/>
    <cellStyle name="Vírgula 6 7 2" xfId="10736"/>
    <cellStyle name="Vírgula 6 7 2 2" xfId="22856"/>
    <cellStyle name="Vírgula 6 7 2 3" xfId="34945"/>
    <cellStyle name="Vírgula 6 7 2 4" xfId="51303"/>
    <cellStyle name="Vírgula 6 7 3" xfId="16796"/>
    <cellStyle name="Vírgula 6 7 4" xfId="28886"/>
    <cellStyle name="Vírgula 6 7 5" xfId="43026"/>
    <cellStyle name="Vírgula 6 8" xfId="6681"/>
    <cellStyle name="Vírgula 6 8 2" xfId="18801"/>
    <cellStyle name="Vírgula 6 8 2 2" xfId="47233"/>
    <cellStyle name="Vírgula 6 8 3" xfId="30890"/>
    <cellStyle name="Vírgula 6 8 4" xfId="38956"/>
    <cellStyle name="Vírgula 6 9" xfId="12741"/>
    <cellStyle name="Vírgula 6 9 2" xfId="45185"/>
    <cellStyle name="Vírgula 7" xfId="8"/>
    <cellStyle name="Vírgula 7 10" xfId="24373"/>
    <cellStyle name="Vírgula 7 11" xfId="36463"/>
    <cellStyle name="Vírgula 7 2" xfId="463"/>
    <cellStyle name="Vírgula 7 2 10" xfId="36870"/>
    <cellStyle name="Vírgula 7 2 2" xfId="1530"/>
    <cellStyle name="Vírgula 7 2 2 2" xfId="3572"/>
    <cellStyle name="Vírgula 7 2 2 2 2" xfId="9631"/>
    <cellStyle name="Vírgula 7 2 2 2 2 2" xfId="21751"/>
    <cellStyle name="Vírgula 7 2 2 2 2 3" xfId="33840"/>
    <cellStyle name="Vírgula 7 2 2 2 2 4" xfId="50198"/>
    <cellStyle name="Vírgula 7 2 2 2 3" xfId="15691"/>
    <cellStyle name="Vírgula 7 2 2 2 4" xfId="27781"/>
    <cellStyle name="Vírgula 7 2 2 2 5" xfId="41921"/>
    <cellStyle name="Vírgula 7 2 2 3" xfId="5595"/>
    <cellStyle name="Vírgula 7 2 2 3 2" xfId="11654"/>
    <cellStyle name="Vírgula 7 2 2 3 2 2" xfId="23774"/>
    <cellStyle name="Vírgula 7 2 2 3 2 3" xfId="35863"/>
    <cellStyle name="Vírgula 7 2 2 3 2 4" xfId="52221"/>
    <cellStyle name="Vírgula 7 2 2 3 3" xfId="17714"/>
    <cellStyle name="Vírgula 7 2 2 3 4" xfId="29804"/>
    <cellStyle name="Vírgula 7 2 2 3 5" xfId="43944"/>
    <cellStyle name="Vírgula 7 2 2 4" xfId="7601"/>
    <cellStyle name="Vírgula 7 2 2 4 2" xfId="19721"/>
    <cellStyle name="Vírgula 7 2 2 4 2 2" xfId="48164"/>
    <cellStyle name="Vírgula 7 2 2 4 3" xfId="31810"/>
    <cellStyle name="Vírgula 7 2 2 4 4" xfId="39887"/>
    <cellStyle name="Vírgula 7 2 2 5" xfId="13661"/>
    <cellStyle name="Vírgula 7 2 2 5 2" xfId="46115"/>
    <cellStyle name="Vírgula 7 2 2 6" xfId="25774"/>
    <cellStyle name="Vírgula 7 2 2 7" xfId="37864"/>
    <cellStyle name="Vírgula 7 2 3" xfId="1019"/>
    <cellStyle name="Vírgula 7 2 3 2" xfId="3074"/>
    <cellStyle name="Vírgula 7 2 3 2 2" xfId="9133"/>
    <cellStyle name="Vírgula 7 2 3 2 2 2" xfId="21253"/>
    <cellStyle name="Vírgula 7 2 3 2 2 3" xfId="33342"/>
    <cellStyle name="Vírgula 7 2 3 2 2 4" xfId="49700"/>
    <cellStyle name="Vírgula 7 2 3 2 3" xfId="15193"/>
    <cellStyle name="Vírgula 7 2 3 2 4" xfId="27283"/>
    <cellStyle name="Vírgula 7 2 3 2 5" xfId="41423"/>
    <cellStyle name="Vírgula 7 2 3 3" xfId="5099"/>
    <cellStyle name="Vírgula 7 2 3 3 2" xfId="11158"/>
    <cellStyle name="Vírgula 7 2 3 3 2 2" xfId="23278"/>
    <cellStyle name="Vírgula 7 2 3 3 2 3" xfId="35367"/>
    <cellStyle name="Vírgula 7 2 3 3 2 4" xfId="51725"/>
    <cellStyle name="Vírgula 7 2 3 3 3" xfId="17218"/>
    <cellStyle name="Vírgula 7 2 3 3 4" xfId="29308"/>
    <cellStyle name="Vírgula 7 2 3 3 5" xfId="43448"/>
    <cellStyle name="Vírgula 7 2 3 4" xfId="7103"/>
    <cellStyle name="Vírgula 7 2 3 4 2" xfId="19223"/>
    <cellStyle name="Vírgula 7 2 3 4 2 2" xfId="47657"/>
    <cellStyle name="Vírgula 7 2 3 4 3" xfId="31312"/>
    <cellStyle name="Vírgula 7 2 3 4 4" xfId="39380"/>
    <cellStyle name="Vírgula 7 2 3 5" xfId="13163"/>
    <cellStyle name="Vírgula 7 2 3 5 2" xfId="45609"/>
    <cellStyle name="Vírgula 7 2 3 6" xfId="25278"/>
    <cellStyle name="Vírgula 7 2 3 7" xfId="37368"/>
    <cellStyle name="Vírgula 7 2 4" xfId="2071"/>
    <cellStyle name="Vírgula 7 2 4 2" xfId="4107"/>
    <cellStyle name="Vírgula 7 2 4 2 2" xfId="10166"/>
    <cellStyle name="Vírgula 7 2 4 2 2 2" xfId="22286"/>
    <cellStyle name="Vírgula 7 2 4 2 2 3" xfId="34375"/>
    <cellStyle name="Vírgula 7 2 4 2 2 4" xfId="50733"/>
    <cellStyle name="Vírgula 7 2 4 2 3" xfId="16226"/>
    <cellStyle name="Vírgula 7 2 4 2 4" xfId="28316"/>
    <cellStyle name="Vírgula 7 2 4 2 5" xfId="42456"/>
    <cellStyle name="Vírgula 7 2 4 3" xfId="6107"/>
    <cellStyle name="Vírgula 7 2 4 3 2" xfId="12166"/>
    <cellStyle name="Vírgula 7 2 4 3 2 2" xfId="24286"/>
    <cellStyle name="Vírgula 7 2 4 3 2 3" xfId="36375"/>
    <cellStyle name="Vírgula 7 2 4 3 2 4" xfId="52733"/>
    <cellStyle name="Vírgula 7 2 4 3 3" xfId="18226"/>
    <cellStyle name="Vírgula 7 2 4 3 4" xfId="30316"/>
    <cellStyle name="Vírgula 7 2 4 3 5" xfId="44456"/>
    <cellStyle name="Vírgula 7 2 4 4" xfId="8136"/>
    <cellStyle name="Vírgula 7 2 4 4 2" xfId="20256"/>
    <cellStyle name="Vírgula 7 2 4 4 2 2" xfId="48700"/>
    <cellStyle name="Vírgula 7 2 4 4 3" xfId="32345"/>
    <cellStyle name="Vírgula 7 2 4 4 4" xfId="40423"/>
    <cellStyle name="Vírgula 7 2 4 5" xfId="14196"/>
    <cellStyle name="Vírgula 7 2 4 5 2" xfId="46651"/>
    <cellStyle name="Vírgula 7 2 4 6" xfId="26286"/>
    <cellStyle name="Vírgula 7 2 4 7" xfId="38376"/>
    <cellStyle name="Vírgula 7 2 5" xfId="2572"/>
    <cellStyle name="Vírgula 7 2 5 2" xfId="8632"/>
    <cellStyle name="Vírgula 7 2 5 2 2" xfId="20752"/>
    <cellStyle name="Vírgula 7 2 5 2 3" xfId="32841"/>
    <cellStyle name="Vírgula 7 2 5 2 4" xfId="49198"/>
    <cellStyle name="Vírgula 7 2 5 3" xfId="14692"/>
    <cellStyle name="Vírgula 7 2 5 4" xfId="26782"/>
    <cellStyle name="Vírgula 7 2 5 5" xfId="40921"/>
    <cellStyle name="Vírgula 7 2 6" xfId="4601"/>
    <cellStyle name="Vírgula 7 2 6 2" xfId="10660"/>
    <cellStyle name="Vírgula 7 2 6 2 2" xfId="22780"/>
    <cellStyle name="Vírgula 7 2 6 2 3" xfId="34869"/>
    <cellStyle name="Vírgula 7 2 6 2 4" xfId="51227"/>
    <cellStyle name="Vírgula 7 2 6 3" xfId="16720"/>
    <cellStyle name="Vírgula 7 2 6 4" xfId="28810"/>
    <cellStyle name="Vírgula 7 2 6 5" xfId="42950"/>
    <cellStyle name="Vírgula 7 2 7" xfId="6602"/>
    <cellStyle name="Vírgula 7 2 7 2" xfId="18722"/>
    <cellStyle name="Vírgula 7 2 7 2 2" xfId="47151"/>
    <cellStyle name="Vírgula 7 2 7 3" xfId="30811"/>
    <cellStyle name="Vírgula 7 2 7 4" xfId="38874"/>
    <cellStyle name="Vírgula 7 2 8" xfId="12662"/>
    <cellStyle name="Vírgula 7 2 8 2" xfId="45104"/>
    <cellStyle name="Vírgula 7 2 9" xfId="24780"/>
    <cellStyle name="Vírgula 7 3" xfId="1117"/>
    <cellStyle name="Vírgula 7 3 2" xfId="3161"/>
    <cellStyle name="Vírgula 7 3 2 2" xfId="9220"/>
    <cellStyle name="Vírgula 7 3 2 2 2" xfId="21340"/>
    <cellStyle name="Vírgula 7 3 2 2 3" xfId="33429"/>
    <cellStyle name="Vírgula 7 3 2 2 4" xfId="49787"/>
    <cellStyle name="Vírgula 7 3 2 3" xfId="15280"/>
    <cellStyle name="Vírgula 7 3 2 4" xfId="27370"/>
    <cellStyle name="Vírgula 7 3 2 5" xfId="41510"/>
    <cellStyle name="Vírgula 7 3 3" xfId="5186"/>
    <cellStyle name="Vírgula 7 3 3 2" xfId="11245"/>
    <cellStyle name="Vírgula 7 3 3 2 2" xfId="23365"/>
    <cellStyle name="Vírgula 7 3 3 2 3" xfId="35454"/>
    <cellStyle name="Vírgula 7 3 3 2 4" xfId="51812"/>
    <cellStyle name="Vírgula 7 3 3 3" xfId="17305"/>
    <cellStyle name="Vírgula 7 3 3 4" xfId="29395"/>
    <cellStyle name="Vírgula 7 3 3 5" xfId="43535"/>
    <cellStyle name="Vírgula 7 3 4" xfId="7190"/>
    <cellStyle name="Vírgula 7 3 4 2" xfId="19310"/>
    <cellStyle name="Vírgula 7 3 4 2 2" xfId="47752"/>
    <cellStyle name="Vírgula 7 3 4 3" xfId="31399"/>
    <cellStyle name="Vírgula 7 3 4 4" xfId="39475"/>
    <cellStyle name="Vírgula 7 3 5" xfId="13250"/>
    <cellStyle name="Vírgula 7 3 5 2" xfId="45703"/>
    <cellStyle name="Vírgula 7 3 6" xfId="25365"/>
    <cellStyle name="Vírgula 7 3 7" xfId="37455"/>
    <cellStyle name="Vírgula 7 4" xfId="609"/>
    <cellStyle name="Vírgula 7 4 2" xfId="2667"/>
    <cellStyle name="Vírgula 7 4 2 2" xfId="8726"/>
    <cellStyle name="Vírgula 7 4 2 2 2" xfId="20846"/>
    <cellStyle name="Vírgula 7 4 2 2 3" xfId="32935"/>
    <cellStyle name="Vírgula 7 4 2 2 4" xfId="49293"/>
    <cellStyle name="Vírgula 7 4 2 3" xfId="14786"/>
    <cellStyle name="Vírgula 7 4 2 4" xfId="26876"/>
    <cellStyle name="Vírgula 7 4 2 5" xfId="41016"/>
    <cellStyle name="Vírgula 7 4 3" xfId="4692"/>
    <cellStyle name="Vírgula 7 4 3 2" xfId="10751"/>
    <cellStyle name="Vírgula 7 4 3 2 2" xfId="22871"/>
    <cellStyle name="Vírgula 7 4 3 2 3" xfId="34960"/>
    <cellStyle name="Vírgula 7 4 3 2 4" xfId="51318"/>
    <cellStyle name="Vírgula 7 4 3 3" xfId="16811"/>
    <cellStyle name="Vírgula 7 4 3 4" xfId="28901"/>
    <cellStyle name="Vírgula 7 4 3 5" xfId="43041"/>
    <cellStyle name="Vírgula 7 4 4" xfId="6696"/>
    <cellStyle name="Vírgula 7 4 4 2" xfId="18816"/>
    <cellStyle name="Vírgula 7 4 4 2 2" xfId="47248"/>
    <cellStyle name="Vírgula 7 4 4 3" xfId="30905"/>
    <cellStyle name="Vírgula 7 4 4 4" xfId="38971"/>
    <cellStyle name="Vírgula 7 4 5" xfId="12756"/>
    <cellStyle name="Vírgula 7 4 5 2" xfId="45200"/>
    <cellStyle name="Vírgula 7 4 6" xfId="24871"/>
    <cellStyle name="Vírgula 7 4 7" xfId="36961"/>
    <cellStyle name="Vírgula 7 5" xfId="1663"/>
    <cellStyle name="Vírgula 7 5 2" xfId="3700"/>
    <cellStyle name="Vírgula 7 5 2 2" xfId="9759"/>
    <cellStyle name="Vírgula 7 5 2 2 2" xfId="21879"/>
    <cellStyle name="Vírgula 7 5 2 2 3" xfId="33968"/>
    <cellStyle name="Vírgula 7 5 2 2 4" xfId="50326"/>
    <cellStyle name="Vírgula 7 5 2 3" xfId="15819"/>
    <cellStyle name="Vírgula 7 5 2 4" xfId="27909"/>
    <cellStyle name="Vírgula 7 5 2 5" xfId="42049"/>
    <cellStyle name="Vírgula 7 5 3" xfId="5700"/>
    <cellStyle name="Vírgula 7 5 3 2" xfId="11759"/>
    <cellStyle name="Vírgula 7 5 3 2 2" xfId="23879"/>
    <cellStyle name="Vírgula 7 5 3 2 3" xfId="35968"/>
    <cellStyle name="Vírgula 7 5 3 2 4" xfId="52326"/>
    <cellStyle name="Vírgula 7 5 3 3" xfId="17819"/>
    <cellStyle name="Vírgula 7 5 3 4" xfId="29909"/>
    <cellStyle name="Vírgula 7 5 3 5" xfId="44049"/>
    <cellStyle name="Vírgula 7 5 4" xfId="7729"/>
    <cellStyle name="Vírgula 7 5 4 2" xfId="19849"/>
    <cellStyle name="Vírgula 7 5 4 2 2" xfId="48292"/>
    <cellStyle name="Vírgula 7 5 4 3" xfId="31938"/>
    <cellStyle name="Vírgula 7 5 4 4" xfId="40015"/>
    <cellStyle name="Vírgula 7 5 5" xfId="13789"/>
    <cellStyle name="Vírgula 7 5 5 2" xfId="46243"/>
    <cellStyle name="Vírgula 7 5 6" xfId="25879"/>
    <cellStyle name="Vírgula 7 5 7" xfId="37969"/>
    <cellStyle name="Vírgula 7 6" xfId="2163"/>
    <cellStyle name="Vírgula 7 6 2" xfId="8223"/>
    <cellStyle name="Vírgula 7 6 2 2" xfId="20343"/>
    <cellStyle name="Vírgula 7 6 2 3" xfId="32432"/>
    <cellStyle name="Vírgula 7 6 2 4" xfId="48789"/>
    <cellStyle name="Vírgula 7 6 3" xfId="14283"/>
    <cellStyle name="Vírgula 7 6 4" xfId="26373"/>
    <cellStyle name="Vírgula 7 6 5" xfId="40512"/>
    <cellStyle name="Vírgula 7 7" xfId="4194"/>
    <cellStyle name="Vírgula 7 7 2" xfId="10253"/>
    <cellStyle name="Vírgula 7 7 2 2" xfId="22373"/>
    <cellStyle name="Vírgula 7 7 2 3" xfId="34462"/>
    <cellStyle name="Vírgula 7 7 2 4" xfId="50820"/>
    <cellStyle name="Vírgula 7 7 3" xfId="16313"/>
    <cellStyle name="Vírgula 7 7 4" xfId="28403"/>
    <cellStyle name="Vírgula 7 7 5" xfId="42543"/>
    <cellStyle name="Vírgula 7 8" xfId="6193"/>
    <cellStyle name="Vírgula 7 8 2" xfId="18313"/>
    <cellStyle name="Vírgula 7 8 2 2" xfId="46739"/>
    <cellStyle name="Vírgula 7 8 3" xfId="30402"/>
    <cellStyle name="Vírgula 7 8 4" xfId="38462"/>
    <cellStyle name="Vírgula 7 9" xfId="12253"/>
    <cellStyle name="Vírgula 7 9 2" xfId="44694"/>
    <cellStyle name="Vírgula 8" xfId="591"/>
    <cellStyle name="Vírgula 8 10" xfId="24858"/>
    <cellStyle name="Vírgula 8 11" xfId="36948"/>
    <cellStyle name="Vírgula 8 2" xfId="592"/>
    <cellStyle name="Vírgula 8 2 10" xfId="36949"/>
    <cellStyle name="Vírgula 8 2 2" xfId="1617"/>
    <cellStyle name="Vírgula 8 2 2 2" xfId="3654"/>
    <cellStyle name="Vírgula 8 2 2 2 2" xfId="9713"/>
    <cellStyle name="Vírgula 8 2 2 2 2 2" xfId="21833"/>
    <cellStyle name="Vírgula 8 2 2 2 2 3" xfId="33922"/>
    <cellStyle name="Vírgula 8 2 2 2 2 4" xfId="50280"/>
    <cellStyle name="Vírgula 8 2 2 2 3" xfId="15773"/>
    <cellStyle name="Vírgula 8 2 2 2 4" xfId="27863"/>
    <cellStyle name="Vírgula 8 2 2 2 5" xfId="42003"/>
    <cellStyle name="Vírgula 8 2 2 3" xfId="5674"/>
    <cellStyle name="Vírgula 8 2 2 3 2" xfId="11733"/>
    <cellStyle name="Vírgula 8 2 2 3 2 2" xfId="23853"/>
    <cellStyle name="Vírgula 8 2 2 3 2 3" xfId="35942"/>
    <cellStyle name="Vírgula 8 2 2 3 2 4" xfId="52300"/>
    <cellStyle name="Vírgula 8 2 2 3 3" xfId="17793"/>
    <cellStyle name="Vírgula 8 2 2 3 4" xfId="29883"/>
    <cellStyle name="Vírgula 8 2 2 3 5" xfId="44023"/>
    <cellStyle name="Vírgula 8 2 2 4" xfId="7683"/>
    <cellStyle name="Vírgula 8 2 2 4 2" xfId="19803"/>
    <cellStyle name="Vírgula 8 2 2 4 2 2" xfId="48246"/>
    <cellStyle name="Vírgula 8 2 2 4 3" xfId="31892"/>
    <cellStyle name="Vírgula 8 2 2 4 4" xfId="39969"/>
    <cellStyle name="Vírgula 8 2 2 5" xfId="13743"/>
    <cellStyle name="Vírgula 8 2 2 5 2" xfId="46197"/>
    <cellStyle name="Vírgula 8 2 2 6" xfId="25853"/>
    <cellStyle name="Vírgula 8 2 2 7" xfId="37943"/>
    <cellStyle name="Vírgula 8 2 3" xfId="1109"/>
    <cellStyle name="Vírgula 8 2 3 2" xfId="3153"/>
    <cellStyle name="Vírgula 8 2 3 2 2" xfId="9212"/>
    <cellStyle name="Vírgula 8 2 3 2 2 2" xfId="21332"/>
    <cellStyle name="Vírgula 8 2 3 2 2 3" xfId="33421"/>
    <cellStyle name="Vírgula 8 2 3 2 2 4" xfId="49779"/>
    <cellStyle name="Vírgula 8 2 3 2 3" xfId="15272"/>
    <cellStyle name="Vírgula 8 2 3 2 4" xfId="27362"/>
    <cellStyle name="Vírgula 8 2 3 2 5" xfId="41502"/>
    <cellStyle name="Vírgula 8 2 3 3" xfId="5178"/>
    <cellStyle name="Vírgula 8 2 3 3 2" xfId="11237"/>
    <cellStyle name="Vírgula 8 2 3 3 2 2" xfId="23357"/>
    <cellStyle name="Vírgula 8 2 3 3 2 3" xfId="35446"/>
    <cellStyle name="Vírgula 8 2 3 3 2 4" xfId="51804"/>
    <cellStyle name="Vírgula 8 2 3 3 3" xfId="17297"/>
    <cellStyle name="Vírgula 8 2 3 3 4" xfId="29387"/>
    <cellStyle name="Vírgula 8 2 3 3 5" xfId="43527"/>
    <cellStyle name="Vírgula 8 2 3 4" xfId="7182"/>
    <cellStyle name="Vírgula 8 2 3 4 2" xfId="19302"/>
    <cellStyle name="Vírgula 8 2 3 4 2 2" xfId="47744"/>
    <cellStyle name="Vírgula 8 2 3 4 3" xfId="31391"/>
    <cellStyle name="Vírgula 8 2 3 4 4" xfId="39467"/>
    <cellStyle name="Vírgula 8 2 3 5" xfId="13242"/>
    <cellStyle name="Vírgula 8 2 3 5 2" xfId="45695"/>
    <cellStyle name="Vírgula 8 2 3 6" xfId="25357"/>
    <cellStyle name="Vírgula 8 2 3 7" xfId="37447"/>
    <cellStyle name="Vírgula 8 2 4" xfId="2151"/>
    <cellStyle name="Vírgula 8 2 4 2" xfId="4186"/>
    <cellStyle name="Vírgula 8 2 4 2 2" xfId="10245"/>
    <cellStyle name="Vírgula 8 2 4 2 2 2" xfId="22365"/>
    <cellStyle name="Vírgula 8 2 4 2 2 3" xfId="34454"/>
    <cellStyle name="Vírgula 8 2 4 2 2 4" xfId="50812"/>
    <cellStyle name="Vírgula 8 2 4 2 3" xfId="16305"/>
    <cellStyle name="Vírgula 8 2 4 2 4" xfId="28395"/>
    <cellStyle name="Vírgula 8 2 4 2 5" xfId="42535"/>
    <cellStyle name="Vírgula 8 2 4 3" xfId="6186"/>
    <cellStyle name="Vírgula 8 2 4 3 2" xfId="12245"/>
    <cellStyle name="Vírgula 8 2 4 3 2 2" xfId="24365"/>
    <cellStyle name="Vírgula 8 2 4 3 2 3" xfId="36454"/>
    <cellStyle name="Vírgula 8 2 4 3 2 4" xfId="52812"/>
    <cellStyle name="Vírgula 8 2 4 3 3" xfId="18305"/>
    <cellStyle name="Vírgula 8 2 4 3 4" xfId="30395"/>
    <cellStyle name="Vírgula 8 2 4 3 5" xfId="44535"/>
    <cellStyle name="Vírgula 8 2 4 4" xfId="8215"/>
    <cellStyle name="Vírgula 8 2 4 4 2" xfId="20335"/>
    <cellStyle name="Vírgula 8 2 4 4 2 2" xfId="48780"/>
    <cellStyle name="Vírgula 8 2 4 4 3" xfId="32424"/>
    <cellStyle name="Vírgula 8 2 4 4 4" xfId="40503"/>
    <cellStyle name="Vírgula 8 2 4 5" xfId="14275"/>
    <cellStyle name="Vírgula 8 2 4 5 2" xfId="46731"/>
    <cellStyle name="Vírgula 8 2 4 6" xfId="26365"/>
    <cellStyle name="Vírgula 8 2 4 7" xfId="38455"/>
    <cellStyle name="Vírgula 8 2 5" xfId="2654"/>
    <cellStyle name="Vírgula 8 2 5 2" xfId="8714"/>
    <cellStyle name="Vírgula 8 2 5 2 2" xfId="20834"/>
    <cellStyle name="Vírgula 8 2 5 2 3" xfId="32923"/>
    <cellStyle name="Vírgula 8 2 5 2 4" xfId="49280"/>
    <cellStyle name="Vírgula 8 2 5 3" xfId="14774"/>
    <cellStyle name="Vírgula 8 2 5 4" xfId="26864"/>
    <cellStyle name="Vírgula 8 2 5 5" xfId="41003"/>
    <cellStyle name="Vírgula 8 2 6" xfId="4680"/>
    <cellStyle name="Vírgula 8 2 6 2" xfId="10739"/>
    <cellStyle name="Vírgula 8 2 6 2 2" xfId="22859"/>
    <cellStyle name="Vírgula 8 2 6 2 3" xfId="34948"/>
    <cellStyle name="Vírgula 8 2 6 2 4" xfId="51306"/>
    <cellStyle name="Vírgula 8 2 6 3" xfId="16799"/>
    <cellStyle name="Vírgula 8 2 6 4" xfId="28889"/>
    <cellStyle name="Vírgula 8 2 6 5" xfId="43029"/>
    <cellStyle name="Vírgula 8 2 7" xfId="6684"/>
    <cellStyle name="Vírgula 8 2 7 2" xfId="18804"/>
    <cellStyle name="Vírgula 8 2 7 2 2" xfId="47236"/>
    <cellStyle name="Vírgula 8 2 7 3" xfId="30893"/>
    <cellStyle name="Vírgula 8 2 7 4" xfId="38959"/>
    <cellStyle name="Vírgula 8 2 8" xfId="12744"/>
    <cellStyle name="Vírgula 8 2 8 2" xfId="45188"/>
    <cellStyle name="Vírgula 8 2 9" xfId="24859"/>
    <cellStyle name="Vírgula 8 3" xfId="1616"/>
    <cellStyle name="Vírgula 8 3 2" xfId="3653"/>
    <cellStyle name="Vírgula 8 3 2 2" xfId="9712"/>
    <cellStyle name="Vírgula 8 3 2 2 2" xfId="21832"/>
    <cellStyle name="Vírgula 8 3 2 2 3" xfId="33921"/>
    <cellStyle name="Vírgula 8 3 2 2 4" xfId="50279"/>
    <cellStyle name="Vírgula 8 3 2 3" xfId="15772"/>
    <cellStyle name="Vírgula 8 3 2 4" xfId="27862"/>
    <cellStyle name="Vírgula 8 3 2 5" xfId="42002"/>
    <cellStyle name="Vírgula 8 3 3" xfId="5673"/>
    <cellStyle name="Vírgula 8 3 3 2" xfId="11732"/>
    <cellStyle name="Vírgula 8 3 3 2 2" xfId="23852"/>
    <cellStyle name="Vírgula 8 3 3 2 3" xfId="35941"/>
    <cellStyle name="Vírgula 8 3 3 2 4" xfId="52299"/>
    <cellStyle name="Vírgula 8 3 3 3" xfId="17792"/>
    <cellStyle name="Vírgula 8 3 3 4" xfId="29882"/>
    <cellStyle name="Vírgula 8 3 3 5" xfId="44022"/>
    <cellStyle name="Vírgula 8 3 4" xfId="7682"/>
    <cellStyle name="Vírgula 8 3 4 2" xfId="19802"/>
    <cellStyle name="Vírgula 8 3 4 2 2" xfId="48245"/>
    <cellStyle name="Vírgula 8 3 4 3" xfId="31891"/>
    <cellStyle name="Vírgula 8 3 4 4" xfId="39968"/>
    <cellStyle name="Vírgula 8 3 5" xfId="13742"/>
    <cellStyle name="Vírgula 8 3 5 2" xfId="46196"/>
    <cellStyle name="Vírgula 8 3 6" xfId="25852"/>
    <cellStyle name="Vírgula 8 3 7" xfId="37942"/>
    <cellStyle name="Vírgula 8 4" xfId="1108"/>
    <cellStyle name="Vírgula 8 4 2" xfId="3152"/>
    <cellStyle name="Vírgula 8 4 2 2" xfId="9211"/>
    <cellStyle name="Vírgula 8 4 2 2 2" xfId="21331"/>
    <cellStyle name="Vírgula 8 4 2 2 3" xfId="33420"/>
    <cellStyle name="Vírgula 8 4 2 2 4" xfId="49778"/>
    <cellStyle name="Vírgula 8 4 2 3" xfId="15271"/>
    <cellStyle name="Vírgula 8 4 2 4" xfId="27361"/>
    <cellStyle name="Vírgula 8 4 2 5" xfId="41501"/>
    <cellStyle name="Vírgula 8 4 3" xfId="5177"/>
    <cellStyle name="Vírgula 8 4 3 2" xfId="11236"/>
    <cellStyle name="Vírgula 8 4 3 2 2" xfId="23356"/>
    <cellStyle name="Vírgula 8 4 3 2 3" xfId="35445"/>
    <cellStyle name="Vírgula 8 4 3 2 4" xfId="51803"/>
    <cellStyle name="Vírgula 8 4 3 3" xfId="17296"/>
    <cellStyle name="Vírgula 8 4 3 4" xfId="29386"/>
    <cellStyle name="Vírgula 8 4 3 5" xfId="43526"/>
    <cellStyle name="Vírgula 8 4 4" xfId="7181"/>
    <cellStyle name="Vírgula 8 4 4 2" xfId="19301"/>
    <cellStyle name="Vírgula 8 4 4 2 2" xfId="47743"/>
    <cellStyle name="Vírgula 8 4 4 3" xfId="31390"/>
    <cellStyle name="Vírgula 8 4 4 4" xfId="39466"/>
    <cellStyle name="Vírgula 8 4 5" xfId="13241"/>
    <cellStyle name="Vírgula 8 4 5 2" xfId="45694"/>
    <cellStyle name="Vírgula 8 4 6" xfId="25356"/>
    <cellStyle name="Vírgula 8 4 7" xfId="37446"/>
    <cellStyle name="Vírgula 8 5" xfId="2150"/>
    <cellStyle name="Vírgula 8 5 2" xfId="4185"/>
    <cellStyle name="Vírgula 8 5 2 2" xfId="10244"/>
    <cellStyle name="Vírgula 8 5 2 2 2" xfId="22364"/>
    <cellStyle name="Vírgula 8 5 2 2 3" xfId="34453"/>
    <cellStyle name="Vírgula 8 5 2 2 4" xfId="50811"/>
    <cellStyle name="Vírgula 8 5 2 3" xfId="16304"/>
    <cellStyle name="Vírgula 8 5 2 4" xfId="28394"/>
    <cellStyle name="Vírgula 8 5 2 5" xfId="42534"/>
    <cellStyle name="Vírgula 8 5 3" xfId="6185"/>
    <cellStyle name="Vírgula 8 5 3 2" xfId="12244"/>
    <cellStyle name="Vírgula 8 5 3 2 2" xfId="24364"/>
    <cellStyle name="Vírgula 8 5 3 2 3" xfId="36453"/>
    <cellStyle name="Vírgula 8 5 3 2 4" xfId="52811"/>
    <cellStyle name="Vírgula 8 5 3 3" xfId="18304"/>
    <cellStyle name="Vírgula 8 5 3 4" xfId="30394"/>
    <cellStyle name="Vírgula 8 5 3 5" xfId="44534"/>
    <cellStyle name="Vírgula 8 5 4" xfId="8214"/>
    <cellStyle name="Vírgula 8 5 4 2" xfId="20334"/>
    <cellStyle name="Vírgula 8 5 4 2 2" xfId="48779"/>
    <cellStyle name="Vírgula 8 5 4 3" xfId="32423"/>
    <cellStyle name="Vírgula 8 5 4 4" xfId="40502"/>
    <cellStyle name="Vírgula 8 5 5" xfId="14274"/>
    <cellStyle name="Vírgula 8 5 5 2" xfId="46730"/>
    <cellStyle name="Vírgula 8 5 6" xfId="26364"/>
    <cellStyle name="Vírgula 8 5 7" xfId="38454"/>
    <cellStyle name="Vírgula 8 6" xfId="2653"/>
    <cellStyle name="Vírgula 8 6 2" xfId="8713"/>
    <cellStyle name="Vírgula 8 6 2 2" xfId="20833"/>
    <cellStyle name="Vírgula 8 6 2 3" xfId="32922"/>
    <cellStyle name="Vírgula 8 6 2 4" xfId="49279"/>
    <cellStyle name="Vírgula 8 6 3" xfId="14773"/>
    <cellStyle name="Vírgula 8 6 4" xfId="26863"/>
    <cellStyle name="Vírgula 8 6 5" xfId="41002"/>
    <cellStyle name="Vírgula 8 7" xfId="4679"/>
    <cellStyle name="Vírgula 8 7 2" xfId="10738"/>
    <cellStyle name="Vírgula 8 7 2 2" xfId="22858"/>
    <cellStyle name="Vírgula 8 7 2 3" xfId="34947"/>
    <cellStyle name="Vírgula 8 7 2 4" xfId="51305"/>
    <cellStyle name="Vírgula 8 7 3" xfId="16798"/>
    <cellStyle name="Vírgula 8 7 4" xfId="28888"/>
    <cellStyle name="Vírgula 8 7 5" xfId="43028"/>
    <cellStyle name="Vírgula 8 8" xfId="6683"/>
    <cellStyle name="Vírgula 8 8 2" xfId="18803"/>
    <cellStyle name="Vírgula 8 8 2 2" xfId="47235"/>
    <cellStyle name="Vírgula 8 8 3" xfId="30892"/>
    <cellStyle name="Vírgula 8 8 4" xfId="38958"/>
    <cellStyle name="Vírgula 8 9" xfId="12743"/>
    <cellStyle name="Vírgula 8 9 2" xfId="45187"/>
    <cellStyle name="Vírgula 9" xfId="593"/>
    <cellStyle name="Vírgula 9 10" xfId="36950"/>
    <cellStyle name="Vírgula 9 2" xfId="1618"/>
    <cellStyle name="Vírgula 9 2 2" xfId="3655"/>
    <cellStyle name="Vírgula 9 2 2 2" xfId="9714"/>
    <cellStyle name="Vírgula 9 2 2 2 2" xfId="21834"/>
    <cellStyle name="Vírgula 9 2 2 2 3" xfId="33923"/>
    <cellStyle name="Vírgula 9 2 2 2 4" xfId="50281"/>
    <cellStyle name="Vírgula 9 2 2 3" xfId="15774"/>
    <cellStyle name="Vírgula 9 2 2 4" xfId="27864"/>
    <cellStyle name="Vírgula 9 2 2 5" xfId="42004"/>
    <cellStyle name="Vírgula 9 2 3" xfId="5675"/>
    <cellStyle name="Vírgula 9 2 3 2" xfId="11734"/>
    <cellStyle name="Vírgula 9 2 3 2 2" xfId="23854"/>
    <cellStyle name="Vírgula 9 2 3 2 3" xfId="35943"/>
    <cellStyle name="Vírgula 9 2 3 2 4" xfId="52301"/>
    <cellStyle name="Vírgula 9 2 3 3" xfId="17794"/>
    <cellStyle name="Vírgula 9 2 3 4" xfId="29884"/>
    <cellStyle name="Vírgula 9 2 3 5" xfId="44024"/>
    <cellStyle name="Vírgula 9 2 4" xfId="7684"/>
    <cellStyle name="Vírgula 9 2 4 2" xfId="19804"/>
    <cellStyle name="Vírgula 9 2 4 2 2" xfId="48247"/>
    <cellStyle name="Vírgula 9 2 4 3" xfId="31893"/>
    <cellStyle name="Vírgula 9 2 4 4" xfId="39970"/>
    <cellStyle name="Vírgula 9 2 5" xfId="13744"/>
    <cellStyle name="Vírgula 9 2 5 2" xfId="46198"/>
    <cellStyle name="Vírgula 9 2 6" xfId="25854"/>
    <cellStyle name="Vírgula 9 2 7" xfId="37944"/>
    <cellStyle name="Vírgula 9 3" xfId="1110"/>
    <cellStyle name="Vírgula 9 3 2" xfId="3154"/>
    <cellStyle name="Vírgula 9 3 2 2" xfId="9213"/>
    <cellStyle name="Vírgula 9 3 2 2 2" xfId="21333"/>
    <cellStyle name="Vírgula 9 3 2 2 3" xfId="33422"/>
    <cellStyle name="Vírgula 9 3 2 2 4" xfId="49780"/>
    <cellStyle name="Vírgula 9 3 2 3" xfId="15273"/>
    <cellStyle name="Vírgula 9 3 2 4" xfId="27363"/>
    <cellStyle name="Vírgula 9 3 2 5" xfId="41503"/>
    <cellStyle name="Vírgula 9 3 3" xfId="5179"/>
    <cellStyle name="Vírgula 9 3 3 2" xfId="11238"/>
    <cellStyle name="Vírgula 9 3 3 2 2" xfId="23358"/>
    <cellStyle name="Vírgula 9 3 3 2 3" xfId="35447"/>
    <cellStyle name="Vírgula 9 3 3 2 4" xfId="51805"/>
    <cellStyle name="Vírgula 9 3 3 3" xfId="17298"/>
    <cellStyle name="Vírgula 9 3 3 4" xfId="29388"/>
    <cellStyle name="Vírgula 9 3 3 5" xfId="43528"/>
    <cellStyle name="Vírgula 9 3 4" xfId="7183"/>
    <cellStyle name="Vírgula 9 3 4 2" xfId="19303"/>
    <cellStyle name="Vírgula 9 3 4 2 2" xfId="47745"/>
    <cellStyle name="Vírgula 9 3 4 3" xfId="31392"/>
    <cellStyle name="Vírgula 9 3 4 4" xfId="39468"/>
    <cellStyle name="Vírgula 9 3 5" xfId="13243"/>
    <cellStyle name="Vírgula 9 3 5 2" xfId="45696"/>
    <cellStyle name="Vírgula 9 3 6" xfId="25358"/>
    <cellStyle name="Vírgula 9 3 7" xfId="37448"/>
    <cellStyle name="Vírgula 9 4" xfId="2152"/>
    <cellStyle name="Vírgula 9 4 2" xfId="4187"/>
    <cellStyle name="Vírgula 9 4 2 2" xfId="10246"/>
    <cellStyle name="Vírgula 9 4 2 2 2" xfId="22366"/>
    <cellStyle name="Vírgula 9 4 2 2 3" xfId="34455"/>
    <cellStyle name="Vírgula 9 4 2 2 4" xfId="50813"/>
    <cellStyle name="Vírgula 9 4 2 3" xfId="16306"/>
    <cellStyle name="Vírgula 9 4 2 4" xfId="28396"/>
    <cellStyle name="Vírgula 9 4 2 5" xfId="42536"/>
    <cellStyle name="Vírgula 9 4 3" xfId="6187"/>
    <cellStyle name="Vírgula 9 4 3 2" xfId="12246"/>
    <cellStyle name="Vírgula 9 4 3 2 2" xfId="24366"/>
    <cellStyle name="Vírgula 9 4 3 2 3" xfId="36455"/>
    <cellStyle name="Vírgula 9 4 3 2 4" xfId="52813"/>
    <cellStyle name="Vírgula 9 4 3 3" xfId="18306"/>
    <cellStyle name="Vírgula 9 4 3 4" xfId="30396"/>
    <cellStyle name="Vírgula 9 4 3 5" xfId="44536"/>
    <cellStyle name="Vírgula 9 4 4" xfId="8216"/>
    <cellStyle name="Vírgula 9 4 4 2" xfId="20336"/>
    <cellStyle name="Vírgula 9 4 4 2 2" xfId="48781"/>
    <cellStyle name="Vírgula 9 4 4 3" xfId="32425"/>
    <cellStyle name="Vírgula 9 4 4 4" xfId="40504"/>
    <cellStyle name="Vírgula 9 4 5" xfId="14276"/>
    <cellStyle name="Vírgula 9 4 5 2" xfId="46732"/>
    <cellStyle name="Vírgula 9 4 6" xfId="26366"/>
    <cellStyle name="Vírgula 9 4 7" xfId="38456"/>
    <cellStyle name="Vírgula 9 5" xfId="2655"/>
    <cellStyle name="Vírgula 9 5 2" xfId="8715"/>
    <cellStyle name="Vírgula 9 5 2 2" xfId="20835"/>
    <cellStyle name="Vírgula 9 5 2 3" xfId="32924"/>
    <cellStyle name="Vírgula 9 5 2 4" xfId="49281"/>
    <cellStyle name="Vírgula 9 5 3" xfId="14775"/>
    <cellStyle name="Vírgula 9 5 4" xfId="26865"/>
    <cellStyle name="Vírgula 9 5 5" xfId="41004"/>
    <cellStyle name="Vírgula 9 6" xfId="4681"/>
    <cellStyle name="Vírgula 9 6 2" xfId="10740"/>
    <cellStyle name="Vírgula 9 6 2 2" xfId="22860"/>
    <cellStyle name="Vírgula 9 6 2 3" xfId="34949"/>
    <cellStyle name="Vírgula 9 6 2 4" xfId="51307"/>
    <cellStyle name="Vírgula 9 6 3" xfId="16800"/>
    <cellStyle name="Vírgula 9 6 4" xfId="28890"/>
    <cellStyle name="Vírgula 9 6 5" xfId="43030"/>
    <cellStyle name="Vírgula 9 7" xfId="6685"/>
    <cellStyle name="Vírgula 9 7 2" xfId="18805"/>
    <cellStyle name="Vírgula 9 7 2 2" xfId="47237"/>
    <cellStyle name="Vírgula 9 7 3" xfId="30894"/>
    <cellStyle name="Vírgula 9 7 4" xfId="38960"/>
    <cellStyle name="Vírgula 9 8" xfId="12745"/>
    <cellStyle name="Vírgula 9 8 2" xfId="45189"/>
    <cellStyle name="Vírgula 9 9" xfId="2486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.jpe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2.png"/><Relationship Id="rId1" Type="http://schemas.openxmlformats.org/officeDocument/2006/relationships/image" Target="../media/image17.jpeg"/><Relationship Id="rId4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2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jpe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76200</xdr:rowOff>
    </xdr:from>
    <xdr:to>
      <xdr:col>0</xdr:col>
      <xdr:colOff>1134745</xdr:colOff>
      <xdr:row>79</xdr:row>
      <xdr:rowOff>123824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73425"/>
          <a:ext cx="93472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158</xdr:row>
      <xdr:rowOff>57150</xdr:rowOff>
    </xdr:from>
    <xdr:to>
      <xdr:col>0</xdr:col>
      <xdr:colOff>1106170</xdr:colOff>
      <xdr:row>163</xdr:row>
      <xdr:rowOff>73659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813125"/>
          <a:ext cx="934720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47625</xdr:rowOff>
    </xdr:from>
    <xdr:to>
      <xdr:col>0</xdr:col>
      <xdr:colOff>1087120</xdr:colOff>
      <xdr:row>4</xdr:row>
      <xdr:rowOff>168910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762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76200</xdr:rowOff>
    </xdr:from>
    <xdr:to>
      <xdr:col>0</xdr:col>
      <xdr:colOff>1134745</xdr:colOff>
      <xdr:row>79</xdr:row>
      <xdr:rowOff>123824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73425"/>
          <a:ext cx="934720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158</xdr:row>
      <xdr:rowOff>57150</xdr:rowOff>
    </xdr:from>
    <xdr:to>
      <xdr:col>0</xdr:col>
      <xdr:colOff>1106170</xdr:colOff>
      <xdr:row>163</xdr:row>
      <xdr:rowOff>73659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8813125"/>
          <a:ext cx="934720" cy="101663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75</xdr:row>
      <xdr:rowOff>95250</xdr:rowOff>
    </xdr:from>
    <xdr:to>
      <xdr:col>0</xdr:col>
      <xdr:colOff>1134745</xdr:colOff>
      <xdr:row>79</xdr:row>
      <xdr:rowOff>142874</xdr:rowOff>
    </xdr:to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992475"/>
          <a:ext cx="934720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161925</xdr:rowOff>
    </xdr:from>
    <xdr:to>
      <xdr:col>2</xdr:col>
      <xdr:colOff>28575</xdr:colOff>
      <xdr:row>5</xdr:row>
      <xdr:rowOff>66675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9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161925"/>
          <a:ext cx="101917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</xdr:row>
      <xdr:rowOff>47625</xdr:rowOff>
    </xdr:from>
    <xdr:to>
      <xdr:col>0</xdr:col>
      <xdr:colOff>1524000</xdr:colOff>
      <xdr:row>3</xdr:row>
      <xdr:rowOff>104775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7650" y="238125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209550</xdr:colOff>
      <xdr:row>0</xdr:row>
      <xdr:rowOff>180975</xdr:rowOff>
    </xdr:from>
    <xdr:to>
      <xdr:col>4</xdr:col>
      <xdr:colOff>1343025</xdr:colOff>
      <xdr:row>5</xdr:row>
      <xdr:rowOff>85725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180975"/>
          <a:ext cx="1133475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695325</xdr:colOff>
      <xdr:row>1</xdr:row>
      <xdr:rowOff>95250</xdr:rowOff>
    </xdr:from>
    <xdr:to>
      <xdr:col>3</xdr:col>
      <xdr:colOff>1771650</xdr:colOff>
      <xdr:row>4</xdr:row>
      <xdr:rowOff>161925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2900" y="285750"/>
          <a:ext cx="1076325" cy="657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895350</xdr:colOff>
      <xdr:row>0</xdr:row>
      <xdr:rowOff>180975</xdr:rowOff>
    </xdr:from>
    <xdr:to>
      <xdr:col>3</xdr:col>
      <xdr:colOff>895350</xdr:colOff>
      <xdr:row>5</xdr:row>
      <xdr:rowOff>164106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9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80975"/>
          <a:ext cx="914400" cy="973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64882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5" y="0"/>
          <a:ext cx="868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42900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4</xdr:col>
      <xdr:colOff>9524</xdr:colOff>
      <xdr:row>0</xdr:row>
      <xdr:rowOff>138906</xdr:rowOff>
    </xdr:from>
    <xdr:to>
      <xdr:col>4</xdr:col>
      <xdr:colOff>12699</xdr:colOff>
      <xdr:row>4</xdr:row>
      <xdr:rowOff>86519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138906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15500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01050" y="0"/>
          <a:ext cx="4043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342900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1375" y="0"/>
          <a:ext cx="0" cy="723900"/>
        </a:xfrm>
        <a:prstGeom prst="rect">
          <a:avLst/>
        </a:prstGeom>
      </xdr:spPr>
    </xdr:pic>
    <xdr:clientData/>
  </xdr:two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D00-00001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0115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0" name="Imagem 19">
          <a:extLst>
            <a:ext uri="{FF2B5EF4-FFF2-40B4-BE49-F238E27FC236}">
              <a16:creationId xmlns="" xmlns:a16="http://schemas.microsoft.com/office/drawing/2014/main" id="{00000000-0008-0000-0D00-00001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1" name="Imagem 20"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D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D00-00001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24" name="Imagem 23">
          <a:extLst>
            <a:ext uri="{FF2B5EF4-FFF2-40B4-BE49-F238E27FC236}">
              <a16:creationId xmlns="" xmlns:a16="http://schemas.microsoft.com/office/drawing/2014/main" id="{00000000-0008-0000-0D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25" name="Imagem 24">
          <a:extLst>
            <a:ext uri="{FF2B5EF4-FFF2-40B4-BE49-F238E27FC236}">
              <a16:creationId xmlns="" xmlns:a16="http://schemas.microsoft.com/office/drawing/2014/main" id="{00000000-0008-0000-0D00-00001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716125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6" name="Imagem 25">
          <a:extLst>
            <a:ext uri="{FF2B5EF4-FFF2-40B4-BE49-F238E27FC236}">
              <a16:creationId xmlns="" xmlns:a16="http://schemas.microsoft.com/office/drawing/2014/main" id="{00000000-0008-0000-0D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7" name="Imagem 26">
          <a:extLst>
            <a:ext uri="{FF2B5EF4-FFF2-40B4-BE49-F238E27FC236}">
              <a16:creationId xmlns="" xmlns:a16="http://schemas.microsoft.com/office/drawing/2014/main" id="{00000000-0008-0000-0D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8" name="Imagem 27">
          <a:extLst>
            <a:ext uri="{FF2B5EF4-FFF2-40B4-BE49-F238E27FC236}">
              <a16:creationId xmlns="" xmlns:a16="http://schemas.microsoft.com/office/drawing/2014/main" id="{00000000-0008-0000-0D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D00-00001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30" name="Imagem 29">
          <a:extLst>
            <a:ext uri="{FF2B5EF4-FFF2-40B4-BE49-F238E27FC236}">
              <a16:creationId xmlns="" xmlns:a16="http://schemas.microsoft.com/office/drawing/2014/main" id="{00000000-0008-0000-0D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31" name="Imagem 30">
          <a:extLst>
            <a:ext uri="{FF2B5EF4-FFF2-40B4-BE49-F238E27FC236}">
              <a16:creationId xmlns="" xmlns:a16="http://schemas.microsoft.com/office/drawing/2014/main" id="{00000000-0008-0000-0D00-00001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D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33" name="Imagem 32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8658" cy="5979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34" name="Imagem 33">
          <a:extLst>
            <a:ext uri="{FF2B5EF4-FFF2-40B4-BE49-F238E27FC236}">
              <a16:creationId xmlns="" xmlns:a16="http://schemas.microsoft.com/office/drawing/2014/main" id="{00000000-0008-0000-0D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4</xdr:col>
      <xdr:colOff>9524</xdr:colOff>
      <xdr:row>0</xdr:row>
      <xdr:rowOff>31750</xdr:rowOff>
    </xdr:from>
    <xdr:to>
      <xdr:col>4</xdr:col>
      <xdr:colOff>12699</xdr:colOff>
      <xdr:row>3</xdr:row>
      <xdr:rowOff>169863</xdr:rowOff>
    </xdr:to>
    <xdr:pic>
      <xdr:nvPicPr>
        <xdr:cNvPr id="35" name="Imagem 34">
          <a:extLst>
            <a:ext uri="{FF2B5EF4-FFF2-40B4-BE49-F238E27FC236}">
              <a16:creationId xmlns="" xmlns:a16="http://schemas.microsoft.com/office/drawing/2014/main" id="{00000000-0008-0000-0D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36" name="Imagem 35">
          <a:extLst>
            <a:ext uri="{FF2B5EF4-FFF2-40B4-BE49-F238E27FC236}">
              <a16:creationId xmlns="" xmlns:a16="http://schemas.microsoft.com/office/drawing/2014/main" id="{00000000-0008-0000-0D00-00002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D00-00002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38" name="Imagem 37">
          <a:extLst>
            <a:ext uri="{FF2B5EF4-FFF2-40B4-BE49-F238E27FC236}">
              <a16:creationId xmlns="" xmlns:a16="http://schemas.microsoft.com/office/drawing/2014/main" id="{00000000-0008-0000-0D00-00002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5483" cy="5979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39" name="Imagem 38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23900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2381</xdr:rowOff>
    </xdr:to>
    <xdr:pic>
      <xdr:nvPicPr>
        <xdr:cNvPr id="40" name="Imagem 39"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0"/>
          <a:ext cx="0" cy="716756"/>
        </a:xfrm>
        <a:prstGeom prst="rect">
          <a:avLst/>
        </a:prstGeom>
      </xdr:spPr>
    </xdr:pic>
    <xdr:clientData/>
  </xdr:two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1" name="Imagem 4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2" name="Imagem 41">
          <a:extLst>
            <a:ext uri="{FF2B5EF4-FFF2-40B4-BE49-F238E27FC236}">
              <a16:creationId xmlns="" xmlns:a16="http://schemas.microsoft.com/office/drawing/2014/main" id="{00000000-0008-0000-0D00-00002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3" name="Imagem 42">
          <a:extLst>
            <a:ext uri="{FF2B5EF4-FFF2-40B4-BE49-F238E27FC236}">
              <a16:creationId xmlns="" xmlns:a16="http://schemas.microsoft.com/office/drawing/2014/main" id="{00000000-0008-0000-0D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4" name="Imagem 43">
          <a:extLst>
            <a:ext uri="{FF2B5EF4-FFF2-40B4-BE49-F238E27FC236}">
              <a16:creationId xmlns="" xmlns:a16="http://schemas.microsoft.com/office/drawing/2014/main" id="{00000000-0008-0000-0D00-00002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5" name="Imagem 44">
          <a:extLst>
            <a:ext uri="{FF2B5EF4-FFF2-40B4-BE49-F238E27FC236}">
              <a16:creationId xmlns="" xmlns:a16="http://schemas.microsoft.com/office/drawing/2014/main" id="{00000000-0008-0000-0D00-00002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6" name="Imagem 45">
          <a:extLst>
            <a:ext uri="{FF2B5EF4-FFF2-40B4-BE49-F238E27FC236}">
              <a16:creationId xmlns="" xmlns:a16="http://schemas.microsoft.com/office/drawing/2014/main" id="{00000000-0008-0000-0D00-00002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7" name="Imagem 46">
          <a:extLst>
            <a:ext uri="{FF2B5EF4-FFF2-40B4-BE49-F238E27FC236}">
              <a16:creationId xmlns="" xmlns:a16="http://schemas.microsoft.com/office/drawing/2014/main" id="{00000000-0008-0000-0D00-00002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48" name="Imagem 47">
          <a:extLst>
            <a:ext uri="{FF2B5EF4-FFF2-40B4-BE49-F238E27FC236}">
              <a16:creationId xmlns="" xmlns:a16="http://schemas.microsoft.com/office/drawing/2014/main" id="{00000000-0008-0000-0D00-00003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49" name="Imagem 48">
          <a:extLst>
            <a:ext uri="{FF2B5EF4-FFF2-40B4-BE49-F238E27FC236}">
              <a16:creationId xmlns="" xmlns:a16="http://schemas.microsoft.com/office/drawing/2014/main" id="{00000000-0008-0000-0D00-00003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50" name="Imagem 49">
          <a:extLst>
            <a:ext uri="{FF2B5EF4-FFF2-40B4-BE49-F238E27FC236}">
              <a16:creationId xmlns="" xmlns:a16="http://schemas.microsoft.com/office/drawing/2014/main" id="{00000000-0008-0000-0D00-00003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868" cy="595580"/>
    <xdr:pic>
      <xdr:nvPicPr>
        <xdr:cNvPr id="51" name="Imagem 50">
          <a:extLst>
            <a:ext uri="{FF2B5EF4-FFF2-40B4-BE49-F238E27FC236}">
              <a16:creationId xmlns="" xmlns:a16="http://schemas.microsoft.com/office/drawing/2014/main" id="{00000000-0008-0000-0D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868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4043" cy="595580"/>
    <xdr:pic>
      <xdr:nvPicPr>
        <xdr:cNvPr id="52" name="Imagem 51">
          <a:extLst>
            <a:ext uri="{FF2B5EF4-FFF2-40B4-BE49-F238E27FC236}">
              <a16:creationId xmlns="" xmlns:a16="http://schemas.microsoft.com/office/drawing/2014/main" id="{00000000-0008-0000-0D00-00003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849600" y="0"/>
          <a:ext cx="4043" cy="59558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D00-00003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4" name="Imagem 53">
          <a:extLst>
            <a:ext uri="{FF2B5EF4-FFF2-40B4-BE49-F238E27FC236}">
              <a16:creationId xmlns="" xmlns:a16="http://schemas.microsoft.com/office/drawing/2014/main" id="{00000000-0008-0000-0D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D00-00003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16756"/>
    <xdr:pic>
      <xdr:nvPicPr>
        <xdr:cNvPr id="56" name="Imagem 55">
          <a:extLst>
            <a:ext uri="{FF2B5EF4-FFF2-40B4-BE49-F238E27FC236}">
              <a16:creationId xmlns="" xmlns:a16="http://schemas.microsoft.com/office/drawing/2014/main" id="{00000000-0008-0000-0D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75" y="333375"/>
          <a:ext cx="0" cy="716756"/>
        </a:xfrm>
        <a:prstGeom prst="rect">
          <a:avLst/>
        </a:prstGeom>
      </xdr:spPr>
    </xdr:pic>
    <xdr:clientData/>
  </xdr:one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57" name="Imagem 56">
          <a:extLst>
            <a:ext uri="{FF2B5EF4-FFF2-40B4-BE49-F238E27FC236}">
              <a16:creationId xmlns="" xmlns:a16="http://schemas.microsoft.com/office/drawing/2014/main" id="{00000000-0008-0000-0D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58" name="Imagem 57">
          <a:extLst>
            <a:ext uri="{FF2B5EF4-FFF2-40B4-BE49-F238E27FC236}">
              <a16:creationId xmlns="" xmlns:a16="http://schemas.microsoft.com/office/drawing/2014/main" id="{00000000-0008-0000-0D00-00003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8658" cy="597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9524</xdr:colOff>
      <xdr:row>0</xdr:row>
      <xdr:rowOff>138906</xdr:rowOff>
    </xdr:from>
    <xdr:to>
      <xdr:col>4</xdr:col>
      <xdr:colOff>12699</xdr:colOff>
      <xdr:row>4</xdr:row>
      <xdr:rowOff>86519</xdr:rowOff>
    </xdr:to>
    <xdr:pic>
      <xdr:nvPicPr>
        <xdr:cNvPr id="59" name="Imagem 58">
          <a:extLst>
            <a:ext uri="{FF2B5EF4-FFF2-40B4-BE49-F238E27FC236}">
              <a16:creationId xmlns="" xmlns:a16="http://schemas.microsoft.com/office/drawing/2014/main" id="{00000000-0008-0000-0D00-00003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138906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60" name="Imagem 59">
          <a:extLst>
            <a:ext uri="{FF2B5EF4-FFF2-40B4-BE49-F238E27FC236}">
              <a16:creationId xmlns="" xmlns:a16="http://schemas.microsoft.com/office/drawing/2014/main" id="{00000000-0008-0000-0D00-00003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D00-00003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5483" cy="597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62" name="Imagem 61">
          <a:extLst>
            <a:ext uri="{FF2B5EF4-FFF2-40B4-BE49-F238E27FC236}">
              <a16:creationId xmlns="" xmlns:a16="http://schemas.microsoft.com/office/drawing/2014/main" id="{00000000-0008-0000-0D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8658</xdr:colOff>
      <xdr:row>2</xdr:row>
      <xdr:rowOff>74086</xdr:rowOff>
    </xdr:to>
    <xdr:pic>
      <xdr:nvPicPr>
        <xdr:cNvPr id="63" name="Imagem 62">
          <a:extLst>
            <a:ext uri="{FF2B5EF4-FFF2-40B4-BE49-F238E27FC236}">
              <a16:creationId xmlns="" xmlns:a16="http://schemas.microsoft.com/office/drawing/2014/main" id="{00000000-0008-0000-0D00-00003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8658" cy="597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9524</xdr:colOff>
      <xdr:row>0</xdr:row>
      <xdr:rowOff>31750</xdr:rowOff>
    </xdr:from>
    <xdr:to>
      <xdr:col>4</xdr:col>
      <xdr:colOff>12699</xdr:colOff>
      <xdr:row>3</xdr:row>
      <xdr:rowOff>169863</xdr:rowOff>
    </xdr:to>
    <xdr:pic>
      <xdr:nvPicPr>
        <xdr:cNvPr id="64" name="Imagem 63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16936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4</xdr:col>
      <xdr:colOff>5483</xdr:colOff>
      <xdr:row>2</xdr:row>
      <xdr:rowOff>74086</xdr:rowOff>
    </xdr:to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4625" y="0"/>
          <a:ext cx="5483" cy="59796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3" name="Imagem 2">
          <a:extLst>
            <a:ext uri="{FF2B5EF4-FFF2-40B4-BE49-F238E27FC236}">
              <a16:creationId xmlns="" xmlns:a16="http://schemas.microsoft.com/office/drawing/2014/main" id="{F1F5C821-9345-4BB5-A740-E99240E925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67" name="Imagem 66">
          <a:extLst>
            <a:ext uri="{FF2B5EF4-FFF2-40B4-BE49-F238E27FC236}">
              <a16:creationId xmlns="" xmlns:a16="http://schemas.microsoft.com/office/drawing/2014/main" id="{E28106CB-4F55-4D97-938F-3BDC44D69E46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138906</xdr:rowOff>
    </xdr:from>
    <xdr:ext cx="3175" cy="814388"/>
    <xdr:pic>
      <xdr:nvPicPr>
        <xdr:cNvPr id="68" name="Imagem 67">
          <a:extLst>
            <a:ext uri="{FF2B5EF4-FFF2-40B4-BE49-F238E27FC236}">
              <a16:creationId xmlns="" xmlns:a16="http://schemas.microsoft.com/office/drawing/2014/main" id="{ACD121D0-55B2-416A-A89F-F61085E129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138906"/>
          <a:ext cx="3175" cy="8143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69" name="Imagem 68">
          <a:extLst>
            <a:ext uri="{FF2B5EF4-FFF2-40B4-BE49-F238E27FC236}">
              <a16:creationId xmlns="" xmlns:a16="http://schemas.microsoft.com/office/drawing/2014/main" id="{2E3D67F9-7B82-42B2-88D2-55B7DD8FAB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70" name="Imagem 69">
          <a:extLst>
            <a:ext uri="{FF2B5EF4-FFF2-40B4-BE49-F238E27FC236}">
              <a16:creationId xmlns="" xmlns:a16="http://schemas.microsoft.com/office/drawing/2014/main" id="{FD57DD9B-C939-4404-8C10-3DD75FF62D8A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1" name="Imagem 70">
          <a:extLst>
            <a:ext uri="{FF2B5EF4-FFF2-40B4-BE49-F238E27FC236}">
              <a16:creationId xmlns="" xmlns:a16="http://schemas.microsoft.com/office/drawing/2014/main" id="{0278DD68-71FD-4C47-8073-0644239522F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72" name="Imagem 71">
          <a:extLst>
            <a:ext uri="{FF2B5EF4-FFF2-40B4-BE49-F238E27FC236}">
              <a16:creationId xmlns="" xmlns:a16="http://schemas.microsoft.com/office/drawing/2014/main" id="{A3943CE4-D7D5-458D-A502-5D6328B53B61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23913"/>
    <xdr:pic>
      <xdr:nvPicPr>
        <xdr:cNvPr id="73" name="Imagem 72">
          <a:extLst>
            <a:ext uri="{FF2B5EF4-FFF2-40B4-BE49-F238E27FC236}">
              <a16:creationId xmlns="" xmlns:a16="http://schemas.microsoft.com/office/drawing/2014/main" id="{102D520C-4FD6-4433-A605-FF37BD1C83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31750"/>
          <a:ext cx="3175" cy="823913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4" name="Imagem 73">
          <a:extLst>
            <a:ext uri="{FF2B5EF4-FFF2-40B4-BE49-F238E27FC236}">
              <a16:creationId xmlns="" xmlns:a16="http://schemas.microsoft.com/office/drawing/2014/main" id="{D1316145-2B15-4CCD-A5C3-DCFEF8684BD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75" name="Imagem 74">
          <a:extLst>
            <a:ext uri="{FF2B5EF4-FFF2-40B4-BE49-F238E27FC236}">
              <a16:creationId xmlns="" xmlns:a16="http://schemas.microsoft.com/office/drawing/2014/main" id="{0F5B2E4C-357A-45A6-91F1-13F0C5830174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6" name="Imagem 75">
          <a:extLst>
            <a:ext uri="{FF2B5EF4-FFF2-40B4-BE49-F238E27FC236}">
              <a16:creationId xmlns="" xmlns:a16="http://schemas.microsoft.com/office/drawing/2014/main" id="{E5AE695D-570E-4508-AC5B-302C2F671BE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77" name="Imagem 76">
          <a:extLst>
            <a:ext uri="{FF2B5EF4-FFF2-40B4-BE49-F238E27FC236}">
              <a16:creationId xmlns="" xmlns:a16="http://schemas.microsoft.com/office/drawing/2014/main" id="{47B9566A-0699-41C2-AA5E-7293B2A69E1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138906</xdr:rowOff>
    </xdr:from>
    <xdr:ext cx="3175" cy="814388"/>
    <xdr:pic>
      <xdr:nvPicPr>
        <xdr:cNvPr id="78" name="Imagem 77">
          <a:extLst>
            <a:ext uri="{FF2B5EF4-FFF2-40B4-BE49-F238E27FC236}">
              <a16:creationId xmlns="" xmlns:a16="http://schemas.microsoft.com/office/drawing/2014/main" id="{900427C8-408F-4AD0-A904-DB0FC6960F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138906"/>
          <a:ext cx="3175" cy="8143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79" name="Imagem 78">
          <a:extLst>
            <a:ext uri="{FF2B5EF4-FFF2-40B4-BE49-F238E27FC236}">
              <a16:creationId xmlns="" xmlns:a16="http://schemas.microsoft.com/office/drawing/2014/main" id="{338ECAB8-3AC1-4306-B7AA-51BD1FC91B1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80" name="Imagem 79">
          <a:extLst>
            <a:ext uri="{FF2B5EF4-FFF2-40B4-BE49-F238E27FC236}">
              <a16:creationId xmlns="" xmlns:a16="http://schemas.microsoft.com/office/drawing/2014/main" id="{EC758CC9-720B-470D-8981-5FC99C68DB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81" name="Imagem 80">
          <a:extLst>
            <a:ext uri="{FF2B5EF4-FFF2-40B4-BE49-F238E27FC236}">
              <a16:creationId xmlns="" xmlns:a16="http://schemas.microsoft.com/office/drawing/2014/main" id="{EF4ADFAA-5230-4642-B785-7061D60C1B1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4373" cy="578911"/>
    <xdr:pic>
      <xdr:nvPicPr>
        <xdr:cNvPr id="82" name="Imagem 81">
          <a:extLst>
            <a:ext uri="{FF2B5EF4-FFF2-40B4-BE49-F238E27FC236}">
              <a16:creationId xmlns="" xmlns:a16="http://schemas.microsoft.com/office/drawing/2014/main" id="{FC6ECB61-A092-494C-AFDA-66F93BED746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4373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23913"/>
    <xdr:pic>
      <xdr:nvPicPr>
        <xdr:cNvPr id="83" name="Imagem 82">
          <a:extLst>
            <a:ext uri="{FF2B5EF4-FFF2-40B4-BE49-F238E27FC236}">
              <a16:creationId xmlns="" xmlns:a16="http://schemas.microsoft.com/office/drawing/2014/main" id="{DE2AB6C3-2A65-4E15-8A42-9C5D8AB54C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4" y="31750"/>
          <a:ext cx="3175" cy="823913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02736"/>
    <xdr:pic>
      <xdr:nvPicPr>
        <xdr:cNvPr id="84" name="Imagem 83">
          <a:extLst>
            <a:ext uri="{FF2B5EF4-FFF2-40B4-BE49-F238E27FC236}">
              <a16:creationId xmlns="" xmlns:a16="http://schemas.microsoft.com/office/drawing/2014/main" id="{B9C4B20D-6CD5-435A-870A-31F62A0A362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44350" y="0"/>
          <a:ext cx="1927" cy="70273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11198" cy="578911"/>
    <xdr:pic>
      <xdr:nvPicPr>
        <xdr:cNvPr id="85" name="Imagem 84">
          <a:extLst>
            <a:ext uri="{FF2B5EF4-FFF2-40B4-BE49-F238E27FC236}">
              <a16:creationId xmlns="" xmlns:a16="http://schemas.microsoft.com/office/drawing/2014/main" id="{546290CC-C4D9-4316-8F83-2DCEAB05220E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24185" y="0"/>
          <a:ext cx="11198" cy="5789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86" name="Imagem 85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87" name="Imagem 86"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88" name="Imagem 87"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89" name="Imagem 88"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D00-00001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52488"/>
    <xdr:pic>
      <xdr:nvPicPr>
        <xdr:cNvPr id="92" name="Imagem 91">
          <a:extLst>
            <a:ext uri="{FF2B5EF4-FFF2-40B4-BE49-F238E27FC236}">
              <a16:creationId xmlns="" xmlns:a16="http://schemas.microsoft.com/office/drawing/2014/main" id="{00000000-0008-0000-0D00-00002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D00-00002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94" name="Imagem 93">
          <a:extLst>
            <a:ext uri="{FF2B5EF4-FFF2-40B4-BE49-F238E27FC236}">
              <a16:creationId xmlns="" xmlns:a16="http://schemas.microsoft.com/office/drawing/2014/main" id="{00000000-0008-0000-0D00-000026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5" name="Imagem 94">
          <a:extLst>
            <a:ext uri="{FF2B5EF4-FFF2-40B4-BE49-F238E27FC236}">
              <a16:creationId xmlns="" xmlns:a16="http://schemas.microsoft.com/office/drawing/2014/main" id="{00000000-0008-0000-0D00-00003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96" name="Imagem 95">
          <a:extLst>
            <a:ext uri="{FF2B5EF4-FFF2-40B4-BE49-F238E27FC236}">
              <a16:creationId xmlns="" xmlns:a16="http://schemas.microsoft.com/office/drawing/2014/main" id="{00000000-0008-0000-0D00-00003A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7" name="Imagem 96">
          <a:extLst>
            <a:ext uri="{FF2B5EF4-FFF2-40B4-BE49-F238E27FC236}">
              <a16:creationId xmlns="" xmlns:a16="http://schemas.microsoft.com/office/drawing/2014/main" id="{00000000-0008-0000-0D00-00003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D00-00003D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99" name="Imagem 98">
          <a:extLst>
            <a:ext uri="{FF2B5EF4-FFF2-40B4-BE49-F238E27FC236}">
              <a16:creationId xmlns="" xmlns:a16="http://schemas.microsoft.com/office/drawing/2014/main" id="{00000000-0008-0000-0D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3895" cy="597961"/>
    <xdr:pic>
      <xdr:nvPicPr>
        <xdr:cNvPr id="100" name="Imagem 99">
          <a:extLst>
            <a:ext uri="{FF2B5EF4-FFF2-40B4-BE49-F238E27FC236}">
              <a16:creationId xmlns="" xmlns:a16="http://schemas.microsoft.com/office/drawing/2014/main" id="{00000000-0008-0000-0D00-00003F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3895" cy="59796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9524</xdr:colOff>
      <xdr:row>0</xdr:row>
      <xdr:rowOff>31750</xdr:rowOff>
    </xdr:from>
    <xdr:ext cx="3175" cy="852488"/>
    <xdr:pic>
      <xdr:nvPicPr>
        <xdr:cNvPr id="101" name="Imagem 100">
          <a:extLst>
            <a:ext uri="{FF2B5EF4-FFF2-40B4-BE49-F238E27FC236}">
              <a16:creationId xmlns="" xmlns:a16="http://schemas.microsoft.com/office/drawing/2014/main" id="{00000000-0008-0000-0D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49" y="31750"/>
          <a:ext cx="3175" cy="852488"/>
        </a:xfrm>
        <a:prstGeom prst="rect">
          <a:avLst/>
        </a:prstGeom>
      </xdr:spPr>
    </xdr:pic>
    <xdr:clientData/>
  </xdr:oneCellAnchor>
  <xdr:oneCellAnchor>
    <xdr:from>
      <xdr:col>7</xdr:col>
      <xdr:colOff>1314450</xdr:colOff>
      <xdr:row>0</xdr:row>
      <xdr:rowOff>0</xdr:rowOff>
    </xdr:from>
    <xdr:ext cx="1927" cy="731311"/>
    <xdr:pic>
      <xdr:nvPicPr>
        <xdr:cNvPr id="102" name="Imagem 101">
          <a:extLst>
            <a:ext uri="{FF2B5EF4-FFF2-40B4-BE49-F238E27FC236}">
              <a16:creationId xmlns="" xmlns:a16="http://schemas.microsoft.com/office/drawing/2014/main" id="{00000000-0008-0000-0D00-000041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649075" y="0"/>
          <a:ext cx="1927" cy="73131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6</xdr:col>
      <xdr:colOff>1314450</xdr:colOff>
      <xdr:row>0</xdr:row>
      <xdr:rowOff>0</xdr:rowOff>
    </xdr:from>
    <xdr:ext cx="720" cy="597961"/>
    <xdr:pic>
      <xdr:nvPicPr>
        <xdr:cNvPr id="103" name="Imagem 102">
          <a:extLst>
            <a:ext uri="{FF2B5EF4-FFF2-40B4-BE49-F238E27FC236}">
              <a16:creationId xmlns="" xmlns:a16="http://schemas.microsoft.com/office/drawing/2014/main" id="{00000000-0008-0000-0D00-000042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39388" y="0"/>
          <a:ext cx="720" cy="597961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3</xdr:row>
      <xdr:rowOff>133350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14555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449300" y="0"/>
          <a:ext cx="1905" cy="7378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55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10700" y="0"/>
          <a:ext cx="1905" cy="6045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1190625</xdr:colOff>
      <xdr:row>0</xdr:row>
      <xdr:rowOff>0</xdr:rowOff>
    </xdr:from>
    <xdr:to>
      <xdr:col>3</xdr:col>
      <xdr:colOff>1190625</xdr:colOff>
      <xdr:row>3</xdr:row>
      <xdr:rowOff>133350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0"/>
          <a:ext cx="0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1314450</xdr:colOff>
      <xdr:row>0</xdr:row>
      <xdr:rowOff>0</xdr:rowOff>
    </xdr:from>
    <xdr:to>
      <xdr:col>4</xdr:col>
      <xdr:colOff>1316377</xdr:colOff>
      <xdr:row>3</xdr:row>
      <xdr:rowOff>14555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96575" y="0"/>
          <a:ext cx="1927" cy="738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19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45486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45486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482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1482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20" name="Imagem 19">
          <a:extLst>
            <a:ext uri="{FF2B5EF4-FFF2-40B4-BE49-F238E27FC236}">
              <a16:creationId xmlns="" xmlns:a16="http://schemas.microsoft.com/office/drawing/2014/main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21" name="Imagem 20">
          <a:extLst>
            <a:ext uri="{FF2B5EF4-FFF2-40B4-BE49-F238E27FC236}">
              <a16:creationId xmlns="" xmlns:a16="http://schemas.microsoft.com/office/drawing/2014/main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24" name="Imagem 23">
          <a:extLst>
            <a:ext uri="{FF2B5EF4-FFF2-40B4-BE49-F238E27FC236}">
              <a16:creationId xmlns="" xmlns:a16="http://schemas.microsoft.com/office/drawing/2014/main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25" name="Imagem 24">
          <a:extLst>
            <a:ext uri="{FF2B5EF4-FFF2-40B4-BE49-F238E27FC236}">
              <a16:creationId xmlns="" xmlns:a16="http://schemas.microsoft.com/office/drawing/2014/main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26" name="Imagem 25">
          <a:extLst>
            <a:ext uri="{FF2B5EF4-FFF2-40B4-BE49-F238E27FC236}">
              <a16:creationId xmlns="" xmlns:a16="http://schemas.microsoft.com/office/drawing/2014/main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27" name="Imagem 26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68" name="Imagem 67">
          <a:extLst>
            <a:ext uri="{FF2B5EF4-FFF2-40B4-BE49-F238E27FC236}">
              <a16:creationId xmlns="" xmlns:a16="http://schemas.microsoft.com/office/drawing/2014/main" id="{00000000-0008-0000-0E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69" name="Imagem 68">
          <a:extLst>
            <a:ext uri="{FF2B5EF4-FFF2-40B4-BE49-F238E27FC236}">
              <a16:creationId xmlns="" xmlns:a16="http://schemas.microsoft.com/office/drawing/2014/main" id="{00000000-0008-0000-0E00-000045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70" name="Imagem 69">
          <a:extLst>
            <a:ext uri="{FF2B5EF4-FFF2-40B4-BE49-F238E27FC236}">
              <a16:creationId xmlns="" xmlns:a16="http://schemas.microsoft.com/office/drawing/2014/main" id="{00000000-0008-0000-0E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71" name="Imagem 70">
          <a:extLst>
            <a:ext uri="{FF2B5EF4-FFF2-40B4-BE49-F238E27FC236}">
              <a16:creationId xmlns="" xmlns:a16="http://schemas.microsoft.com/office/drawing/2014/main" id="{00000000-0008-0000-0E00-00004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72" name="Imagem 71">
          <a:extLst>
            <a:ext uri="{FF2B5EF4-FFF2-40B4-BE49-F238E27FC236}">
              <a16:creationId xmlns="" xmlns:a16="http://schemas.microsoft.com/office/drawing/2014/main" id="{00000000-0008-0000-0E00-00004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73" name="Imagem 72">
          <a:extLst>
            <a:ext uri="{FF2B5EF4-FFF2-40B4-BE49-F238E27FC236}">
              <a16:creationId xmlns="" xmlns:a16="http://schemas.microsoft.com/office/drawing/2014/main" id="{00000000-0008-0000-0E00-00004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E00-00004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75" name="Imagem 74">
          <a:extLst>
            <a:ext uri="{FF2B5EF4-FFF2-40B4-BE49-F238E27FC236}">
              <a16:creationId xmlns="" xmlns:a16="http://schemas.microsoft.com/office/drawing/2014/main" id="{00000000-0008-0000-0E00-00004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76" name="Imagem 75">
          <a:extLst>
            <a:ext uri="{FF2B5EF4-FFF2-40B4-BE49-F238E27FC236}">
              <a16:creationId xmlns="" xmlns:a16="http://schemas.microsoft.com/office/drawing/2014/main" id="{00000000-0008-0000-0E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77" name="Imagem 76">
          <a:extLst>
            <a:ext uri="{FF2B5EF4-FFF2-40B4-BE49-F238E27FC236}">
              <a16:creationId xmlns="" xmlns:a16="http://schemas.microsoft.com/office/drawing/2014/main" id="{00000000-0008-0000-0E00-00004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E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71705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E00-00004F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3</xdr:row>
      <xdr:rowOff>0</xdr:rowOff>
    </xdr:to>
    <xdr:pic>
      <xdr:nvPicPr>
        <xdr:cNvPr id="80" name="Imagem 79">
          <a:extLst>
            <a:ext uri="{FF2B5EF4-FFF2-40B4-BE49-F238E27FC236}">
              <a16:creationId xmlns="" xmlns:a16="http://schemas.microsoft.com/office/drawing/2014/main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5030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E00-00005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E00-00005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602384"/>
    <xdr:pic>
      <xdr:nvPicPr>
        <xdr:cNvPr id="84" name="Imagem 83">
          <a:extLst>
            <a:ext uri="{FF2B5EF4-FFF2-40B4-BE49-F238E27FC236}">
              <a16:creationId xmlns="" xmlns:a16="http://schemas.microsoft.com/office/drawing/2014/main" id="{00000000-0008-0000-0E00-00005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E00-00005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86" name="Imagem 85">
          <a:extLst>
            <a:ext uri="{FF2B5EF4-FFF2-40B4-BE49-F238E27FC236}">
              <a16:creationId xmlns="" xmlns:a16="http://schemas.microsoft.com/office/drawing/2014/main" id="{00000000-0008-0000-0E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0</xdr:row>
      <xdr:rowOff>0</xdr:rowOff>
    </xdr:from>
    <xdr:ext cx="0" cy="721179"/>
    <xdr:pic>
      <xdr:nvPicPr>
        <xdr:cNvPr id="87" name="Imagem 86">
          <a:extLst>
            <a:ext uri="{FF2B5EF4-FFF2-40B4-BE49-F238E27FC236}">
              <a16:creationId xmlns="" xmlns:a16="http://schemas.microsoft.com/office/drawing/2014/main" id="{00000000-0008-0000-0E00-00005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46" name="Imagem 45">
          <a:extLst>
            <a:ext uri="{FF2B5EF4-FFF2-40B4-BE49-F238E27FC236}">
              <a16:creationId xmlns="" xmlns:a16="http://schemas.microsoft.com/office/drawing/2014/main" id="{00000000-0008-0000-0E00-00002E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7" name="Imagem 46">
          <a:extLst>
            <a:ext uri="{FF2B5EF4-FFF2-40B4-BE49-F238E27FC236}">
              <a16:creationId xmlns="" xmlns:a16="http://schemas.microsoft.com/office/drawing/2014/main" id="{00000000-0008-0000-0E00-00002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48" name="Imagem 47">
          <a:extLst>
            <a:ext uri="{FF2B5EF4-FFF2-40B4-BE49-F238E27FC236}">
              <a16:creationId xmlns="" xmlns:a16="http://schemas.microsoft.com/office/drawing/2014/main" id="{00000000-0008-0000-0E00-000030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49" name="Imagem 48">
          <a:extLst>
            <a:ext uri="{FF2B5EF4-FFF2-40B4-BE49-F238E27FC236}">
              <a16:creationId xmlns="" xmlns:a16="http://schemas.microsoft.com/office/drawing/2014/main" id="{00000000-0008-0000-0E00-00003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0" name="Imagem 49">
          <a:extLst>
            <a:ext uri="{FF2B5EF4-FFF2-40B4-BE49-F238E27FC236}">
              <a16:creationId xmlns="" xmlns:a16="http://schemas.microsoft.com/office/drawing/2014/main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1" name="Imagem 50">
          <a:extLst>
            <a:ext uri="{FF2B5EF4-FFF2-40B4-BE49-F238E27FC236}">
              <a16:creationId xmlns="" xmlns:a16="http://schemas.microsoft.com/office/drawing/2014/main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52" name="Imagem 51">
          <a:extLst>
            <a:ext uri="{FF2B5EF4-FFF2-40B4-BE49-F238E27FC236}">
              <a16:creationId xmlns="" xmlns:a16="http://schemas.microsoft.com/office/drawing/2014/main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4" name="Imagem 53">
          <a:extLst>
            <a:ext uri="{FF2B5EF4-FFF2-40B4-BE49-F238E27FC236}">
              <a16:creationId xmlns="" xmlns:a16="http://schemas.microsoft.com/office/drawing/2014/main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2</xdr:row>
      <xdr:rowOff>14555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342900"/>
          <a:ext cx="1927" cy="5384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6" name="Imagem 55">
          <a:extLst>
            <a:ext uri="{FF2B5EF4-FFF2-40B4-BE49-F238E27FC236}">
              <a16:creationId xmlns="" xmlns:a16="http://schemas.microsoft.com/office/drawing/2014/main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0</xdr:row>
      <xdr:rowOff>0</xdr:rowOff>
    </xdr:from>
    <xdr:ext cx="1927" cy="535709"/>
    <xdr:pic>
      <xdr:nvPicPr>
        <xdr:cNvPr id="57" name="Imagem 56">
          <a:extLst>
            <a:ext uri="{FF2B5EF4-FFF2-40B4-BE49-F238E27FC236}">
              <a16:creationId xmlns="" xmlns:a16="http://schemas.microsoft.com/office/drawing/2014/main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34290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58" name="Imagem 57">
          <a:extLst>
            <a:ext uri="{FF2B5EF4-FFF2-40B4-BE49-F238E27FC236}">
              <a16:creationId xmlns="" xmlns:a16="http://schemas.microsoft.com/office/drawing/2014/main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59" name="Imagem 58">
          <a:extLst>
            <a:ext uri="{FF2B5EF4-FFF2-40B4-BE49-F238E27FC236}">
              <a16:creationId xmlns="" xmlns:a16="http://schemas.microsoft.com/office/drawing/2014/main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0" name="Imagem 59">
          <a:extLst>
            <a:ext uri="{FF2B5EF4-FFF2-40B4-BE49-F238E27FC236}">
              <a16:creationId xmlns="" xmlns:a16="http://schemas.microsoft.com/office/drawing/2014/main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62" name="Imagem 61">
          <a:extLst>
            <a:ext uri="{FF2B5EF4-FFF2-40B4-BE49-F238E27FC236}">
              <a16:creationId xmlns="" xmlns:a16="http://schemas.microsoft.com/office/drawing/2014/main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3" name="Imagem 62">
          <a:extLst>
            <a:ext uri="{FF2B5EF4-FFF2-40B4-BE49-F238E27FC236}">
              <a16:creationId xmlns="" xmlns:a16="http://schemas.microsoft.com/office/drawing/2014/main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64" name="Imagem 63">
          <a:extLst>
            <a:ext uri="{FF2B5EF4-FFF2-40B4-BE49-F238E27FC236}">
              <a16:creationId xmlns="" xmlns:a16="http://schemas.microsoft.com/office/drawing/2014/main" id="{00000000-0008-0000-0E00-00004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E00-00004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0E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E00-00004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8" name="Imagem 87">
          <a:extLst>
            <a:ext uri="{FF2B5EF4-FFF2-40B4-BE49-F238E27FC236}">
              <a16:creationId xmlns="" xmlns:a16="http://schemas.microsoft.com/office/drawing/2014/main" id="{00000000-0008-0000-0E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89" name="Imagem 88">
          <a:extLst>
            <a:ext uri="{FF2B5EF4-FFF2-40B4-BE49-F238E27FC236}">
              <a16:creationId xmlns="" xmlns:a16="http://schemas.microsoft.com/office/drawing/2014/main" id="{00000000-0008-0000-0E00-000059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E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E00-00005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92" name="Imagem 91">
          <a:extLst>
            <a:ext uri="{FF2B5EF4-FFF2-40B4-BE49-F238E27FC236}">
              <a16:creationId xmlns="" xmlns:a16="http://schemas.microsoft.com/office/drawing/2014/main" id="{00000000-0008-0000-0E00-00005C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E00-00005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94" name="Imagem 93">
          <a:extLst>
            <a:ext uri="{FF2B5EF4-FFF2-40B4-BE49-F238E27FC236}">
              <a16:creationId xmlns="" xmlns:a16="http://schemas.microsoft.com/office/drawing/2014/main" id="{00000000-0008-0000-0E00-00005E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95" name="Imagem 94">
          <a:extLst>
            <a:ext uri="{FF2B5EF4-FFF2-40B4-BE49-F238E27FC236}">
              <a16:creationId xmlns="" xmlns:a16="http://schemas.microsoft.com/office/drawing/2014/main" id="{00000000-0008-0000-0E00-00005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96" name="Imagem 95">
          <a:extLst>
            <a:ext uri="{FF2B5EF4-FFF2-40B4-BE49-F238E27FC236}">
              <a16:creationId xmlns="" xmlns:a16="http://schemas.microsoft.com/office/drawing/2014/main" id="{00000000-0008-0000-0E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97" name="Imagem 96">
          <a:extLst>
            <a:ext uri="{FF2B5EF4-FFF2-40B4-BE49-F238E27FC236}">
              <a16:creationId xmlns="" xmlns:a16="http://schemas.microsoft.com/office/drawing/2014/main" id="{00000000-0008-0000-0E00-00006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E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99" name="Imagem 98">
          <a:extLst>
            <a:ext uri="{FF2B5EF4-FFF2-40B4-BE49-F238E27FC236}">
              <a16:creationId xmlns="" xmlns:a16="http://schemas.microsoft.com/office/drawing/2014/main" id="{00000000-0008-0000-0E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00" name="Imagem 99">
          <a:extLst>
            <a:ext uri="{FF2B5EF4-FFF2-40B4-BE49-F238E27FC236}">
              <a16:creationId xmlns="" xmlns:a16="http://schemas.microsoft.com/office/drawing/2014/main" id="{00000000-0008-0000-0E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101" name="Imagem 100">
          <a:extLst>
            <a:ext uri="{FF2B5EF4-FFF2-40B4-BE49-F238E27FC236}">
              <a16:creationId xmlns="" xmlns:a16="http://schemas.microsoft.com/office/drawing/2014/main" id="{00000000-0008-0000-0E00-00006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02" name="Imagem 101">
          <a:extLst>
            <a:ext uri="{FF2B5EF4-FFF2-40B4-BE49-F238E27FC236}">
              <a16:creationId xmlns="" xmlns:a16="http://schemas.microsoft.com/office/drawing/2014/main" id="{00000000-0008-0000-0E00-000066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03" name="Imagem 102">
          <a:extLst>
            <a:ext uri="{FF2B5EF4-FFF2-40B4-BE49-F238E27FC236}">
              <a16:creationId xmlns="" xmlns:a16="http://schemas.microsoft.com/office/drawing/2014/main" id="{00000000-0008-0000-0E00-00006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04" name="Imagem 103">
          <a:extLst>
            <a:ext uri="{FF2B5EF4-FFF2-40B4-BE49-F238E27FC236}">
              <a16:creationId xmlns="" xmlns:a16="http://schemas.microsoft.com/office/drawing/2014/main" id="{00000000-0008-0000-0E00-00006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05" name="Imagem 104">
          <a:extLst>
            <a:ext uri="{FF2B5EF4-FFF2-40B4-BE49-F238E27FC236}">
              <a16:creationId xmlns="" xmlns:a16="http://schemas.microsoft.com/office/drawing/2014/main" id="{00000000-0008-0000-0E00-00006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06" name="Imagem 105">
          <a:extLst>
            <a:ext uri="{FF2B5EF4-FFF2-40B4-BE49-F238E27FC236}">
              <a16:creationId xmlns="" xmlns:a16="http://schemas.microsoft.com/office/drawing/2014/main" id="{00000000-0008-0000-0E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07" name="Imagem 106">
          <a:extLst>
            <a:ext uri="{FF2B5EF4-FFF2-40B4-BE49-F238E27FC236}">
              <a16:creationId xmlns="" xmlns:a16="http://schemas.microsoft.com/office/drawing/2014/main" id="{00000000-0008-0000-0E00-00006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08" name="Imagem 107">
          <a:extLst>
            <a:ext uri="{FF2B5EF4-FFF2-40B4-BE49-F238E27FC236}">
              <a16:creationId xmlns="" xmlns:a16="http://schemas.microsoft.com/office/drawing/2014/main" id="{00000000-0008-0000-0E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605105"/>
    <xdr:pic>
      <xdr:nvPicPr>
        <xdr:cNvPr id="109" name="Imagem 108">
          <a:extLst>
            <a:ext uri="{FF2B5EF4-FFF2-40B4-BE49-F238E27FC236}">
              <a16:creationId xmlns="" xmlns:a16="http://schemas.microsoft.com/office/drawing/2014/main" id="{00000000-0008-0000-0E00-00006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0" name="Imagem 109">
          <a:extLst>
            <a:ext uri="{FF2B5EF4-FFF2-40B4-BE49-F238E27FC236}">
              <a16:creationId xmlns="" xmlns:a16="http://schemas.microsoft.com/office/drawing/2014/main" id="{00000000-0008-0000-0E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0"/>
          <a:ext cx="0" cy="723900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38430"/>
    <xdr:pic>
      <xdr:nvPicPr>
        <xdr:cNvPr id="111" name="Imagem 110">
          <a:extLst>
            <a:ext uri="{FF2B5EF4-FFF2-40B4-BE49-F238E27FC236}">
              <a16:creationId xmlns="" xmlns:a16="http://schemas.microsoft.com/office/drawing/2014/main" id="{00000000-0008-0000-0E00-00006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384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12" name="Imagem 111">
          <a:extLst>
            <a:ext uri="{FF2B5EF4-FFF2-40B4-BE49-F238E27FC236}">
              <a16:creationId xmlns="" xmlns:a16="http://schemas.microsoft.com/office/drawing/2014/main" id="{00000000-0008-0000-0E00-000070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13" name="Imagem 112">
          <a:extLst>
            <a:ext uri="{FF2B5EF4-FFF2-40B4-BE49-F238E27FC236}">
              <a16:creationId xmlns="" xmlns:a16="http://schemas.microsoft.com/office/drawing/2014/main" id="{00000000-0008-0000-0E00-00007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602384"/>
    <xdr:pic>
      <xdr:nvPicPr>
        <xdr:cNvPr id="114" name="Imagem 113">
          <a:extLst>
            <a:ext uri="{FF2B5EF4-FFF2-40B4-BE49-F238E27FC236}">
              <a16:creationId xmlns="" xmlns:a16="http://schemas.microsoft.com/office/drawing/2014/main" id="{00000000-0008-0000-0E00-000072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60238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15" name="Imagem 114">
          <a:extLst>
            <a:ext uri="{FF2B5EF4-FFF2-40B4-BE49-F238E27FC236}">
              <a16:creationId xmlns="" xmlns:a16="http://schemas.microsoft.com/office/drawing/2014/main" id="{00000000-0008-0000-0E00-00007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16" name="Imagem 115">
          <a:extLst>
            <a:ext uri="{FF2B5EF4-FFF2-40B4-BE49-F238E27FC236}">
              <a16:creationId xmlns="" xmlns:a16="http://schemas.microsoft.com/office/drawing/2014/main" id="{00000000-0008-0000-0E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1</xdr:col>
      <xdr:colOff>1190625</xdr:colOff>
      <xdr:row>1</xdr:row>
      <xdr:rowOff>0</xdr:rowOff>
    </xdr:from>
    <xdr:ext cx="0" cy="721179"/>
    <xdr:pic>
      <xdr:nvPicPr>
        <xdr:cNvPr id="117" name="Imagem 116">
          <a:extLst>
            <a:ext uri="{FF2B5EF4-FFF2-40B4-BE49-F238E27FC236}">
              <a16:creationId xmlns="" xmlns:a16="http://schemas.microsoft.com/office/drawing/2014/main" id="{00000000-0008-0000-0E00-00007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0"/>
          <a:ext cx="0" cy="721179"/>
        </a:xfrm>
        <a:prstGeom prst="rect">
          <a:avLst/>
        </a:prstGeom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18" name="Imagem 117">
          <a:extLst>
            <a:ext uri="{FF2B5EF4-FFF2-40B4-BE49-F238E27FC236}">
              <a16:creationId xmlns="" xmlns:a16="http://schemas.microsoft.com/office/drawing/2014/main" id="{00000000-0008-0000-0E00-000076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19" name="Imagem 118">
          <a:extLst>
            <a:ext uri="{FF2B5EF4-FFF2-40B4-BE49-F238E27FC236}">
              <a16:creationId xmlns="" xmlns:a16="http://schemas.microsoft.com/office/drawing/2014/main" id="{00000000-0008-0000-0E00-00007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0" name="Imagem 119">
          <a:extLst>
            <a:ext uri="{FF2B5EF4-FFF2-40B4-BE49-F238E27FC236}">
              <a16:creationId xmlns="" xmlns:a16="http://schemas.microsoft.com/office/drawing/2014/main" id="{00000000-0008-0000-0E00-000078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21" name="Imagem 120">
          <a:extLst>
            <a:ext uri="{FF2B5EF4-FFF2-40B4-BE49-F238E27FC236}">
              <a16:creationId xmlns="" xmlns:a16="http://schemas.microsoft.com/office/drawing/2014/main" id="{00000000-0008-0000-0E00-00007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2" name="Imagem 121">
          <a:extLst>
            <a:ext uri="{FF2B5EF4-FFF2-40B4-BE49-F238E27FC236}">
              <a16:creationId xmlns="" xmlns:a16="http://schemas.microsoft.com/office/drawing/2014/main" id="{00000000-0008-0000-0E00-00007A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3" name="Imagem 122">
          <a:extLst>
            <a:ext uri="{FF2B5EF4-FFF2-40B4-BE49-F238E27FC236}">
              <a16:creationId xmlns="" xmlns:a16="http://schemas.microsoft.com/office/drawing/2014/main" id="{00000000-0008-0000-0E00-00007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24" name="Imagem 123">
          <a:extLst>
            <a:ext uri="{FF2B5EF4-FFF2-40B4-BE49-F238E27FC236}">
              <a16:creationId xmlns="" xmlns:a16="http://schemas.microsoft.com/office/drawing/2014/main" id="{00000000-0008-0000-0E00-00007C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5" name="Imagem 124">
          <a:extLst>
            <a:ext uri="{FF2B5EF4-FFF2-40B4-BE49-F238E27FC236}">
              <a16:creationId xmlns="" xmlns:a16="http://schemas.microsoft.com/office/drawing/2014/main" id="{00000000-0008-0000-0E00-00007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6" name="Imagem 125">
          <a:extLst>
            <a:ext uri="{FF2B5EF4-FFF2-40B4-BE49-F238E27FC236}">
              <a16:creationId xmlns="" xmlns:a16="http://schemas.microsoft.com/office/drawing/2014/main" id="{00000000-0008-0000-0E00-00007E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1314450</xdr:colOff>
      <xdr:row>1</xdr:row>
      <xdr:rowOff>0</xdr:rowOff>
    </xdr:from>
    <xdr:ext cx="1927" cy="547955"/>
    <xdr:pic>
      <xdr:nvPicPr>
        <xdr:cNvPr id="127" name="Imagem 126">
          <a:extLst>
            <a:ext uri="{FF2B5EF4-FFF2-40B4-BE49-F238E27FC236}">
              <a16:creationId xmlns="" xmlns:a16="http://schemas.microsoft.com/office/drawing/2014/main" id="{00000000-0008-0000-0E00-00007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48700" y="0"/>
          <a:ext cx="1927" cy="54795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8" name="Imagem 127">
          <a:extLst>
            <a:ext uri="{FF2B5EF4-FFF2-40B4-BE49-F238E27FC236}">
              <a16:creationId xmlns="" xmlns:a16="http://schemas.microsoft.com/office/drawing/2014/main" id="{00000000-0008-0000-0E00-000080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1314450</xdr:colOff>
      <xdr:row>1</xdr:row>
      <xdr:rowOff>0</xdr:rowOff>
    </xdr:from>
    <xdr:ext cx="1927" cy="535709"/>
    <xdr:pic>
      <xdr:nvPicPr>
        <xdr:cNvPr id="129" name="Imagem 128">
          <a:extLst>
            <a:ext uri="{FF2B5EF4-FFF2-40B4-BE49-F238E27FC236}">
              <a16:creationId xmlns="" xmlns:a16="http://schemas.microsoft.com/office/drawing/2014/main" id="{00000000-0008-0000-0E00-00008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534775" y="0"/>
          <a:ext cx="1927" cy="53570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605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05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" name="Imagem 19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" name="Imagem 20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" name="Imagem 23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" name="Imagem 2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27" name="Imagem 26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" name="Imagem 27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" name="Imagem 29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" name="Imagem 30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" name="Imagem 32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34" name="Imagem 33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5" name="Imagem 3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6" name="Imagem 35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0F00-00002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" name="Imagem 37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" name="Imagem 38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" name="Imagem 39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" name="Imagem 40">
          <a:extLst>
            <a:ext uri="{FF2B5EF4-FFF2-40B4-BE49-F238E27FC236}">
              <a16:creationId xmlns="" xmlns:a16="http://schemas.microsoft.com/office/drawing/2014/main" id="{00000000-0008-0000-0F00-00002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42" name="Imagem 41">
          <a:extLst>
            <a:ext uri="{FF2B5EF4-FFF2-40B4-BE49-F238E27FC236}">
              <a16:creationId xmlns="" xmlns:a16="http://schemas.microsoft.com/office/drawing/2014/main" id="{00000000-0008-0000-0F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3" name="Imagem 42">
          <a:extLst>
            <a:ext uri="{FF2B5EF4-FFF2-40B4-BE49-F238E27FC236}">
              <a16:creationId xmlns="" xmlns:a16="http://schemas.microsoft.com/office/drawing/2014/main" id="{00000000-0008-0000-0F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4" name="Imagem 43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5" name="Imagem 44">
          <a:extLst>
            <a:ext uri="{FF2B5EF4-FFF2-40B4-BE49-F238E27FC236}">
              <a16:creationId xmlns="" xmlns:a16="http://schemas.microsoft.com/office/drawing/2014/main" id="{00000000-0008-0000-0F00-00002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" name="Imagem 45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" name="Imagem 46">
          <a:extLst>
            <a:ext uri="{FF2B5EF4-FFF2-40B4-BE49-F238E27FC236}">
              <a16:creationId xmlns="" xmlns:a16="http://schemas.microsoft.com/office/drawing/2014/main" id="{00000000-0008-0000-0F00-00002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" name="Imagem 47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" name="Imagem 48">
          <a:extLst>
            <a:ext uri="{FF2B5EF4-FFF2-40B4-BE49-F238E27FC236}">
              <a16:creationId xmlns="" xmlns:a16="http://schemas.microsoft.com/office/drawing/2014/main" id="{00000000-0008-0000-0F00-00003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0" name="Imagem 49">
          <a:extLst>
            <a:ext uri="{FF2B5EF4-FFF2-40B4-BE49-F238E27FC236}">
              <a16:creationId xmlns="" xmlns:a16="http://schemas.microsoft.com/office/drawing/2014/main" id="{00000000-0008-0000-0F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" name="Imagem 50">
          <a:extLst>
            <a:ext uri="{FF2B5EF4-FFF2-40B4-BE49-F238E27FC236}">
              <a16:creationId xmlns="" xmlns:a16="http://schemas.microsoft.com/office/drawing/2014/main" id="{00000000-0008-0000-0F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" name="Imagem 51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0F00-00003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" name="Imagem 53">
          <a:extLst>
            <a:ext uri="{FF2B5EF4-FFF2-40B4-BE49-F238E27FC236}">
              <a16:creationId xmlns="" xmlns:a16="http://schemas.microsoft.com/office/drawing/2014/main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0F00-00003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" name="Imagem 55">
          <a:extLst>
            <a:ext uri="{FF2B5EF4-FFF2-40B4-BE49-F238E27FC236}">
              <a16:creationId xmlns="" xmlns:a16="http://schemas.microsoft.com/office/drawing/2014/main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" name="Imagem 56">
          <a:extLst>
            <a:ext uri="{FF2B5EF4-FFF2-40B4-BE49-F238E27FC236}">
              <a16:creationId xmlns="" xmlns:a16="http://schemas.microsoft.com/office/drawing/2014/main" id="{00000000-0008-0000-0F00-00003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8" name="Imagem 57">
          <a:extLst>
            <a:ext uri="{FF2B5EF4-FFF2-40B4-BE49-F238E27FC236}">
              <a16:creationId xmlns="" xmlns:a16="http://schemas.microsoft.com/office/drawing/2014/main" id="{00000000-0008-0000-0F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9" name="Imagem 58">
          <a:extLst>
            <a:ext uri="{FF2B5EF4-FFF2-40B4-BE49-F238E27FC236}">
              <a16:creationId xmlns="" xmlns:a16="http://schemas.microsoft.com/office/drawing/2014/main" id="{00000000-0008-0000-0F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0" name="Imagem 59">
          <a:extLst>
            <a:ext uri="{FF2B5EF4-FFF2-40B4-BE49-F238E27FC236}">
              <a16:creationId xmlns="" xmlns:a16="http://schemas.microsoft.com/office/drawing/2014/main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0F00-00003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2" name="Imagem 61">
          <a:extLst>
            <a:ext uri="{FF2B5EF4-FFF2-40B4-BE49-F238E27FC236}">
              <a16:creationId xmlns="" xmlns:a16="http://schemas.microsoft.com/office/drawing/2014/main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3" name="Imagem 62">
          <a:extLst>
            <a:ext uri="{FF2B5EF4-FFF2-40B4-BE49-F238E27FC236}">
              <a16:creationId xmlns="" xmlns:a16="http://schemas.microsoft.com/office/drawing/2014/main" id="{00000000-0008-0000-0F00-00003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64" name="Imagem 63">
          <a:extLst>
            <a:ext uri="{FF2B5EF4-FFF2-40B4-BE49-F238E27FC236}">
              <a16:creationId xmlns="" xmlns:a16="http://schemas.microsoft.com/office/drawing/2014/main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0F00-00004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0F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0F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68" name="Imagem 67">
          <a:extLst>
            <a:ext uri="{FF2B5EF4-FFF2-40B4-BE49-F238E27FC236}">
              <a16:creationId xmlns="" xmlns:a16="http://schemas.microsoft.com/office/drawing/2014/main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69" name="Imagem 68">
          <a:extLst>
            <a:ext uri="{FF2B5EF4-FFF2-40B4-BE49-F238E27FC236}">
              <a16:creationId xmlns="" xmlns:a16="http://schemas.microsoft.com/office/drawing/2014/main" id="{00000000-0008-0000-0F00-00004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0" name="Imagem 69">
          <a:extLst>
            <a:ext uri="{FF2B5EF4-FFF2-40B4-BE49-F238E27FC236}">
              <a16:creationId xmlns="" xmlns:a16="http://schemas.microsoft.com/office/drawing/2014/main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1" name="Imagem 70">
          <a:extLst>
            <a:ext uri="{FF2B5EF4-FFF2-40B4-BE49-F238E27FC236}">
              <a16:creationId xmlns="" xmlns:a16="http://schemas.microsoft.com/office/drawing/2014/main" id="{00000000-0008-0000-0F00-00004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2" name="Imagem 71">
          <a:extLst>
            <a:ext uri="{FF2B5EF4-FFF2-40B4-BE49-F238E27FC236}">
              <a16:creationId xmlns="" xmlns:a16="http://schemas.microsoft.com/office/drawing/2014/main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3" name="Imagem 72">
          <a:extLst>
            <a:ext uri="{FF2B5EF4-FFF2-40B4-BE49-F238E27FC236}">
              <a16:creationId xmlns="" xmlns:a16="http://schemas.microsoft.com/office/drawing/2014/main" id="{00000000-0008-0000-0F00-00004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0F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75" name="Imagem 74">
          <a:extLst>
            <a:ext uri="{FF2B5EF4-FFF2-40B4-BE49-F238E27FC236}">
              <a16:creationId xmlns="" xmlns:a16="http://schemas.microsoft.com/office/drawing/2014/main" id="{00000000-0008-0000-0F00-00004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76" name="Imagem 75">
          <a:extLst>
            <a:ext uri="{FF2B5EF4-FFF2-40B4-BE49-F238E27FC236}">
              <a16:creationId xmlns="" xmlns:a16="http://schemas.microsoft.com/office/drawing/2014/main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77" name="Imagem 76">
          <a:extLst>
            <a:ext uri="{FF2B5EF4-FFF2-40B4-BE49-F238E27FC236}">
              <a16:creationId xmlns="" xmlns:a16="http://schemas.microsoft.com/office/drawing/2014/main" id="{00000000-0008-0000-0F00-00004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0F00-00004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0" name="Imagem 79">
          <a:extLst>
            <a:ext uri="{FF2B5EF4-FFF2-40B4-BE49-F238E27FC236}">
              <a16:creationId xmlns="" xmlns:a16="http://schemas.microsoft.com/office/drawing/2014/main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0F00-00005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0F00-00005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84" name="Imagem 83">
          <a:extLst>
            <a:ext uri="{FF2B5EF4-FFF2-40B4-BE49-F238E27FC236}">
              <a16:creationId xmlns="" xmlns:a16="http://schemas.microsoft.com/office/drawing/2014/main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0F00-00005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6" name="Imagem 85">
          <a:extLst>
            <a:ext uri="{FF2B5EF4-FFF2-40B4-BE49-F238E27FC236}">
              <a16:creationId xmlns="" xmlns:a16="http://schemas.microsoft.com/office/drawing/2014/main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7" name="Imagem 86">
          <a:extLst>
            <a:ext uri="{FF2B5EF4-FFF2-40B4-BE49-F238E27FC236}">
              <a16:creationId xmlns="" xmlns:a16="http://schemas.microsoft.com/office/drawing/2014/main" id="{00000000-0008-0000-0F00-00005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88" name="Imagem 87">
          <a:extLst>
            <a:ext uri="{FF2B5EF4-FFF2-40B4-BE49-F238E27FC236}">
              <a16:creationId xmlns="" xmlns:a16="http://schemas.microsoft.com/office/drawing/2014/main" id="{00000000-0008-0000-0F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89" name="Imagem 88">
          <a:extLst>
            <a:ext uri="{FF2B5EF4-FFF2-40B4-BE49-F238E27FC236}">
              <a16:creationId xmlns="" xmlns:a16="http://schemas.microsoft.com/office/drawing/2014/main" id="{00000000-0008-0000-0F00-00005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0F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2" name="Imagem 91">
          <a:extLst>
            <a:ext uri="{FF2B5EF4-FFF2-40B4-BE49-F238E27FC236}">
              <a16:creationId xmlns="" xmlns:a16="http://schemas.microsoft.com/office/drawing/2014/main" id="{00000000-0008-0000-0F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0F00-00005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4" name="Imagem 93">
          <a:extLst>
            <a:ext uri="{FF2B5EF4-FFF2-40B4-BE49-F238E27FC236}">
              <a16:creationId xmlns="" xmlns:a16="http://schemas.microsoft.com/office/drawing/2014/main" id="{00000000-0008-0000-0F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5" name="Imagem 94">
          <a:extLst>
            <a:ext uri="{FF2B5EF4-FFF2-40B4-BE49-F238E27FC236}">
              <a16:creationId xmlns="" xmlns:a16="http://schemas.microsoft.com/office/drawing/2014/main" id="{00000000-0008-0000-0F00-00005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6" name="Imagem 95">
          <a:extLst>
            <a:ext uri="{FF2B5EF4-FFF2-40B4-BE49-F238E27FC236}">
              <a16:creationId xmlns="" xmlns:a16="http://schemas.microsoft.com/office/drawing/2014/main" id="{00000000-0008-0000-0F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7" name="Imagem 96">
          <a:extLst>
            <a:ext uri="{FF2B5EF4-FFF2-40B4-BE49-F238E27FC236}">
              <a16:creationId xmlns="" xmlns:a16="http://schemas.microsoft.com/office/drawing/2014/main" id="{00000000-0008-0000-0F00-00006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0F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99" name="Imagem 98">
          <a:extLst>
            <a:ext uri="{FF2B5EF4-FFF2-40B4-BE49-F238E27FC236}">
              <a16:creationId xmlns="" xmlns:a16="http://schemas.microsoft.com/office/drawing/2014/main" id="{00000000-0008-0000-0F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" name="Imagem 99">
          <a:extLst>
            <a:ext uri="{FF2B5EF4-FFF2-40B4-BE49-F238E27FC236}">
              <a16:creationId xmlns="" xmlns:a16="http://schemas.microsoft.com/office/drawing/2014/main" id="{00000000-0008-0000-0F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1" name="Imagem 100">
          <a:extLst>
            <a:ext uri="{FF2B5EF4-FFF2-40B4-BE49-F238E27FC236}">
              <a16:creationId xmlns="" xmlns:a16="http://schemas.microsoft.com/office/drawing/2014/main" id="{00000000-0008-0000-0F00-00006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" name="Imagem 101">
          <a:extLst>
            <a:ext uri="{FF2B5EF4-FFF2-40B4-BE49-F238E27FC236}">
              <a16:creationId xmlns="" xmlns:a16="http://schemas.microsoft.com/office/drawing/2014/main" id="{00000000-0008-0000-0F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" name="Imagem 102">
          <a:extLst>
            <a:ext uri="{FF2B5EF4-FFF2-40B4-BE49-F238E27FC236}">
              <a16:creationId xmlns="" xmlns:a16="http://schemas.microsoft.com/office/drawing/2014/main" id="{00000000-0008-0000-0F00-00006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" name="Imagem 103">
          <a:extLst>
            <a:ext uri="{FF2B5EF4-FFF2-40B4-BE49-F238E27FC236}">
              <a16:creationId xmlns="" xmlns:a16="http://schemas.microsoft.com/office/drawing/2014/main" id="{00000000-0008-0000-0F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" name="Imagem 104">
          <a:extLst>
            <a:ext uri="{FF2B5EF4-FFF2-40B4-BE49-F238E27FC236}">
              <a16:creationId xmlns="" xmlns:a16="http://schemas.microsoft.com/office/drawing/2014/main" id="{00000000-0008-0000-0F00-00006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06" name="Imagem 105">
          <a:extLst>
            <a:ext uri="{FF2B5EF4-FFF2-40B4-BE49-F238E27FC236}">
              <a16:creationId xmlns="" xmlns:a16="http://schemas.microsoft.com/office/drawing/2014/main" id="{00000000-0008-0000-0F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07" name="Imagem 106">
          <a:extLst>
            <a:ext uri="{FF2B5EF4-FFF2-40B4-BE49-F238E27FC236}">
              <a16:creationId xmlns="" xmlns:a16="http://schemas.microsoft.com/office/drawing/2014/main" id="{00000000-0008-0000-0F00-00006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" name="Imagem 107">
          <a:extLst>
            <a:ext uri="{FF2B5EF4-FFF2-40B4-BE49-F238E27FC236}">
              <a16:creationId xmlns="" xmlns:a16="http://schemas.microsoft.com/office/drawing/2014/main" id="{00000000-0008-0000-0F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9" name="Imagem 108">
          <a:extLst>
            <a:ext uri="{FF2B5EF4-FFF2-40B4-BE49-F238E27FC236}">
              <a16:creationId xmlns="" xmlns:a16="http://schemas.microsoft.com/office/drawing/2014/main" id="{00000000-0008-0000-0F00-00006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" name="Imagem 109">
          <a:extLst>
            <a:ext uri="{FF2B5EF4-FFF2-40B4-BE49-F238E27FC236}">
              <a16:creationId xmlns="" xmlns:a16="http://schemas.microsoft.com/office/drawing/2014/main" id="{00000000-0008-0000-0F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" name="Imagem 110">
          <a:extLst>
            <a:ext uri="{FF2B5EF4-FFF2-40B4-BE49-F238E27FC236}">
              <a16:creationId xmlns="" xmlns:a16="http://schemas.microsoft.com/office/drawing/2014/main" id="{00000000-0008-0000-0F00-00006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" name="Imagem 111">
          <a:extLst>
            <a:ext uri="{FF2B5EF4-FFF2-40B4-BE49-F238E27FC236}">
              <a16:creationId xmlns="" xmlns:a16="http://schemas.microsoft.com/office/drawing/2014/main" id="{00000000-0008-0000-0F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" name="Imagem 112">
          <a:extLst>
            <a:ext uri="{FF2B5EF4-FFF2-40B4-BE49-F238E27FC236}">
              <a16:creationId xmlns="" xmlns:a16="http://schemas.microsoft.com/office/drawing/2014/main" id="{00000000-0008-0000-0F00-00007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14" name="Imagem 113">
          <a:extLst>
            <a:ext uri="{FF2B5EF4-FFF2-40B4-BE49-F238E27FC236}">
              <a16:creationId xmlns="" xmlns:a16="http://schemas.microsoft.com/office/drawing/2014/main" id="{00000000-0008-0000-0F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15" name="Imagem 114">
          <a:extLst>
            <a:ext uri="{FF2B5EF4-FFF2-40B4-BE49-F238E27FC236}">
              <a16:creationId xmlns="" xmlns:a16="http://schemas.microsoft.com/office/drawing/2014/main" id="{00000000-0008-0000-0F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" name="Imagem 115">
          <a:extLst>
            <a:ext uri="{FF2B5EF4-FFF2-40B4-BE49-F238E27FC236}">
              <a16:creationId xmlns="" xmlns:a16="http://schemas.microsoft.com/office/drawing/2014/main" id="{00000000-0008-0000-0F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7" name="Imagem 116">
          <a:extLst>
            <a:ext uri="{FF2B5EF4-FFF2-40B4-BE49-F238E27FC236}">
              <a16:creationId xmlns="" xmlns:a16="http://schemas.microsoft.com/office/drawing/2014/main" id="{00000000-0008-0000-0F00-00007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" name="Imagem 117">
          <a:extLst>
            <a:ext uri="{FF2B5EF4-FFF2-40B4-BE49-F238E27FC236}">
              <a16:creationId xmlns="" xmlns:a16="http://schemas.microsoft.com/office/drawing/2014/main" id="{00000000-0008-0000-0F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" name="Imagem 118">
          <a:extLst>
            <a:ext uri="{FF2B5EF4-FFF2-40B4-BE49-F238E27FC236}">
              <a16:creationId xmlns="" xmlns:a16="http://schemas.microsoft.com/office/drawing/2014/main" id="{00000000-0008-0000-0F00-00007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" name="Imagem 119">
          <a:extLst>
            <a:ext uri="{FF2B5EF4-FFF2-40B4-BE49-F238E27FC236}">
              <a16:creationId xmlns="" xmlns:a16="http://schemas.microsoft.com/office/drawing/2014/main" id="{00000000-0008-0000-0F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" name="Imagem 120">
          <a:extLst>
            <a:ext uri="{FF2B5EF4-FFF2-40B4-BE49-F238E27FC236}">
              <a16:creationId xmlns="" xmlns:a16="http://schemas.microsoft.com/office/drawing/2014/main" id="{00000000-0008-0000-0F00-00007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22" name="Imagem 121">
          <a:extLst>
            <a:ext uri="{FF2B5EF4-FFF2-40B4-BE49-F238E27FC236}">
              <a16:creationId xmlns="" xmlns:a16="http://schemas.microsoft.com/office/drawing/2014/main" id="{00000000-0008-0000-0F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23" name="Imagem 122">
          <a:extLst>
            <a:ext uri="{FF2B5EF4-FFF2-40B4-BE49-F238E27FC236}">
              <a16:creationId xmlns="" xmlns:a16="http://schemas.microsoft.com/office/drawing/2014/main" id="{00000000-0008-0000-0F00-00007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" name="Imagem 123">
          <a:extLst>
            <a:ext uri="{FF2B5EF4-FFF2-40B4-BE49-F238E27FC236}">
              <a16:creationId xmlns="" xmlns:a16="http://schemas.microsoft.com/office/drawing/2014/main" id="{00000000-0008-0000-0F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5" name="Imagem 124">
          <a:extLst>
            <a:ext uri="{FF2B5EF4-FFF2-40B4-BE49-F238E27FC236}">
              <a16:creationId xmlns="" xmlns:a16="http://schemas.microsoft.com/office/drawing/2014/main" id="{00000000-0008-0000-0F00-00007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" name="Imagem 125">
          <a:extLst>
            <a:ext uri="{FF2B5EF4-FFF2-40B4-BE49-F238E27FC236}">
              <a16:creationId xmlns="" xmlns:a16="http://schemas.microsoft.com/office/drawing/2014/main" id="{00000000-0008-0000-0F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" name="Imagem 126">
          <a:extLst>
            <a:ext uri="{FF2B5EF4-FFF2-40B4-BE49-F238E27FC236}">
              <a16:creationId xmlns="" xmlns:a16="http://schemas.microsoft.com/office/drawing/2014/main" id="{00000000-0008-0000-0F00-00007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" name="Imagem 127">
          <a:extLst>
            <a:ext uri="{FF2B5EF4-FFF2-40B4-BE49-F238E27FC236}">
              <a16:creationId xmlns="" xmlns:a16="http://schemas.microsoft.com/office/drawing/2014/main" id="{00000000-0008-0000-0F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" name="Imagem 128">
          <a:extLst>
            <a:ext uri="{FF2B5EF4-FFF2-40B4-BE49-F238E27FC236}">
              <a16:creationId xmlns="" xmlns:a16="http://schemas.microsoft.com/office/drawing/2014/main" id="{00000000-0008-0000-0F00-00008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30" name="Imagem 129">
          <a:extLst>
            <a:ext uri="{FF2B5EF4-FFF2-40B4-BE49-F238E27FC236}">
              <a16:creationId xmlns="" xmlns:a16="http://schemas.microsoft.com/office/drawing/2014/main" id="{00000000-0008-0000-0F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31" name="Imagem 130">
          <a:extLst>
            <a:ext uri="{FF2B5EF4-FFF2-40B4-BE49-F238E27FC236}">
              <a16:creationId xmlns="" xmlns:a16="http://schemas.microsoft.com/office/drawing/2014/main" id="{00000000-0008-0000-0F00-00008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" name="Imagem 131">
          <a:extLst>
            <a:ext uri="{FF2B5EF4-FFF2-40B4-BE49-F238E27FC236}">
              <a16:creationId xmlns="" xmlns:a16="http://schemas.microsoft.com/office/drawing/2014/main" id="{00000000-0008-0000-0F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3" name="Imagem 132">
          <a:extLst>
            <a:ext uri="{FF2B5EF4-FFF2-40B4-BE49-F238E27FC236}">
              <a16:creationId xmlns="" xmlns:a16="http://schemas.microsoft.com/office/drawing/2014/main" id="{00000000-0008-0000-0F00-00008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" name="Imagem 133">
          <a:extLst>
            <a:ext uri="{FF2B5EF4-FFF2-40B4-BE49-F238E27FC236}">
              <a16:creationId xmlns="" xmlns:a16="http://schemas.microsoft.com/office/drawing/2014/main" id="{00000000-0008-0000-0F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" name="Imagem 134">
          <a:extLst>
            <a:ext uri="{FF2B5EF4-FFF2-40B4-BE49-F238E27FC236}">
              <a16:creationId xmlns="" xmlns:a16="http://schemas.microsoft.com/office/drawing/2014/main" id="{00000000-0008-0000-0F00-00008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" name="Imagem 135">
          <a:extLst>
            <a:ext uri="{FF2B5EF4-FFF2-40B4-BE49-F238E27FC236}">
              <a16:creationId xmlns="" xmlns:a16="http://schemas.microsoft.com/office/drawing/2014/main" id="{00000000-0008-0000-0F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" name="Imagem 136">
          <a:extLst>
            <a:ext uri="{FF2B5EF4-FFF2-40B4-BE49-F238E27FC236}">
              <a16:creationId xmlns="" xmlns:a16="http://schemas.microsoft.com/office/drawing/2014/main" id="{00000000-0008-0000-0F00-00008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38" name="Imagem 137">
          <a:extLst>
            <a:ext uri="{FF2B5EF4-FFF2-40B4-BE49-F238E27FC236}">
              <a16:creationId xmlns="" xmlns:a16="http://schemas.microsoft.com/office/drawing/2014/main" id="{00000000-0008-0000-0F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39" name="Imagem 138">
          <a:extLst>
            <a:ext uri="{FF2B5EF4-FFF2-40B4-BE49-F238E27FC236}">
              <a16:creationId xmlns="" xmlns:a16="http://schemas.microsoft.com/office/drawing/2014/main" id="{00000000-0008-0000-0F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" name="Imagem 139">
          <a:extLst>
            <a:ext uri="{FF2B5EF4-FFF2-40B4-BE49-F238E27FC236}">
              <a16:creationId xmlns="" xmlns:a16="http://schemas.microsoft.com/office/drawing/2014/main" id="{00000000-0008-0000-0F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1" name="Imagem 140">
          <a:extLst>
            <a:ext uri="{FF2B5EF4-FFF2-40B4-BE49-F238E27FC236}">
              <a16:creationId xmlns="" xmlns:a16="http://schemas.microsoft.com/office/drawing/2014/main" id="{00000000-0008-0000-0F00-00008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" name="Imagem 141">
          <a:extLst>
            <a:ext uri="{FF2B5EF4-FFF2-40B4-BE49-F238E27FC236}">
              <a16:creationId xmlns="" xmlns:a16="http://schemas.microsoft.com/office/drawing/2014/main" id="{00000000-0008-0000-0F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" name="Imagem 142">
          <a:extLst>
            <a:ext uri="{FF2B5EF4-FFF2-40B4-BE49-F238E27FC236}">
              <a16:creationId xmlns="" xmlns:a16="http://schemas.microsoft.com/office/drawing/2014/main" id="{00000000-0008-0000-0F00-00008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" name="Imagem 143">
          <a:extLst>
            <a:ext uri="{FF2B5EF4-FFF2-40B4-BE49-F238E27FC236}">
              <a16:creationId xmlns="" xmlns:a16="http://schemas.microsoft.com/office/drawing/2014/main" id="{00000000-0008-0000-0F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" name="Imagem 144">
          <a:extLst>
            <a:ext uri="{FF2B5EF4-FFF2-40B4-BE49-F238E27FC236}">
              <a16:creationId xmlns="" xmlns:a16="http://schemas.microsoft.com/office/drawing/2014/main" id="{00000000-0008-0000-0F00-00009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46" name="Imagem 145">
          <a:extLst>
            <a:ext uri="{FF2B5EF4-FFF2-40B4-BE49-F238E27FC236}">
              <a16:creationId xmlns="" xmlns:a16="http://schemas.microsoft.com/office/drawing/2014/main" id="{00000000-0008-0000-0F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47" name="Imagem 146">
          <a:extLst>
            <a:ext uri="{FF2B5EF4-FFF2-40B4-BE49-F238E27FC236}">
              <a16:creationId xmlns="" xmlns:a16="http://schemas.microsoft.com/office/drawing/2014/main" id="{00000000-0008-0000-0F00-00009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" name="Imagem 147">
          <a:extLst>
            <a:ext uri="{FF2B5EF4-FFF2-40B4-BE49-F238E27FC236}">
              <a16:creationId xmlns="" xmlns:a16="http://schemas.microsoft.com/office/drawing/2014/main" id="{00000000-0008-0000-0F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9" name="Imagem 148">
          <a:extLst>
            <a:ext uri="{FF2B5EF4-FFF2-40B4-BE49-F238E27FC236}">
              <a16:creationId xmlns="" xmlns:a16="http://schemas.microsoft.com/office/drawing/2014/main" id="{00000000-0008-0000-0F00-00009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" name="Imagem 149">
          <a:extLst>
            <a:ext uri="{FF2B5EF4-FFF2-40B4-BE49-F238E27FC236}">
              <a16:creationId xmlns="" xmlns:a16="http://schemas.microsoft.com/office/drawing/2014/main" id="{00000000-0008-0000-0F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" name="Imagem 150">
          <a:extLst>
            <a:ext uri="{FF2B5EF4-FFF2-40B4-BE49-F238E27FC236}">
              <a16:creationId xmlns="" xmlns:a16="http://schemas.microsoft.com/office/drawing/2014/main" id="{00000000-0008-0000-0F00-00009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" name="Imagem 151">
          <a:extLst>
            <a:ext uri="{FF2B5EF4-FFF2-40B4-BE49-F238E27FC236}">
              <a16:creationId xmlns="" xmlns:a16="http://schemas.microsoft.com/office/drawing/2014/main" id="{00000000-0008-0000-0F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" name="Imagem 152">
          <a:extLst>
            <a:ext uri="{FF2B5EF4-FFF2-40B4-BE49-F238E27FC236}">
              <a16:creationId xmlns="" xmlns:a16="http://schemas.microsoft.com/office/drawing/2014/main" id="{00000000-0008-0000-0F00-00009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154" name="Imagem 153">
          <a:extLst>
            <a:ext uri="{FF2B5EF4-FFF2-40B4-BE49-F238E27FC236}">
              <a16:creationId xmlns="" xmlns:a16="http://schemas.microsoft.com/office/drawing/2014/main" id="{00000000-0008-0000-0F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155" name="Imagem 154">
          <a:extLst>
            <a:ext uri="{FF2B5EF4-FFF2-40B4-BE49-F238E27FC236}">
              <a16:creationId xmlns="" xmlns:a16="http://schemas.microsoft.com/office/drawing/2014/main" id="{00000000-0008-0000-0F00-00009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" name="Imagem 155">
          <a:extLst>
            <a:ext uri="{FF2B5EF4-FFF2-40B4-BE49-F238E27FC236}">
              <a16:creationId xmlns="" xmlns:a16="http://schemas.microsoft.com/office/drawing/2014/main" id="{00000000-0008-0000-0F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7" name="Imagem 156">
          <a:extLst>
            <a:ext uri="{FF2B5EF4-FFF2-40B4-BE49-F238E27FC236}">
              <a16:creationId xmlns="" xmlns:a16="http://schemas.microsoft.com/office/drawing/2014/main" id="{00000000-0008-0000-0F00-00009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" name="Imagem 157">
          <a:extLst>
            <a:ext uri="{FF2B5EF4-FFF2-40B4-BE49-F238E27FC236}">
              <a16:creationId xmlns="" xmlns:a16="http://schemas.microsoft.com/office/drawing/2014/main" id="{00000000-0008-0000-0F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" name="Imagem 158">
          <a:extLst>
            <a:ext uri="{FF2B5EF4-FFF2-40B4-BE49-F238E27FC236}">
              <a16:creationId xmlns="" xmlns:a16="http://schemas.microsoft.com/office/drawing/2014/main" id="{00000000-0008-0000-0F00-00009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" name="Imagem 159">
          <a:extLst>
            <a:ext uri="{FF2B5EF4-FFF2-40B4-BE49-F238E27FC236}">
              <a16:creationId xmlns="" xmlns:a16="http://schemas.microsoft.com/office/drawing/2014/main" id="{00000000-0008-0000-0F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" name="Imagem 160">
          <a:extLst>
            <a:ext uri="{FF2B5EF4-FFF2-40B4-BE49-F238E27FC236}">
              <a16:creationId xmlns="" xmlns:a16="http://schemas.microsoft.com/office/drawing/2014/main" id="{00000000-0008-0000-0F00-0000A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62" name="Imagem 161">
          <a:extLst>
            <a:ext uri="{FF2B5EF4-FFF2-40B4-BE49-F238E27FC236}">
              <a16:creationId xmlns="" xmlns:a16="http://schemas.microsoft.com/office/drawing/2014/main" id="{00000000-0008-0000-0F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63" name="Imagem 162">
          <a:extLst>
            <a:ext uri="{FF2B5EF4-FFF2-40B4-BE49-F238E27FC236}">
              <a16:creationId xmlns="" xmlns:a16="http://schemas.microsoft.com/office/drawing/2014/main" id="{00000000-0008-0000-0F00-0000A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" name="Imagem 163">
          <a:extLst>
            <a:ext uri="{FF2B5EF4-FFF2-40B4-BE49-F238E27FC236}">
              <a16:creationId xmlns="" xmlns:a16="http://schemas.microsoft.com/office/drawing/2014/main" id="{00000000-0008-0000-0F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" name="Imagem 164">
          <a:extLst>
            <a:ext uri="{FF2B5EF4-FFF2-40B4-BE49-F238E27FC236}">
              <a16:creationId xmlns="" xmlns:a16="http://schemas.microsoft.com/office/drawing/2014/main" id="{00000000-0008-0000-0F00-0000A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" name="Imagem 165">
          <a:extLst>
            <a:ext uri="{FF2B5EF4-FFF2-40B4-BE49-F238E27FC236}">
              <a16:creationId xmlns="" xmlns:a16="http://schemas.microsoft.com/office/drawing/2014/main" id="{00000000-0008-0000-0F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" name="Imagem 166">
          <a:extLst>
            <a:ext uri="{FF2B5EF4-FFF2-40B4-BE49-F238E27FC236}">
              <a16:creationId xmlns="" xmlns:a16="http://schemas.microsoft.com/office/drawing/2014/main" id="{00000000-0008-0000-0F00-0000A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" name="Imagem 167">
          <a:extLst>
            <a:ext uri="{FF2B5EF4-FFF2-40B4-BE49-F238E27FC236}">
              <a16:creationId xmlns="" xmlns:a16="http://schemas.microsoft.com/office/drawing/2014/main" id="{00000000-0008-0000-0F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" name="Imagem 168">
          <a:extLst>
            <a:ext uri="{FF2B5EF4-FFF2-40B4-BE49-F238E27FC236}">
              <a16:creationId xmlns="" xmlns:a16="http://schemas.microsoft.com/office/drawing/2014/main" id="{00000000-0008-0000-0F00-0000A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70" name="Imagem 169">
          <a:extLst>
            <a:ext uri="{FF2B5EF4-FFF2-40B4-BE49-F238E27FC236}">
              <a16:creationId xmlns="" xmlns:a16="http://schemas.microsoft.com/office/drawing/2014/main" id="{00000000-0008-0000-0F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71" name="Imagem 170">
          <a:extLst>
            <a:ext uri="{FF2B5EF4-FFF2-40B4-BE49-F238E27FC236}">
              <a16:creationId xmlns="" xmlns:a16="http://schemas.microsoft.com/office/drawing/2014/main" id="{00000000-0008-0000-0F00-0000A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2" name="Imagem 171">
          <a:extLst>
            <a:ext uri="{FF2B5EF4-FFF2-40B4-BE49-F238E27FC236}">
              <a16:creationId xmlns="" xmlns:a16="http://schemas.microsoft.com/office/drawing/2014/main" id="{00000000-0008-0000-0F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3" name="Imagem 172">
          <a:extLst>
            <a:ext uri="{FF2B5EF4-FFF2-40B4-BE49-F238E27FC236}">
              <a16:creationId xmlns="" xmlns:a16="http://schemas.microsoft.com/office/drawing/2014/main" id="{00000000-0008-0000-0F00-0000A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4" name="Imagem 173">
          <a:extLst>
            <a:ext uri="{FF2B5EF4-FFF2-40B4-BE49-F238E27FC236}">
              <a16:creationId xmlns="" xmlns:a16="http://schemas.microsoft.com/office/drawing/2014/main" id="{00000000-0008-0000-0F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5" name="Imagem 174">
          <a:extLst>
            <a:ext uri="{FF2B5EF4-FFF2-40B4-BE49-F238E27FC236}">
              <a16:creationId xmlns="" xmlns:a16="http://schemas.microsoft.com/office/drawing/2014/main" id="{00000000-0008-0000-0F00-0000A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6" name="Imagem 175">
          <a:extLst>
            <a:ext uri="{FF2B5EF4-FFF2-40B4-BE49-F238E27FC236}">
              <a16:creationId xmlns="" xmlns:a16="http://schemas.microsoft.com/office/drawing/2014/main" id="{00000000-0008-0000-0F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7" name="Imagem 176">
          <a:extLst>
            <a:ext uri="{FF2B5EF4-FFF2-40B4-BE49-F238E27FC236}">
              <a16:creationId xmlns="" xmlns:a16="http://schemas.microsoft.com/office/drawing/2014/main" id="{00000000-0008-0000-0F00-0000B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78" name="Imagem 177">
          <a:extLst>
            <a:ext uri="{FF2B5EF4-FFF2-40B4-BE49-F238E27FC236}">
              <a16:creationId xmlns="" xmlns:a16="http://schemas.microsoft.com/office/drawing/2014/main" id="{00000000-0008-0000-0F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79" name="Imagem 178">
          <a:extLst>
            <a:ext uri="{FF2B5EF4-FFF2-40B4-BE49-F238E27FC236}">
              <a16:creationId xmlns="" xmlns:a16="http://schemas.microsoft.com/office/drawing/2014/main" id="{00000000-0008-0000-0F00-0000B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0" name="Imagem 179">
          <a:extLst>
            <a:ext uri="{FF2B5EF4-FFF2-40B4-BE49-F238E27FC236}">
              <a16:creationId xmlns="" xmlns:a16="http://schemas.microsoft.com/office/drawing/2014/main" id="{00000000-0008-0000-0F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1" name="Imagem 180">
          <a:extLst>
            <a:ext uri="{FF2B5EF4-FFF2-40B4-BE49-F238E27FC236}">
              <a16:creationId xmlns="" xmlns:a16="http://schemas.microsoft.com/office/drawing/2014/main" id="{00000000-0008-0000-0F00-0000B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2" name="Imagem 181">
          <a:extLst>
            <a:ext uri="{FF2B5EF4-FFF2-40B4-BE49-F238E27FC236}">
              <a16:creationId xmlns="" xmlns:a16="http://schemas.microsoft.com/office/drawing/2014/main" id="{00000000-0008-0000-0F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3" name="Imagem 182">
          <a:extLst>
            <a:ext uri="{FF2B5EF4-FFF2-40B4-BE49-F238E27FC236}">
              <a16:creationId xmlns="" xmlns:a16="http://schemas.microsoft.com/office/drawing/2014/main" id="{00000000-0008-0000-0F00-0000B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84" name="Imagem 183">
          <a:extLst>
            <a:ext uri="{FF2B5EF4-FFF2-40B4-BE49-F238E27FC236}">
              <a16:creationId xmlns="" xmlns:a16="http://schemas.microsoft.com/office/drawing/2014/main" id="{00000000-0008-0000-0F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85" name="Imagem 184">
          <a:extLst>
            <a:ext uri="{FF2B5EF4-FFF2-40B4-BE49-F238E27FC236}">
              <a16:creationId xmlns="" xmlns:a16="http://schemas.microsoft.com/office/drawing/2014/main" id="{00000000-0008-0000-0F00-0000B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86" name="Imagem 185">
          <a:extLst>
            <a:ext uri="{FF2B5EF4-FFF2-40B4-BE49-F238E27FC236}">
              <a16:creationId xmlns="" xmlns:a16="http://schemas.microsoft.com/office/drawing/2014/main" id="{00000000-0008-0000-0F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87" name="Imagem 186">
          <a:extLst>
            <a:ext uri="{FF2B5EF4-FFF2-40B4-BE49-F238E27FC236}">
              <a16:creationId xmlns="" xmlns:a16="http://schemas.microsoft.com/office/drawing/2014/main" id="{00000000-0008-0000-0F00-0000B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88" name="Imagem 187">
          <a:extLst>
            <a:ext uri="{FF2B5EF4-FFF2-40B4-BE49-F238E27FC236}">
              <a16:creationId xmlns="" xmlns:a16="http://schemas.microsoft.com/office/drawing/2014/main" id="{00000000-0008-0000-0F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89" name="Imagem 188">
          <a:extLst>
            <a:ext uri="{FF2B5EF4-FFF2-40B4-BE49-F238E27FC236}">
              <a16:creationId xmlns="" xmlns:a16="http://schemas.microsoft.com/office/drawing/2014/main" id="{00000000-0008-0000-0F00-0000B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0" name="Imagem 189">
          <a:extLst>
            <a:ext uri="{FF2B5EF4-FFF2-40B4-BE49-F238E27FC236}">
              <a16:creationId xmlns="" xmlns:a16="http://schemas.microsoft.com/office/drawing/2014/main" id="{00000000-0008-0000-0F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1" name="Imagem 190">
          <a:extLst>
            <a:ext uri="{FF2B5EF4-FFF2-40B4-BE49-F238E27FC236}">
              <a16:creationId xmlns="" xmlns:a16="http://schemas.microsoft.com/office/drawing/2014/main" id="{00000000-0008-0000-0F00-0000B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2" name="Imagem 191">
          <a:extLst>
            <a:ext uri="{FF2B5EF4-FFF2-40B4-BE49-F238E27FC236}">
              <a16:creationId xmlns="" xmlns:a16="http://schemas.microsoft.com/office/drawing/2014/main" id="{00000000-0008-0000-0F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3" name="Imagem 192">
          <a:extLst>
            <a:ext uri="{FF2B5EF4-FFF2-40B4-BE49-F238E27FC236}">
              <a16:creationId xmlns="" xmlns:a16="http://schemas.microsoft.com/office/drawing/2014/main" id="{00000000-0008-0000-0F00-0000C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94" name="Imagem 193">
          <a:extLst>
            <a:ext uri="{FF2B5EF4-FFF2-40B4-BE49-F238E27FC236}">
              <a16:creationId xmlns="" xmlns:a16="http://schemas.microsoft.com/office/drawing/2014/main" id="{00000000-0008-0000-0F00-0000C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95" name="Imagem 194">
          <a:extLst>
            <a:ext uri="{FF2B5EF4-FFF2-40B4-BE49-F238E27FC236}">
              <a16:creationId xmlns="" xmlns:a16="http://schemas.microsoft.com/office/drawing/2014/main" id="{00000000-0008-0000-0F00-0000C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96" name="Imagem 195">
          <a:extLst>
            <a:ext uri="{FF2B5EF4-FFF2-40B4-BE49-F238E27FC236}">
              <a16:creationId xmlns="" xmlns:a16="http://schemas.microsoft.com/office/drawing/2014/main" id="{00000000-0008-0000-0F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97" name="Imagem 196">
          <a:extLst>
            <a:ext uri="{FF2B5EF4-FFF2-40B4-BE49-F238E27FC236}">
              <a16:creationId xmlns="" xmlns:a16="http://schemas.microsoft.com/office/drawing/2014/main" id="{00000000-0008-0000-0F00-0000C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98" name="Imagem 197">
          <a:extLst>
            <a:ext uri="{FF2B5EF4-FFF2-40B4-BE49-F238E27FC236}">
              <a16:creationId xmlns="" xmlns:a16="http://schemas.microsoft.com/office/drawing/2014/main" id="{00000000-0008-0000-0F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99" name="Imagem 198">
          <a:extLst>
            <a:ext uri="{FF2B5EF4-FFF2-40B4-BE49-F238E27FC236}">
              <a16:creationId xmlns="" xmlns:a16="http://schemas.microsoft.com/office/drawing/2014/main" id="{00000000-0008-0000-0F00-0000C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0" name="Imagem 199">
          <a:extLst>
            <a:ext uri="{FF2B5EF4-FFF2-40B4-BE49-F238E27FC236}">
              <a16:creationId xmlns="" xmlns:a16="http://schemas.microsoft.com/office/drawing/2014/main" id="{00000000-0008-0000-0F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1" name="Imagem 200">
          <a:extLst>
            <a:ext uri="{FF2B5EF4-FFF2-40B4-BE49-F238E27FC236}">
              <a16:creationId xmlns="" xmlns:a16="http://schemas.microsoft.com/office/drawing/2014/main" id="{00000000-0008-0000-0F00-0000C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02" name="Imagem 201">
          <a:extLst>
            <a:ext uri="{FF2B5EF4-FFF2-40B4-BE49-F238E27FC236}">
              <a16:creationId xmlns="" xmlns:a16="http://schemas.microsoft.com/office/drawing/2014/main" id="{00000000-0008-0000-0F00-0000C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03" name="Imagem 202">
          <a:extLst>
            <a:ext uri="{FF2B5EF4-FFF2-40B4-BE49-F238E27FC236}">
              <a16:creationId xmlns="" xmlns:a16="http://schemas.microsoft.com/office/drawing/2014/main" id="{00000000-0008-0000-0F00-0000C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04" name="Imagem 203">
          <a:extLst>
            <a:ext uri="{FF2B5EF4-FFF2-40B4-BE49-F238E27FC236}">
              <a16:creationId xmlns="" xmlns:a16="http://schemas.microsoft.com/office/drawing/2014/main" id="{00000000-0008-0000-0F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05" name="Imagem 204">
          <a:extLst>
            <a:ext uri="{FF2B5EF4-FFF2-40B4-BE49-F238E27FC236}">
              <a16:creationId xmlns="" xmlns:a16="http://schemas.microsoft.com/office/drawing/2014/main" id="{00000000-0008-0000-0F00-0000C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6" name="Imagem 205">
          <a:extLst>
            <a:ext uri="{FF2B5EF4-FFF2-40B4-BE49-F238E27FC236}">
              <a16:creationId xmlns="" xmlns:a16="http://schemas.microsoft.com/office/drawing/2014/main" id="{00000000-0008-0000-0F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7" name="Imagem 206">
          <a:extLst>
            <a:ext uri="{FF2B5EF4-FFF2-40B4-BE49-F238E27FC236}">
              <a16:creationId xmlns="" xmlns:a16="http://schemas.microsoft.com/office/drawing/2014/main" id="{00000000-0008-0000-0F00-0000C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08" name="Imagem 207">
          <a:extLst>
            <a:ext uri="{FF2B5EF4-FFF2-40B4-BE49-F238E27FC236}">
              <a16:creationId xmlns="" xmlns:a16="http://schemas.microsoft.com/office/drawing/2014/main" id="{00000000-0008-0000-0F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09" name="Imagem 208">
          <a:extLst>
            <a:ext uri="{FF2B5EF4-FFF2-40B4-BE49-F238E27FC236}">
              <a16:creationId xmlns="" xmlns:a16="http://schemas.microsoft.com/office/drawing/2014/main" id="{00000000-0008-0000-0F00-0000D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10" name="Imagem 209">
          <a:extLst>
            <a:ext uri="{FF2B5EF4-FFF2-40B4-BE49-F238E27FC236}">
              <a16:creationId xmlns="" xmlns:a16="http://schemas.microsoft.com/office/drawing/2014/main" id="{00000000-0008-0000-0F00-0000D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1" name="Imagem 210">
          <a:extLst>
            <a:ext uri="{FF2B5EF4-FFF2-40B4-BE49-F238E27FC236}">
              <a16:creationId xmlns="" xmlns:a16="http://schemas.microsoft.com/office/drawing/2014/main" id="{00000000-0008-0000-0F00-0000D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12" name="Imagem 211">
          <a:extLst>
            <a:ext uri="{FF2B5EF4-FFF2-40B4-BE49-F238E27FC236}">
              <a16:creationId xmlns="" xmlns:a16="http://schemas.microsoft.com/office/drawing/2014/main" id="{00000000-0008-0000-0F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13" name="Imagem 212">
          <a:extLst>
            <a:ext uri="{FF2B5EF4-FFF2-40B4-BE49-F238E27FC236}">
              <a16:creationId xmlns="" xmlns:a16="http://schemas.microsoft.com/office/drawing/2014/main" id="{00000000-0008-0000-0F00-0000D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4" name="Imagem 213">
          <a:extLst>
            <a:ext uri="{FF2B5EF4-FFF2-40B4-BE49-F238E27FC236}">
              <a16:creationId xmlns="" xmlns:a16="http://schemas.microsoft.com/office/drawing/2014/main" id="{00000000-0008-0000-0F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5" name="Imagem 214">
          <a:extLst>
            <a:ext uri="{FF2B5EF4-FFF2-40B4-BE49-F238E27FC236}">
              <a16:creationId xmlns="" xmlns:a16="http://schemas.microsoft.com/office/drawing/2014/main" id="{00000000-0008-0000-0F00-0000D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16" name="Imagem 215">
          <a:extLst>
            <a:ext uri="{FF2B5EF4-FFF2-40B4-BE49-F238E27FC236}">
              <a16:creationId xmlns="" xmlns:a16="http://schemas.microsoft.com/office/drawing/2014/main" id="{00000000-0008-0000-0F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17" name="Imagem 216">
          <a:extLst>
            <a:ext uri="{FF2B5EF4-FFF2-40B4-BE49-F238E27FC236}">
              <a16:creationId xmlns="" xmlns:a16="http://schemas.microsoft.com/office/drawing/2014/main" id="{00000000-0008-0000-0F00-0000D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18" name="Imagem 217">
          <a:extLst>
            <a:ext uri="{FF2B5EF4-FFF2-40B4-BE49-F238E27FC236}">
              <a16:creationId xmlns="" xmlns:a16="http://schemas.microsoft.com/office/drawing/2014/main" id="{00000000-0008-0000-0F00-0000D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19" name="Imagem 218">
          <a:extLst>
            <a:ext uri="{FF2B5EF4-FFF2-40B4-BE49-F238E27FC236}">
              <a16:creationId xmlns="" xmlns:a16="http://schemas.microsoft.com/office/drawing/2014/main" id="{00000000-0008-0000-0F00-0000D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0" name="Imagem 219">
          <a:extLst>
            <a:ext uri="{FF2B5EF4-FFF2-40B4-BE49-F238E27FC236}">
              <a16:creationId xmlns="" xmlns:a16="http://schemas.microsoft.com/office/drawing/2014/main" id="{00000000-0008-0000-0F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1" name="Imagem 220">
          <a:extLst>
            <a:ext uri="{FF2B5EF4-FFF2-40B4-BE49-F238E27FC236}">
              <a16:creationId xmlns="" xmlns:a16="http://schemas.microsoft.com/office/drawing/2014/main" id="{00000000-0008-0000-0F00-0000D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2" name="Imagem 221">
          <a:extLst>
            <a:ext uri="{FF2B5EF4-FFF2-40B4-BE49-F238E27FC236}">
              <a16:creationId xmlns="" xmlns:a16="http://schemas.microsoft.com/office/drawing/2014/main" id="{00000000-0008-0000-0F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3" name="Imagem 222">
          <a:extLst>
            <a:ext uri="{FF2B5EF4-FFF2-40B4-BE49-F238E27FC236}">
              <a16:creationId xmlns="" xmlns:a16="http://schemas.microsoft.com/office/drawing/2014/main" id="{00000000-0008-0000-0F00-0000D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24" name="Imagem 223">
          <a:extLst>
            <a:ext uri="{FF2B5EF4-FFF2-40B4-BE49-F238E27FC236}">
              <a16:creationId xmlns="" xmlns:a16="http://schemas.microsoft.com/office/drawing/2014/main" id="{00000000-0008-0000-0F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25" name="Imagem 224">
          <a:extLst>
            <a:ext uri="{FF2B5EF4-FFF2-40B4-BE49-F238E27FC236}">
              <a16:creationId xmlns="" xmlns:a16="http://schemas.microsoft.com/office/drawing/2014/main" id="{00000000-0008-0000-0F00-0000E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26" name="Imagem 225">
          <a:extLst>
            <a:ext uri="{FF2B5EF4-FFF2-40B4-BE49-F238E27FC236}">
              <a16:creationId xmlns="" xmlns:a16="http://schemas.microsoft.com/office/drawing/2014/main" id="{00000000-0008-0000-0F00-0000E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27" name="Imagem 226">
          <a:extLst>
            <a:ext uri="{FF2B5EF4-FFF2-40B4-BE49-F238E27FC236}">
              <a16:creationId xmlns="" xmlns:a16="http://schemas.microsoft.com/office/drawing/2014/main" id="{00000000-0008-0000-0F00-0000E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28" name="Imagem 227">
          <a:extLst>
            <a:ext uri="{FF2B5EF4-FFF2-40B4-BE49-F238E27FC236}">
              <a16:creationId xmlns="" xmlns:a16="http://schemas.microsoft.com/office/drawing/2014/main" id="{00000000-0008-0000-0F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29" name="Imagem 228">
          <a:extLst>
            <a:ext uri="{FF2B5EF4-FFF2-40B4-BE49-F238E27FC236}">
              <a16:creationId xmlns="" xmlns:a16="http://schemas.microsoft.com/office/drawing/2014/main" id="{00000000-0008-0000-0F00-0000E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0" name="Imagem 229">
          <a:extLst>
            <a:ext uri="{FF2B5EF4-FFF2-40B4-BE49-F238E27FC236}">
              <a16:creationId xmlns="" xmlns:a16="http://schemas.microsoft.com/office/drawing/2014/main" id="{00000000-0008-0000-0F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1" name="Imagem 230">
          <a:extLst>
            <a:ext uri="{FF2B5EF4-FFF2-40B4-BE49-F238E27FC236}">
              <a16:creationId xmlns="" xmlns:a16="http://schemas.microsoft.com/office/drawing/2014/main" id="{00000000-0008-0000-0F00-0000E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2" name="Imagem 231">
          <a:extLst>
            <a:ext uri="{FF2B5EF4-FFF2-40B4-BE49-F238E27FC236}">
              <a16:creationId xmlns="" xmlns:a16="http://schemas.microsoft.com/office/drawing/2014/main" id="{00000000-0008-0000-0F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3" name="Imagem 232">
          <a:extLst>
            <a:ext uri="{FF2B5EF4-FFF2-40B4-BE49-F238E27FC236}">
              <a16:creationId xmlns="" xmlns:a16="http://schemas.microsoft.com/office/drawing/2014/main" id="{00000000-0008-0000-0F00-0000E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34" name="Imagem 233">
          <a:extLst>
            <a:ext uri="{FF2B5EF4-FFF2-40B4-BE49-F238E27FC236}">
              <a16:creationId xmlns="" xmlns:a16="http://schemas.microsoft.com/office/drawing/2014/main" id="{00000000-0008-0000-0F00-0000E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35" name="Imagem 234">
          <a:extLst>
            <a:ext uri="{FF2B5EF4-FFF2-40B4-BE49-F238E27FC236}">
              <a16:creationId xmlns="" xmlns:a16="http://schemas.microsoft.com/office/drawing/2014/main" id="{00000000-0008-0000-0F00-0000E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36" name="Imagem 235">
          <a:extLst>
            <a:ext uri="{FF2B5EF4-FFF2-40B4-BE49-F238E27FC236}">
              <a16:creationId xmlns="" xmlns:a16="http://schemas.microsoft.com/office/drawing/2014/main" id="{00000000-0008-0000-0F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37" name="Imagem 236">
          <a:extLst>
            <a:ext uri="{FF2B5EF4-FFF2-40B4-BE49-F238E27FC236}">
              <a16:creationId xmlns="" xmlns:a16="http://schemas.microsoft.com/office/drawing/2014/main" id="{00000000-0008-0000-0F00-0000E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38" name="Imagem 237">
          <a:extLst>
            <a:ext uri="{FF2B5EF4-FFF2-40B4-BE49-F238E27FC236}">
              <a16:creationId xmlns="" xmlns:a16="http://schemas.microsoft.com/office/drawing/2014/main" id="{00000000-0008-0000-0F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39" name="Imagem 238">
          <a:extLst>
            <a:ext uri="{FF2B5EF4-FFF2-40B4-BE49-F238E27FC236}">
              <a16:creationId xmlns="" xmlns:a16="http://schemas.microsoft.com/office/drawing/2014/main" id="{00000000-0008-0000-0F00-0000E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0" name="Imagem 239">
          <a:extLst>
            <a:ext uri="{FF2B5EF4-FFF2-40B4-BE49-F238E27FC236}">
              <a16:creationId xmlns="" xmlns:a16="http://schemas.microsoft.com/office/drawing/2014/main" id="{00000000-0008-0000-0F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1" name="Imagem 240">
          <a:extLst>
            <a:ext uri="{FF2B5EF4-FFF2-40B4-BE49-F238E27FC236}">
              <a16:creationId xmlns="" xmlns:a16="http://schemas.microsoft.com/office/drawing/2014/main" id="{00000000-0008-0000-0F00-0000F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42" name="Imagem 241">
          <a:extLst>
            <a:ext uri="{FF2B5EF4-FFF2-40B4-BE49-F238E27FC236}">
              <a16:creationId xmlns="" xmlns:a16="http://schemas.microsoft.com/office/drawing/2014/main" id="{00000000-0008-0000-0F00-0000F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43" name="Imagem 242">
          <a:extLst>
            <a:ext uri="{FF2B5EF4-FFF2-40B4-BE49-F238E27FC236}">
              <a16:creationId xmlns="" xmlns:a16="http://schemas.microsoft.com/office/drawing/2014/main" id="{00000000-0008-0000-0F00-0000F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44" name="Imagem 243">
          <a:extLst>
            <a:ext uri="{FF2B5EF4-FFF2-40B4-BE49-F238E27FC236}">
              <a16:creationId xmlns="" xmlns:a16="http://schemas.microsoft.com/office/drawing/2014/main" id="{00000000-0008-0000-0F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45" name="Imagem 244">
          <a:extLst>
            <a:ext uri="{FF2B5EF4-FFF2-40B4-BE49-F238E27FC236}">
              <a16:creationId xmlns="" xmlns:a16="http://schemas.microsoft.com/office/drawing/2014/main" id="{00000000-0008-0000-0F00-0000F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6" name="Imagem 245">
          <a:extLst>
            <a:ext uri="{FF2B5EF4-FFF2-40B4-BE49-F238E27FC236}">
              <a16:creationId xmlns="" xmlns:a16="http://schemas.microsoft.com/office/drawing/2014/main" id="{00000000-0008-0000-0F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7" name="Imagem 246">
          <a:extLst>
            <a:ext uri="{FF2B5EF4-FFF2-40B4-BE49-F238E27FC236}">
              <a16:creationId xmlns="" xmlns:a16="http://schemas.microsoft.com/office/drawing/2014/main" id="{00000000-0008-0000-0F00-0000F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48" name="Imagem 247">
          <a:extLst>
            <a:ext uri="{FF2B5EF4-FFF2-40B4-BE49-F238E27FC236}">
              <a16:creationId xmlns="" xmlns:a16="http://schemas.microsoft.com/office/drawing/2014/main" id="{00000000-0008-0000-0F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49" name="Imagem 248">
          <a:extLst>
            <a:ext uri="{FF2B5EF4-FFF2-40B4-BE49-F238E27FC236}">
              <a16:creationId xmlns="" xmlns:a16="http://schemas.microsoft.com/office/drawing/2014/main" id="{00000000-0008-0000-0F00-0000F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50" name="Imagem 249">
          <a:extLst>
            <a:ext uri="{FF2B5EF4-FFF2-40B4-BE49-F238E27FC236}">
              <a16:creationId xmlns="" xmlns:a16="http://schemas.microsoft.com/office/drawing/2014/main" id="{00000000-0008-0000-0F00-0000F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51" name="Imagem 250">
          <a:extLst>
            <a:ext uri="{FF2B5EF4-FFF2-40B4-BE49-F238E27FC236}">
              <a16:creationId xmlns="" xmlns:a16="http://schemas.microsoft.com/office/drawing/2014/main" id="{00000000-0008-0000-0F00-0000F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52" name="Imagem 251">
          <a:extLst>
            <a:ext uri="{FF2B5EF4-FFF2-40B4-BE49-F238E27FC236}">
              <a16:creationId xmlns="" xmlns:a16="http://schemas.microsoft.com/office/drawing/2014/main" id="{00000000-0008-0000-0F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53" name="Imagem 252">
          <a:extLst>
            <a:ext uri="{FF2B5EF4-FFF2-40B4-BE49-F238E27FC236}">
              <a16:creationId xmlns="" xmlns:a16="http://schemas.microsoft.com/office/drawing/2014/main" id="{00000000-0008-0000-0F00-0000F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54" name="Imagem 253">
          <a:extLst>
            <a:ext uri="{FF2B5EF4-FFF2-40B4-BE49-F238E27FC236}">
              <a16:creationId xmlns="" xmlns:a16="http://schemas.microsoft.com/office/drawing/2014/main" id="{00000000-0008-0000-0F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5" name="Imagem 254">
          <a:extLst>
            <a:ext uri="{FF2B5EF4-FFF2-40B4-BE49-F238E27FC236}">
              <a16:creationId xmlns="" xmlns:a16="http://schemas.microsoft.com/office/drawing/2014/main" id="{00000000-0008-0000-0F00-0000F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56" name="Imagem 255">
          <a:extLst>
            <a:ext uri="{FF2B5EF4-FFF2-40B4-BE49-F238E27FC236}">
              <a16:creationId xmlns="" xmlns:a16="http://schemas.microsoft.com/office/drawing/2014/main" id="{00000000-0008-0000-0F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57" name="Imagem 256">
          <a:extLst>
            <a:ext uri="{FF2B5EF4-FFF2-40B4-BE49-F238E27FC236}">
              <a16:creationId xmlns="" xmlns:a16="http://schemas.microsoft.com/office/drawing/2014/main" id="{00000000-0008-0000-0F00-00000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58" name="Imagem 257">
          <a:extLst>
            <a:ext uri="{FF2B5EF4-FFF2-40B4-BE49-F238E27FC236}">
              <a16:creationId xmlns="" xmlns:a16="http://schemas.microsoft.com/office/drawing/2014/main" id="{00000000-0008-0000-0F00-00000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59" name="Imagem 258">
          <a:extLst>
            <a:ext uri="{FF2B5EF4-FFF2-40B4-BE49-F238E27FC236}">
              <a16:creationId xmlns="" xmlns:a16="http://schemas.microsoft.com/office/drawing/2014/main" id="{00000000-0008-0000-0F00-00000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0" name="Imagem 259">
          <a:extLst>
            <a:ext uri="{FF2B5EF4-FFF2-40B4-BE49-F238E27FC236}">
              <a16:creationId xmlns="" xmlns:a16="http://schemas.microsoft.com/office/drawing/2014/main" id="{00000000-0008-0000-0F00-00000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1" name="Imagem 260">
          <a:extLst>
            <a:ext uri="{FF2B5EF4-FFF2-40B4-BE49-F238E27FC236}">
              <a16:creationId xmlns="" xmlns:a16="http://schemas.microsoft.com/office/drawing/2014/main" id="{00000000-0008-0000-0F00-00000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2" name="Imagem 261">
          <a:extLst>
            <a:ext uri="{FF2B5EF4-FFF2-40B4-BE49-F238E27FC236}">
              <a16:creationId xmlns="" xmlns:a16="http://schemas.microsoft.com/office/drawing/2014/main" id="{00000000-0008-0000-0F00-00000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3" name="Imagem 262">
          <a:extLst>
            <a:ext uri="{FF2B5EF4-FFF2-40B4-BE49-F238E27FC236}">
              <a16:creationId xmlns="" xmlns:a16="http://schemas.microsoft.com/office/drawing/2014/main" id="{00000000-0008-0000-0F00-00000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64" name="Imagem 263">
          <a:extLst>
            <a:ext uri="{FF2B5EF4-FFF2-40B4-BE49-F238E27FC236}">
              <a16:creationId xmlns="" xmlns:a16="http://schemas.microsoft.com/office/drawing/2014/main" id="{00000000-0008-0000-0F00-00000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65" name="Imagem 264">
          <a:extLst>
            <a:ext uri="{FF2B5EF4-FFF2-40B4-BE49-F238E27FC236}">
              <a16:creationId xmlns="" xmlns:a16="http://schemas.microsoft.com/office/drawing/2014/main" id="{00000000-0008-0000-0F00-00000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66" name="Imagem 265">
          <a:extLst>
            <a:ext uri="{FF2B5EF4-FFF2-40B4-BE49-F238E27FC236}">
              <a16:creationId xmlns="" xmlns:a16="http://schemas.microsoft.com/office/drawing/2014/main" id="{00000000-0008-0000-0F00-00000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67" name="Imagem 266">
          <a:extLst>
            <a:ext uri="{FF2B5EF4-FFF2-40B4-BE49-F238E27FC236}">
              <a16:creationId xmlns="" xmlns:a16="http://schemas.microsoft.com/office/drawing/2014/main" id="{00000000-0008-0000-0F00-00000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68" name="Imagem 267">
          <a:extLst>
            <a:ext uri="{FF2B5EF4-FFF2-40B4-BE49-F238E27FC236}">
              <a16:creationId xmlns="" xmlns:a16="http://schemas.microsoft.com/office/drawing/2014/main" id="{00000000-0008-0000-0F00-00000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69" name="Imagem 268">
          <a:extLst>
            <a:ext uri="{FF2B5EF4-FFF2-40B4-BE49-F238E27FC236}">
              <a16:creationId xmlns="" xmlns:a16="http://schemas.microsoft.com/office/drawing/2014/main" id="{00000000-0008-0000-0F00-00000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0" name="Imagem 269">
          <a:extLst>
            <a:ext uri="{FF2B5EF4-FFF2-40B4-BE49-F238E27FC236}">
              <a16:creationId xmlns="" xmlns:a16="http://schemas.microsoft.com/office/drawing/2014/main" id="{00000000-0008-0000-0F00-00000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1" name="Imagem 270">
          <a:extLst>
            <a:ext uri="{FF2B5EF4-FFF2-40B4-BE49-F238E27FC236}">
              <a16:creationId xmlns="" xmlns:a16="http://schemas.microsoft.com/office/drawing/2014/main" id="{00000000-0008-0000-0F00-00000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2" name="Imagem 271">
          <a:extLst>
            <a:ext uri="{FF2B5EF4-FFF2-40B4-BE49-F238E27FC236}">
              <a16:creationId xmlns="" xmlns:a16="http://schemas.microsoft.com/office/drawing/2014/main" id="{00000000-0008-0000-0F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3" name="Imagem 272">
          <a:extLst>
            <a:ext uri="{FF2B5EF4-FFF2-40B4-BE49-F238E27FC236}">
              <a16:creationId xmlns="" xmlns:a16="http://schemas.microsoft.com/office/drawing/2014/main" id="{00000000-0008-0000-0F00-00001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74" name="Imagem 273">
          <a:extLst>
            <a:ext uri="{FF2B5EF4-FFF2-40B4-BE49-F238E27FC236}">
              <a16:creationId xmlns="" xmlns:a16="http://schemas.microsoft.com/office/drawing/2014/main" id="{00000000-0008-0000-0F00-00001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75" name="Imagem 274">
          <a:extLst>
            <a:ext uri="{FF2B5EF4-FFF2-40B4-BE49-F238E27FC236}">
              <a16:creationId xmlns="" xmlns:a16="http://schemas.microsoft.com/office/drawing/2014/main" id="{00000000-0008-0000-0F00-00001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76" name="Imagem 275">
          <a:extLst>
            <a:ext uri="{FF2B5EF4-FFF2-40B4-BE49-F238E27FC236}">
              <a16:creationId xmlns="" xmlns:a16="http://schemas.microsoft.com/office/drawing/2014/main" id="{00000000-0008-0000-0F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77" name="Imagem 276">
          <a:extLst>
            <a:ext uri="{FF2B5EF4-FFF2-40B4-BE49-F238E27FC236}">
              <a16:creationId xmlns="" xmlns:a16="http://schemas.microsoft.com/office/drawing/2014/main" id="{00000000-0008-0000-0F00-00001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78" name="Imagem 277">
          <a:extLst>
            <a:ext uri="{FF2B5EF4-FFF2-40B4-BE49-F238E27FC236}">
              <a16:creationId xmlns="" xmlns:a16="http://schemas.microsoft.com/office/drawing/2014/main" id="{00000000-0008-0000-0F00-00001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79" name="Imagem 278">
          <a:extLst>
            <a:ext uri="{FF2B5EF4-FFF2-40B4-BE49-F238E27FC236}">
              <a16:creationId xmlns="" xmlns:a16="http://schemas.microsoft.com/office/drawing/2014/main" id="{00000000-0008-0000-0F00-00001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0" name="Imagem 279">
          <a:extLst>
            <a:ext uri="{FF2B5EF4-FFF2-40B4-BE49-F238E27FC236}">
              <a16:creationId xmlns="" xmlns:a16="http://schemas.microsoft.com/office/drawing/2014/main" id="{00000000-0008-0000-0F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1" name="Imagem 280">
          <a:extLst>
            <a:ext uri="{FF2B5EF4-FFF2-40B4-BE49-F238E27FC236}">
              <a16:creationId xmlns="" xmlns:a16="http://schemas.microsoft.com/office/drawing/2014/main" id="{00000000-0008-0000-0F00-00001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282" name="Imagem 281">
          <a:extLst>
            <a:ext uri="{FF2B5EF4-FFF2-40B4-BE49-F238E27FC236}">
              <a16:creationId xmlns="" xmlns:a16="http://schemas.microsoft.com/office/drawing/2014/main" id="{00000000-0008-0000-0F00-00001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283" name="Imagem 282">
          <a:extLst>
            <a:ext uri="{FF2B5EF4-FFF2-40B4-BE49-F238E27FC236}">
              <a16:creationId xmlns="" xmlns:a16="http://schemas.microsoft.com/office/drawing/2014/main" id="{00000000-0008-0000-0F00-00001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84" name="Imagem 283">
          <a:extLst>
            <a:ext uri="{FF2B5EF4-FFF2-40B4-BE49-F238E27FC236}">
              <a16:creationId xmlns="" xmlns:a16="http://schemas.microsoft.com/office/drawing/2014/main" id="{00000000-0008-0000-0F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85" name="Imagem 284">
          <a:extLst>
            <a:ext uri="{FF2B5EF4-FFF2-40B4-BE49-F238E27FC236}">
              <a16:creationId xmlns="" xmlns:a16="http://schemas.microsoft.com/office/drawing/2014/main" id="{00000000-0008-0000-0F00-00001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6" name="Imagem 285">
          <a:extLst>
            <a:ext uri="{FF2B5EF4-FFF2-40B4-BE49-F238E27FC236}">
              <a16:creationId xmlns="" xmlns:a16="http://schemas.microsoft.com/office/drawing/2014/main" id="{00000000-0008-0000-0F00-00001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7" name="Imagem 286">
          <a:extLst>
            <a:ext uri="{FF2B5EF4-FFF2-40B4-BE49-F238E27FC236}">
              <a16:creationId xmlns="" xmlns:a16="http://schemas.microsoft.com/office/drawing/2014/main" id="{00000000-0008-0000-0F00-00001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88" name="Imagem 287">
          <a:extLst>
            <a:ext uri="{FF2B5EF4-FFF2-40B4-BE49-F238E27FC236}">
              <a16:creationId xmlns="" xmlns:a16="http://schemas.microsoft.com/office/drawing/2014/main" id="{00000000-0008-0000-0F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89" name="Imagem 288">
          <a:extLst>
            <a:ext uri="{FF2B5EF4-FFF2-40B4-BE49-F238E27FC236}">
              <a16:creationId xmlns="" xmlns:a16="http://schemas.microsoft.com/office/drawing/2014/main" id="{00000000-0008-0000-0F00-00002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90" name="Imagem 289">
          <a:extLst>
            <a:ext uri="{FF2B5EF4-FFF2-40B4-BE49-F238E27FC236}">
              <a16:creationId xmlns="" xmlns:a16="http://schemas.microsoft.com/office/drawing/2014/main" id="{00000000-0008-0000-0F00-00002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91" name="Imagem 290">
          <a:extLst>
            <a:ext uri="{FF2B5EF4-FFF2-40B4-BE49-F238E27FC236}">
              <a16:creationId xmlns="" xmlns:a16="http://schemas.microsoft.com/office/drawing/2014/main" id="{00000000-0008-0000-0F00-00002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292" name="Imagem 291">
          <a:extLst>
            <a:ext uri="{FF2B5EF4-FFF2-40B4-BE49-F238E27FC236}">
              <a16:creationId xmlns="" xmlns:a16="http://schemas.microsoft.com/office/drawing/2014/main" id="{00000000-0008-0000-0F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293" name="Imagem 292">
          <a:extLst>
            <a:ext uri="{FF2B5EF4-FFF2-40B4-BE49-F238E27FC236}">
              <a16:creationId xmlns="" xmlns:a16="http://schemas.microsoft.com/office/drawing/2014/main" id="{00000000-0008-0000-0F00-00002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4" name="Imagem 293">
          <a:extLst>
            <a:ext uri="{FF2B5EF4-FFF2-40B4-BE49-F238E27FC236}">
              <a16:creationId xmlns="" xmlns:a16="http://schemas.microsoft.com/office/drawing/2014/main" id="{00000000-0008-0000-0F00-00002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5" name="Imagem 294">
          <a:extLst>
            <a:ext uri="{FF2B5EF4-FFF2-40B4-BE49-F238E27FC236}">
              <a16:creationId xmlns="" xmlns:a16="http://schemas.microsoft.com/office/drawing/2014/main" id="{00000000-0008-0000-0F00-00002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296" name="Imagem 295">
          <a:extLst>
            <a:ext uri="{FF2B5EF4-FFF2-40B4-BE49-F238E27FC236}">
              <a16:creationId xmlns="" xmlns:a16="http://schemas.microsoft.com/office/drawing/2014/main" id="{00000000-0008-0000-0F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297" name="Imagem 296">
          <a:extLst>
            <a:ext uri="{FF2B5EF4-FFF2-40B4-BE49-F238E27FC236}">
              <a16:creationId xmlns="" xmlns:a16="http://schemas.microsoft.com/office/drawing/2014/main" id="{00000000-0008-0000-0F00-00002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298" name="Imagem 297">
          <a:extLst>
            <a:ext uri="{FF2B5EF4-FFF2-40B4-BE49-F238E27FC236}">
              <a16:creationId xmlns="" xmlns:a16="http://schemas.microsoft.com/office/drawing/2014/main" id="{00000000-0008-0000-0F00-00002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299" name="Imagem 298">
          <a:extLst>
            <a:ext uri="{FF2B5EF4-FFF2-40B4-BE49-F238E27FC236}">
              <a16:creationId xmlns="" xmlns:a16="http://schemas.microsoft.com/office/drawing/2014/main" id="{00000000-0008-0000-0F00-00002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0" name="Imagem 299">
          <a:extLst>
            <a:ext uri="{FF2B5EF4-FFF2-40B4-BE49-F238E27FC236}">
              <a16:creationId xmlns="" xmlns:a16="http://schemas.microsoft.com/office/drawing/2014/main" id="{00000000-0008-0000-0F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1" name="Imagem 300">
          <a:extLst>
            <a:ext uri="{FF2B5EF4-FFF2-40B4-BE49-F238E27FC236}">
              <a16:creationId xmlns="" xmlns:a16="http://schemas.microsoft.com/office/drawing/2014/main" id="{00000000-0008-0000-0F00-00002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2" name="Imagem 301">
          <a:extLst>
            <a:ext uri="{FF2B5EF4-FFF2-40B4-BE49-F238E27FC236}">
              <a16:creationId xmlns="" xmlns:a16="http://schemas.microsoft.com/office/drawing/2014/main" id="{00000000-0008-0000-0F00-00002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3" name="Imagem 302">
          <a:extLst>
            <a:ext uri="{FF2B5EF4-FFF2-40B4-BE49-F238E27FC236}">
              <a16:creationId xmlns="" xmlns:a16="http://schemas.microsoft.com/office/drawing/2014/main" id="{00000000-0008-0000-0F00-00002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04" name="Imagem 303">
          <a:extLst>
            <a:ext uri="{FF2B5EF4-FFF2-40B4-BE49-F238E27FC236}">
              <a16:creationId xmlns="" xmlns:a16="http://schemas.microsoft.com/office/drawing/2014/main" id="{00000000-0008-0000-0F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05" name="Imagem 304">
          <a:extLst>
            <a:ext uri="{FF2B5EF4-FFF2-40B4-BE49-F238E27FC236}">
              <a16:creationId xmlns="" xmlns:a16="http://schemas.microsoft.com/office/drawing/2014/main" id="{00000000-0008-0000-0F00-00003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06" name="Imagem 305">
          <a:extLst>
            <a:ext uri="{FF2B5EF4-FFF2-40B4-BE49-F238E27FC236}">
              <a16:creationId xmlns="" xmlns:a16="http://schemas.microsoft.com/office/drawing/2014/main" id="{00000000-0008-0000-0F00-00003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07" name="Imagem 306">
          <a:extLst>
            <a:ext uri="{FF2B5EF4-FFF2-40B4-BE49-F238E27FC236}">
              <a16:creationId xmlns="" xmlns:a16="http://schemas.microsoft.com/office/drawing/2014/main" id="{00000000-0008-0000-0F00-00003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08" name="Imagem 307">
          <a:extLst>
            <a:ext uri="{FF2B5EF4-FFF2-40B4-BE49-F238E27FC236}">
              <a16:creationId xmlns="" xmlns:a16="http://schemas.microsoft.com/office/drawing/2014/main" id="{00000000-0008-0000-0F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09" name="Imagem 308">
          <a:extLst>
            <a:ext uri="{FF2B5EF4-FFF2-40B4-BE49-F238E27FC236}">
              <a16:creationId xmlns="" xmlns:a16="http://schemas.microsoft.com/office/drawing/2014/main" id="{00000000-0008-0000-0F00-00003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0" name="Imagem 309">
          <a:extLst>
            <a:ext uri="{FF2B5EF4-FFF2-40B4-BE49-F238E27FC236}">
              <a16:creationId xmlns="" xmlns:a16="http://schemas.microsoft.com/office/drawing/2014/main" id="{00000000-0008-0000-0F00-00003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1" name="Imagem 310">
          <a:extLst>
            <a:ext uri="{FF2B5EF4-FFF2-40B4-BE49-F238E27FC236}">
              <a16:creationId xmlns="" xmlns:a16="http://schemas.microsoft.com/office/drawing/2014/main" id="{00000000-0008-0000-0F00-00003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2" name="Imagem 311">
          <a:extLst>
            <a:ext uri="{FF2B5EF4-FFF2-40B4-BE49-F238E27FC236}">
              <a16:creationId xmlns="" xmlns:a16="http://schemas.microsoft.com/office/drawing/2014/main" id="{00000000-0008-0000-0F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3" name="Imagem 312">
          <a:extLst>
            <a:ext uri="{FF2B5EF4-FFF2-40B4-BE49-F238E27FC236}">
              <a16:creationId xmlns="" xmlns:a16="http://schemas.microsoft.com/office/drawing/2014/main" id="{00000000-0008-0000-0F00-00003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314" name="Imagem 313">
          <a:extLst>
            <a:ext uri="{FF2B5EF4-FFF2-40B4-BE49-F238E27FC236}">
              <a16:creationId xmlns="" xmlns:a16="http://schemas.microsoft.com/office/drawing/2014/main" id="{00000000-0008-0000-0F00-00003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315" name="Imagem 314">
          <a:extLst>
            <a:ext uri="{FF2B5EF4-FFF2-40B4-BE49-F238E27FC236}">
              <a16:creationId xmlns="" xmlns:a16="http://schemas.microsoft.com/office/drawing/2014/main" id="{00000000-0008-0000-0F00-00003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16" name="Imagem 315">
          <a:extLst>
            <a:ext uri="{FF2B5EF4-FFF2-40B4-BE49-F238E27FC236}">
              <a16:creationId xmlns="" xmlns:a16="http://schemas.microsoft.com/office/drawing/2014/main" id="{00000000-0008-0000-0F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17" name="Imagem 316">
          <a:extLst>
            <a:ext uri="{FF2B5EF4-FFF2-40B4-BE49-F238E27FC236}">
              <a16:creationId xmlns="" xmlns:a16="http://schemas.microsoft.com/office/drawing/2014/main" id="{00000000-0008-0000-0F00-00003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18" name="Imagem 317">
          <a:extLst>
            <a:ext uri="{FF2B5EF4-FFF2-40B4-BE49-F238E27FC236}">
              <a16:creationId xmlns="" xmlns:a16="http://schemas.microsoft.com/office/drawing/2014/main" id="{00000000-0008-0000-0F00-00003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19" name="Imagem 318">
          <a:extLst>
            <a:ext uri="{FF2B5EF4-FFF2-40B4-BE49-F238E27FC236}">
              <a16:creationId xmlns="" xmlns:a16="http://schemas.microsoft.com/office/drawing/2014/main" id="{00000000-0008-0000-0F00-00003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0" name="Imagem 319">
          <a:extLst>
            <a:ext uri="{FF2B5EF4-FFF2-40B4-BE49-F238E27FC236}">
              <a16:creationId xmlns="" xmlns:a16="http://schemas.microsoft.com/office/drawing/2014/main" id="{00000000-0008-0000-0F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1" name="Imagem 320">
          <a:extLst>
            <a:ext uri="{FF2B5EF4-FFF2-40B4-BE49-F238E27FC236}">
              <a16:creationId xmlns="" xmlns:a16="http://schemas.microsoft.com/office/drawing/2014/main" id="{00000000-0008-0000-0F00-00004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322" name="Imagem 321">
          <a:extLst>
            <a:ext uri="{FF2B5EF4-FFF2-40B4-BE49-F238E27FC236}">
              <a16:creationId xmlns="" xmlns:a16="http://schemas.microsoft.com/office/drawing/2014/main" id="{00000000-0008-0000-0F00-00004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23" name="Imagem 322">
          <a:extLst>
            <a:ext uri="{FF2B5EF4-FFF2-40B4-BE49-F238E27FC236}">
              <a16:creationId xmlns="" xmlns:a16="http://schemas.microsoft.com/office/drawing/2014/main" id="{00000000-0008-0000-0F00-00004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24" name="Imagem 323">
          <a:extLst>
            <a:ext uri="{FF2B5EF4-FFF2-40B4-BE49-F238E27FC236}">
              <a16:creationId xmlns="" xmlns:a16="http://schemas.microsoft.com/office/drawing/2014/main" id="{00000000-0008-0000-0F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25" name="Imagem 324">
          <a:extLst>
            <a:ext uri="{FF2B5EF4-FFF2-40B4-BE49-F238E27FC236}">
              <a16:creationId xmlns="" xmlns:a16="http://schemas.microsoft.com/office/drawing/2014/main" id="{00000000-0008-0000-0F00-00004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6" name="Imagem 325">
          <a:extLst>
            <a:ext uri="{FF2B5EF4-FFF2-40B4-BE49-F238E27FC236}">
              <a16:creationId xmlns="" xmlns:a16="http://schemas.microsoft.com/office/drawing/2014/main" id="{00000000-0008-0000-0F00-00004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7" name="Imagem 326">
          <a:extLst>
            <a:ext uri="{FF2B5EF4-FFF2-40B4-BE49-F238E27FC236}">
              <a16:creationId xmlns="" xmlns:a16="http://schemas.microsoft.com/office/drawing/2014/main" id="{00000000-0008-0000-0F00-00004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28" name="Imagem 327">
          <a:extLst>
            <a:ext uri="{FF2B5EF4-FFF2-40B4-BE49-F238E27FC236}">
              <a16:creationId xmlns="" xmlns:a16="http://schemas.microsoft.com/office/drawing/2014/main" id="{00000000-0008-0000-0F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29" name="Imagem 328">
          <a:extLst>
            <a:ext uri="{FF2B5EF4-FFF2-40B4-BE49-F238E27FC236}">
              <a16:creationId xmlns="" xmlns:a16="http://schemas.microsoft.com/office/drawing/2014/main" id="{00000000-0008-0000-0F00-00004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330" name="Imagem 329">
          <a:extLst>
            <a:ext uri="{FF2B5EF4-FFF2-40B4-BE49-F238E27FC236}">
              <a16:creationId xmlns="" xmlns:a16="http://schemas.microsoft.com/office/drawing/2014/main" id="{00000000-0008-0000-0F00-00004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1" name="Imagem 330">
          <a:extLst>
            <a:ext uri="{FF2B5EF4-FFF2-40B4-BE49-F238E27FC236}">
              <a16:creationId xmlns="" xmlns:a16="http://schemas.microsoft.com/office/drawing/2014/main" id="{00000000-0008-0000-0F00-00004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32" name="Imagem 331">
          <a:extLst>
            <a:ext uri="{FF2B5EF4-FFF2-40B4-BE49-F238E27FC236}">
              <a16:creationId xmlns="" xmlns:a16="http://schemas.microsoft.com/office/drawing/2014/main" id="{00000000-0008-0000-0F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33" name="Imagem 332">
          <a:extLst>
            <a:ext uri="{FF2B5EF4-FFF2-40B4-BE49-F238E27FC236}">
              <a16:creationId xmlns="" xmlns:a16="http://schemas.microsoft.com/office/drawing/2014/main" id="{00000000-0008-0000-0F00-00004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4" name="Imagem 333">
          <a:extLst>
            <a:ext uri="{FF2B5EF4-FFF2-40B4-BE49-F238E27FC236}">
              <a16:creationId xmlns="" xmlns:a16="http://schemas.microsoft.com/office/drawing/2014/main" id="{00000000-0008-0000-0F00-00004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5" name="Imagem 334">
          <a:extLst>
            <a:ext uri="{FF2B5EF4-FFF2-40B4-BE49-F238E27FC236}">
              <a16:creationId xmlns="" xmlns:a16="http://schemas.microsoft.com/office/drawing/2014/main" id="{00000000-0008-0000-0F00-00004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36" name="Imagem 335">
          <a:extLst>
            <a:ext uri="{FF2B5EF4-FFF2-40B4-BE49-F238E27FC236}">
              <a16:creationId xmlns="" xmlns:a16="http://schemas.microsoft.com/office/drawing/2014/main" id="{00000000-0008-0000-0F00-00005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37" name="Imagem 336">
          <a:extLst>
            <a:ext uri="{FF2B5EF4-FFF2-40B4-BE49-F238E27FC236}">
              <a16:creationId xmlns="" xmlns:a16="http://schemas.microsoft.com/office/drawing/2014/main" id="{00000000-0008-0000-0F00-00005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338" name="Imagem 337">
          <a:extLst>
            <a:ext uri="{FF2B5EF4-FFF2-40B4-BE49-F238E27FC236}">
              <a16:creationId xmlns="" xmlns:a16="http://schemas.microsoft.com/office/drawing/2014/main" id="{00000000-0008-0000-0F00-00005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39" name="Imagem 338">
          <a:extLst>
            <a:ext uri="{FF2B5EF4-FFF2-40B4-BE49-F238E27FC236}">
              <a16:creationId xmlns="" xmlns:a16="http://schemas.microsoft.com/office/drawing/2014/main" id="{00000000-0008-0000-0F00-00005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40" name="Imagem 339">
          <a:extLst>
            <a:ext uri="{FF2B5EF4-FFF2-40B4-BE49-F238E27FC236}">
              <a16:creationId xmlns="" xmlns:a16="http://schemas.microsoft.com/office/drawing/2014/main" id="{00000000-0008-0000-0F00-00005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41" name="Imagem 340">
          <a:extLst>
            <a:ext uri="{FF2B5EF4-FFF2-40B4-BE49-F238E27FC236}">
              <a16:creationId xmlns="" xmlns:a16="http://schemas.microsoft.com/office/drawing/2014/main" id="{00000000-0008-0000-0F00-00005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42" name="Imagem 341">
          <a:extLst>
            <a:ext uri="{FF2B5EF4-FFF2-40B4-BE49-F238E27FC236}">
              <a16:creationId xmlns="" xmlns:a16="http://schemas.microsoft.com/office/drawing/2014/main" id="{00000000-0008-0000-0F00-00005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43" name="Imagem 342">
          <a:extLst>
            <a:ext uri="{FF2B5EF4-FFF2-40B4-BE49-F238E27FC236}">
              <a16:creationId xmlns="" xmlns:a16="http://schemas.microsoft.com/office/drawing/2014/main" id="{00000000-0008-0000-0F00-00005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44" name="Imagem 343">
          <a:extLst>
            <a:ext uri="{FF2B5EF4-FFF2-40B4-BE49-F238E27FC236}">
              <a16:creationId xmlns="" xmlns:a16="http://schemas.microsoft.com/office/drawing/2014/main" id="{00000000-0008-0000-0F00-00005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45" name="Imagem 344">
          <a:extLst>
            <a:ext uri="{FF2B5EF4-FFF2-40B4-BE49-F238E27FC236}">
              <a16:creationId xmlns="" xmlns:a16="http://schemas.microsoft.com/office/drawing/2014/main" id="{00000000-0008-0000-0F00-00005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346" name="Imagem 345">
          <a:extLst>
            <a:ext uri="{FF2B5EF4-FFF2-40B4-BE49-F238E27FC236}">
              <a16:creationId xmlns="" xmlns:a16="http://schemas.microsoft.com/office/drawing/2014/main" id="{00000000-0008-0000-0F00-00005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347" name="Imagem 346">
          <a:extLst>
            <a:ext uri="{FF2B5EF4-FFF2-40B4-BE49-F238E27FC236}">
              <a16:creationId xmlns="" xmlns:a16="http://schemas.microsoft.com/office/drawing/2014/main" id="{00000000-0008-0000-0F00-00005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48" name="Imagem 347">
          <a:extLst>
            <a:ext uri="{FF2B5EF4-FFF2-40B4-BE49-F238E27FC236}">
              <a16:creationId xmlns="" xmlns:a16="http://schemas.microsoft.com/office/drawing/2014/main" id="{00000000-0008-0000-0F00-00005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49" name="Imagem 348">
          <a:extLst>
            <a:ext uri="{FF2B5EF4-FFF2-40B4-BE49-F238E27FC236}">
              <a16:creationId xmlns="" xmlns:a16="http://schemas.microsoft.com/office/drawing/2014/main" id="{00000000-0008-0000-0F00-00005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0" name="Imagem 349">
          <a:extLst>
            <a:ext uri="{FF2B5EF4-FFF2-40B4-BE49-F238E27FC236}">
              <a16:creationId xmlns="" xmlns:a16="http://schemas.microsoft.com/office/drawing/2014/main" id="{00000000-0008-0000-0F00-00005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1" name="Imagem 350">
          <a:extLst>
            <a:ext uri="{FF2B5EF4-FFF2-40B4-BE49-F238E27FC236}">
              <a16:creationId xmlns="" xmlns:a16="http://schemas.microsoft.com/office/drawing/2014/main" id="{00000000-0008-0000-0F00-00005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2" name="Imagem 351">
          <a:extLst>
            <a:ext uri="{FF2B5EF4-FFF2-40B4-BE49-F238E27FC236}">
              <a16:creationId xmlns="" xmlns:a16="http://schemas.microsoft.com/office/drawing/2014/main" id="{00000000-0008-0000-0F00-00006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3" name="Imagem 352">
          <a:extLst>
            <a:ext uri="{FF2B5EF4-FFF2-40B4-BE49-F238E27FC236}">
              <a16:creationId xmlns="" xmlns:a16="http://schemas.microsoft.com/office/drawing/2014/main" id="{00000000-0008-0000-0F00-00006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354" name="Imagem 353">
          <a:extLst>
            <a:ext uri="{FF2B5EF4-FFF2-40B4-BE49-F238E27FC236}">
              <a16:creationId xmlns="" xmlns:a16="http://schemas.microsoft.com/office/drawing/2014/main" id="{00000000-0008-0000-0F00-00006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355" name="Imagem 354">
          <a:extLst>
            <a:ext uri="{FF2B5EF4-FFF2-40B4-BE49-F238E27FC236}">
              <a16:creationId xmlns="" xmlns:a16="http://schemas.microsoft.com/office/drawing/2014/main" id="{00000000-0008-0000-0F00-00006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56" name="Imagem 355">
          <a:extLst>
            <a:ext uri="{FF2B5EF4-FFF2-40B4-BE49-F238E27FC236}">
              <a16:creationId xmlns="" xmlns:a16="http://schemas.microsoft.com/office/drawing/2014/main" id="{00000000-0008-0000-0F00-00006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57" name="Imagem 356">
          <a:extLst>
            <a:ext uri="{FF2B5EF4-FFF2-40B4-BE49-F238E27FC236}">
              <a16:creationId xmlns="" xmlns:a16="http://schemas.microsoft.com/office/drawing/2014/main" id="{00000000-0008-0000-0F00-00006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58" name="Imagem 357">
          <a:extLst>
            <a:ext uri="{FF2B5EF4-FFF2-40B4-BE49-F238E27FC236}">
              <a16:creationId xmlns="" xmlns:a16="http://schemas.microsoft.com/office/drawing/2014/main" id="{00000000-0008-0000-0F00-00006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59" name="Imagem 358">
          <a:extLst>
            <a:ext uri="{FF2B5EF4-FFF2-40B4-BE49-F238E27FC236}">
              <a16:creationId xmlns="" xmlns:a16="http://schemas.microsoft.com/office/drawing/2014/main" id="{00000000-0008-0000-0F00-00006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0" name="Imagem 359">
          <a:extLst>
            <a:ext uri="{FF2B5EF4-FFF2-40B4-BE49-F238E27FC236}">
              <a16:creationId xmlns="" xmlns:a16="http://schemas.microsoft.com/office/drawing/2014/main" id="{00000000-0008-0000-0F00-00006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1" name="Imagem 360">
          <a:extLst>
            <a:ext uri="{FF2B5EF4-FFF2-40B4-BE49-F238E27FC236}">
              <a16:creationId xmlns="" xmlns:a16="http://schemas.microsoft.com/office/drawing/2014/main" id="{00000000-0008-0000-0F00-00006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362" name="Imagem 361">
          <a:extLst>
            <a:ext uri="{FF2B5EF4-FFF2-40B4-BE49-F238E27FC236}">
              <a16:creationId xmlns="" xmlns:a16="http://schemas.microsoft.com/office/drawing/2014/main" id="{00000000-0008-0000-0F00-00006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363" name="Imagem 362">
          <a:extLst>
            <a:ext uri="{FF2B5EF4-FFF2-40B4-BE49-F238E27FC236}">
              <a16:creationId xmlns="" xmlns:a16="http://schemas.microsoft.com/office/drawing/2014/main" id="{00000000-0008-0000-0F00-00006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64" name="Imagem 363">
          <a:extLst>
            <a:ext uri="{FF2B5EF4-FFF2-40B4-BE49-F238E27FC236}">
              <a16:creationId xmlns="" xmlns:a16="http://schemas.microsoft.com/office/drawing/2014/main" id="{00000000-0008-0000-0F00-00006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65" name="Imagem 364">
          <a:extLst>
            <a:ext uri="{FF2B5EF4-FFF2-40B4-BE49-F238E27FC236}">
              <a16:creationId xmlns="" xmlns:a16="http://schemas.microsoft.com/office/drawing/2014/main" id="{00000000-0008-0000-0F00-00006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6" name="Imagem 365">
          <a:extLst>
            <a:ext uri="{FF2B5EF4-FFF2-40B4-BE49-F238E27FC236}">
              <a16:creationId xmlns="" xmlns:a16="http://schemas.microsoft.com/office/drawing/2014/main" id="{00000000-0008-0000-0F00-00006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7" name="Imagem 366">
          <a:extLst>
            <a:ext uri="{FF2B5EF4-FFF2-40B4-BE49-F238E27FC236}">
              <a16:creationId xmlns="" xmlns:a16="http://schemas.microsoft.com/office/drawing/2014/main" id="{00000000-0008-0000-0F00-00006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68" name="Imagem 367">
          <a:extLst>
            <a:ext uri="{FF2B5EF4-FFF2-40B4-BE49-F238E27FC236}">
              <a16:creationId xmlns="" xmlns:a16="http://schemas.microsoft.com/office/drawing/2014/main" id="{00000000-0008-0000-0F00-00007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69" name="Imagem 368">
          <a:extLst>
            <a:ext uri="{FF2B5EF4-FFF2-40B4-BE49-F238E27FC236}">
              <a16:creationId xmlns="" xmlns:a16="http://schemas.microsoft.com/office/drawing/2014/main" id="{00000000-0008-0000-0F00-00007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370" name="Imagem 369">
          <a:extLst>
            <a:ext uri="{FF2B5EF4-FFF2-40B4-BE49-F238E27FC236}">
              <a16:creationId xmlns="" xmlns:a16="http://schemas.microsoft.com/office/drawing/2014/main" id="{00000000-0008-0000-0F00-00007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371" name="Imagem 370">
          <a:extLst>
            <a:ext uri="{FF2B5EF4-FFF2-40B4-BE49-F238E27FC236}">
              <a16:creationId xmlns="" xmlns:a16="http://schemas.microsoft.com/office/drawing/2014/main" id="{00000000-0008-0000-0F00-00007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72" name="Imagem 371">
          <a:extLst>
            <a:ext uri="{FF2B5EF4-FFF2-40B4-BE49-F238E27FC236}">
              <a16:creationId xmlns="" xmlns:a16="http://schemas.microsoft.com/office/drawing/2014/main" id="{00000000-0008-0000-0F00-00007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73" name="Imagem 372">
          <a:extLst>
            <a:ext uri="{FF2B5EF4-FFF2-40B4-BE49-F238E27FC236}">
              <a16:creationId xmlns="" xmlns:a16="http://schemas.microsoft.com/office/drawing/2014/main" id="{00000000-0008-0000-0F00-00007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74" name="Imagem 373">
          <a:extLst>
            <a:ext uri="{FF2B5EF4-FFF2-40B4-BE49-F238E27FC236}">
              <a16:creationId xmlns="" xmlns:a16="http://schemas.microsoft.com/office/drawing/2014/main" id="{00000000-0008-0000-0F00-00007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75" name="Imagem 374">
          <a:extLst>
            <a:ext uri="{FF2B5EF4-FFF2-40B4-BE49-F238E27FC236}">
              <a16:creationId xmlns="" xmlns:a16="http://schemas.microsoft.com/office/drawing/2014/main" id="{00000000-0008-0000-0F00-00007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76" name="Imagem 375">
          <a:extLst>
            <a:ext uri="{FF2B5EF4-FFF2-40B4-BE49-F238E27FC236}">
              <a16:creationId xmlns="" xmlns:a16="http://schemas.microsoft.com/office/drawing/2014/main" id="{00000000-0008-0000-0F00-00007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77" name="Imagem 376">
          <a:extLst>
            <a:ext uri="{FF2B5EF4-FFF2-40B4-BE49-F238E27FC236}">
              <a16:creationId xmlns="" xmlns:a16="http://schemas.microsoft.com/office/drawing/2014/main" id="{00000000-0008-0000-0F00-00007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378" name="Imagem 377">
          <a:extLst>
            <a:ext uri="{FF2B5EF4-FFF2-40B4-BE49-F238E27FC236}">
              <a16:creationId xmlns="" xmlns:a16="http://schemas.microsoft.com/office/drawing/2014/main" id="{00000000-0008-0000-0F00-00007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379" name="Imagem 378">
          <a:extLst>
            <a:ext uri="{FF2B5EF4-FFF2-40B4-BE49-F238E27FC236}">
              <a16:creationId xmlns="" xmlns:a16="http://schemas.microsoft.com/office/drawing/2014/main" id="{00000000-0008-0000-0F00-00007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80" name="Imagem 379">
          <a:extLst>
            <a:ext uri="{FF2B5EF4-FFF2-40B4-BE49-F238E27FC236}">
              <a16:creationId xmlns="" xmlns:a16="http://schemas.microsoft.com/office/drawing/2014/main" id="{00000000-0008-0000-0F00-00007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81" name="Imagem 380">
          <a:extLst>
            <a:ext uri="{FF2B5EF4-FFF2-40B4-BE49-F238E27FC236}">
              <a16:creationId xmlns="" xmlns:a16="http://schemas.microsoft.com/office/drawing/2014/main" id="{00000000-0008-0000-0F00-00007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2" name="Imagem 381">
          <a:extLst>
            <a:ext uri="{FF2B5EF4-FFF2-40B4-BE49-F238E27FC236}">
              <a16:creationId xmlns="" xmlns:a16="http://schemas.microsoft.com/office/drawing/2014/main" id="{00000000-0008-0000-0F00-00007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83" name="Imagem 382">
          <a:extLst>
            <a:ext uri="{FF2B5EF4-FFF2-40B4-BE49-F238E27FC236}">
              <a16:creationId xmlns="" xmlns:a16="http://schemas.microsoft.com/office/drawing/2014/main" id="{00000000-0008-0000-0F00-00007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84" name="Imagem 383">
          <a:extLst>
            <a:ext uri="{FF2B5EF4-FFF2-40B4-BE49-F238E27FC236}">
              <a16:creationId xmlns="" xmlns:a16="http://schemas.microsoft.com/office/drawing/2014/main" id="{00000000-0008-0000-0F00-00008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85" name="Imagem 384">
          <a:extLst>
            <a:ext uri="{FF2B5EF4-FFF2-40B4-BE49-F238E27FC236}">
              <a16:creationId xmlns="" xmlns:a16="http://schemas.microsoft.com/office/drawing/2014/main" id="{00000000-0008-0000-0F00-00008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386" name="Imagem 385">
          <a:extLst>
            <a:ext uri="{FF2B5EF4-FFF2-40B4-BE49-F238E27FC236}">
              <a16:creationId xmlns="" xmlns:a16="http://schemas.microsoft.com/office/drawing/2014/main" id="{00000000-0008-0000-0F00-00008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387" name="Imagem 386">
          <a:extLst>
            <a:ext uri="{FF2B5EF4-FFF2-40B4-BE49-F238E27FC236}">
              <a16:creationId xmlns="" xmlns:a16="http://schemas.microsoft.com/office/drawing/2014/main" id="{00000000-0008-0000-0F00-00008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88" name="Imagem 387">
          <a:extLst>
            <a:ext uri="{FF2B5EF4-FFF2-40B4-BE49-F238E27FC236}">
              <a16:creationId xmlns="" xmlns:a16="http://schemas.microsoft.com/office/drawing/2014/main" id="{00000000-0008-0000-0F00-00008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89" name="Imagem 388">
          <a:extLst>
            <a:ext uri="{FF2B5EF4-FFF2-40B4-BE49-F238E27FC236}">
              <a16:creationId xmlns="" xmlns:a16="http://schemas.microsoft.com/office/drawing/2014/main" id="{00000000-0008-0000-0F00-00008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0" name="Imagem 389">
          <a:extLst>
            <a:ext uri="{FF2B5EF4-FFF2-40B4-BE49-F238E27FC236}">
              <a16:creationId xmlns="" xmlns:a16="http://schemas.microsoft.com/office/drawing/2014/main" id="{00000000-0008-0000-0F00-00008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1" name="Imagem 390">
          <a:extLst>
            <a:ext uri="{FF2B5EF4-FFF2-40B4-BE49-F238E27FC236}">
              <a16:creationId xmlns="" xmlns:a16="http://schemas.microsoft.com/office/drawing/2014/main" id="{00000000-0008-0000-0F00-00008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2" name="Imagem 391">
          <a:extLst>
            <a:ext uri="{FF2B5EF4-FFF2-40B4-BE49-F238E27FC236}">
              <a16:creationId xmlns="" xmlns:a16="http://schemas.microsoft.com/office/drawing/2014/main" id="{00000000-0008-0000-0F00-00008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3" name="Imagem 392">
          <a:extLst>
            <a:ext uri="{FF2B5EF4-FFF2-40B4-BE49-F238E27FC236}">
              <a16:creationId xmlns="" xmlns:a16="http://schemas.microsoft.com/office/drawing/2014/main" id="{00000000-0008-0000-0F00-00008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394" name="Imagem 393">
          <a:extLst>
            <a:ext uri="{FF2B5EF4-FFF2-40B4-BE49-F238E27FC236}">
              <a16:creationId xmlns="" xmlns:a16="http://schemas.microsoft.com/office/drawing/2014/main" id="{00000000-0008-0000-0F00-00008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395" name="Imagem 394">
          <a:extLst>
            <a:ext uri="{FF2B5EF4-FFF2-40B4-BE49-F238E27FC236}">
              <a16:creationId xmlns="" xmlns:a16="http://schemas.microsoft.com/office/drawing/2014/main" id="{00000000-0008-0000-0F00-00008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396" name="Imagem 395">
          <a:extLst>
            <a:ext uri="{FF2B5EF4-FFF2-40B4-BE49-F238E27FC236}">
              <a16:creationId xmlns="" xmlns:a16="http://schemas.microsoft.com/office/drawing/2014/main" id="{00000000-0008-0000-0F00-00008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397" name="Imagem 396">
          <a:extLst>
            <a:ext uri="{FF2B5EF4-FFF2-40B4-BE49-F238E27FC236}">
              <a16:creationId xmlns="" xmlns:a16="http://schemas.microsoft.com/office/drawing/2014/main" id="{00000000-0008-0000-0F00-00008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398" name="Imagem 397">
          <a:extLst>
            <a:ext uri="{FF2B5EF4-FFF2-40B4-BE49-F238E27FC236}">
              <a16:creationId xmlns="" xmlns:a16="http://schemas.microsoft.com/office/drawing/2014/main" id="{00000000-0008-0000-0F00-00008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399" name="Imagem 398">
          <a:extLst>
            <a:ext uri="{FF2B5EF4-FFF2-40B4-BE49-F238E27FC236}">
              <a16:creationId xmlns="" xmlns:a16="http://schemas.microsoft.com/office/drawing/2014/main" id="{00000000-0008-0000-0F00-00008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0" name="Imagem 399">
          <a:extLst>
            <a:ext uri="{FF2B5EF4-FFF2-40B4-BE49-F238E27FC236}">
              <a16:creationId xmlns="" xmlns:a16="http://schemas.microsoft.com/office/drawing/2014/main" id="{00000000-0008-0000-0F00-00009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1" name="Imagem 400">
          <a:extLst>
            <a:ext uri="{FF2B5EF4-FFF2-40B4-BE49-F238E27FC236}">
              <a16:creationId xmlns="" xmlns:a16="http://schemas.microsoft.com/office/drawing/2014/main" id="{00000000-0008-0000-0F00-00009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02" name="Imagem 401">
          <a:extLst>
            <a:ext uri="{FF2B5EF4-FFF2-40B4-BE49-F238E27FC236}">
              <a16:creationId xmlns="" xmlns:a16="http://schemas.microsoft.com/office/drawing/2014/main" id="{00000000-0008-0000-0F00-00009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03" name="Imagem 402">
          <a:extLst>
            <a:ext uri="{FF2B5EF4-FFF2-40B4-BE49-F238E27FC236}">
              <a16:creationId xmlns="" xmlns:a16="http://schemas.microsoft.com/office/drawing/2014/main" id="{00000000-0008-0000-0F00-00009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04" name="Imagem 403">
          <a:extLst>
            <a:ext uri="{FF2B5EF4-FFF2-40B4-BE49-F238E27FC236}">
              <a16:creationId xmlns="" xmlns:a16="http://schemas.microsoft.com/office/drawing/2014/main" id="{00000000-0008-0000-0F00-00009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05" name="Imagem 404">
          <a:extLst>
            <a:ext uri="{FF2B5EF4-FFF2-40B4-BE49-F238E27FC236}">
              <a16:creationId xmlns="" xmlns:a16="http://schemas.microsoft.com/office/drawing/2014/main" id="{00000000-0008-0000-0F00-00009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6" name="Imagem 405">
          <a:extLst>
            <a:ext uri="{FF2B5EF4-FFF2-40B4-BE49-F238E27FC236}">
              <a16:creationId xmlns="" xmlns:a16="http://schemas.microsoft.com/office/drawing/2014/main" id="{00000000-0008-0000-0F00-00009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7" name="Imagem 406">
          <a:extLst>
            <a:ext uri="{FF2B5EF4-FFF2-40B4-BE49-F238E27FC236}">
              <a16:creationId xmlns="" xmlns:a16="http://schemas.microsoft.com/office/drawing/2014/main" id="{00000000-0008-0000-0F00-00009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08" name="Imagem 407">
          <a:extLst>
            <a:ext uri="{FF2B5EF4-FFF2-40B4-BE49-F238E27FC236}">
              <a16:creationId xmlns="" xmlns:a16="http://schemas.microsoft.com/office/drawing/2014/main" id="{00000000-0008-0000-0F00-00009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09" name="Imagem 408">
          <a:extLst>
            <a:ext uri="{FF2B5EF4-FFF2-40B4-BE49-F238E27FC236}">
              <a16:creationId xmlns="" xmlns:a16="http://schemas.microsoft.com/office/drawing/2014/main" id="{00000000-0008-0000-0F00-00009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10" name="Imagem 409">
          <a:extLst>
            <a:ext uri="{FF2B5EF4-FFF2-40B4-BE49-F238E27FC236}">
              <a16:creationId xmlns="" xmlns:a16="http://schemas.microsoft.com/office/drawing/2014/main" id="{00000000-0008-0000-0F00-00009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11" name="Imagem 410">
          <a:extLst>
            <a:ext uri="{FF2B5EF4-FFF2-40B4-BE49-F238E27FC236}">
              <a16:creationId xmlns="" xmlns:a16="http://schemas.microsoft.com/office/drawing/2014/main" id="{00000000-0008-0000-0F00-00009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12" name="Imagem 411">
          <a:extLst>
            <a:ext uri="{FF2B5EF4-FFF2-40B4-BE49-F238E27FC236}">
              <a16:creationId xmlns="" xmlns:a16="http://schemas.microsoft.com/office/drawing/2014/main" id="{00000000-0008-0000-0F00-00009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13" name="Imagem 412">
          <a:extLst>
            <a:ext uri="{FF2B5EF4-FFF2-40B4-BE49-F238E27FC236}">
              <a16:creationId xmlns="" xmlns:a16="http://schemas.microsoft.com/office/drawing/2014/main" id="{00000000-0008-0000-0F00-00009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14" name="Imagem 413">
          <a:extLst>
            <a:ext uri="{FF2B5EF4-FFF2-40B4-BE49-F238E27FC236}">
              <a16:creationId xmlns="" xmlns:a16="http://schemas.microsoft.com/office/drawing/2014/main" id="{00000000-0008-0000-0F00-00009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5" name="Imagem 414">
          <a:extLst>
            <a:ext uri="{FF2B5EF4-FFF2-40B4-BE49-F238E27FC236}">
              <a16:creationId xmlns="" xmlns:a16="http://schemas.microsoft.com/office/drawing/2014/main" id="{00000000-0008-0000-0F00-00009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16" name="Imagem 415">
          <a:extLst>
            <a:ext uri="{FF2B5EF4-FFF2-40B4-BE49-F238E27FC236}">
              <a16:creationId xmlns="" xmlns:a16="http://schemas.microsoft.com/office/drawing/2014/main" id="{00000000-0008-0000-0F00-0000A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17" name="Imagem 416">
          <a:extLst>
            <a:ext uri="{FF2B5EF4-FFF2-40B4-BE49-F238E27FC236}">
              <a16:creationId xmlns="" xmlns:a16="http://schemas.microsoft.com/office/drawing/2014/main" id="{00000000-0008-0000-0F00-0000A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418" name="Imagem 417">
          <a:extLst>
            <a:ext uri="{FF2B5EF4-FFF2-40B4-BE49-F238E27FC236}">
              <a16:creationId xmlns="" xmlns:a16="http://schemas.microsoft.com/office/drawing/2014/main" id="{00000000-0008-0000-0F00-0000A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419" name="Imagem 418">
          <a:extLst>
            <a:ext uri="{FF2B5EF4-FFF2-40B4-BE49-F238E27FC236}">
              <a16:creationId xmlns="" xmlns:a16="http://schemas.microsoft.com/office/drawing/2014/main" id="{00000000-0008-0000-0F00-0000A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20" name="Imagem 419">
          <a:extLst>
            <a:ext uri="{FF2B5EF4-FFF2-40B4-BE49-F238E27FC236}">
              <a16:creationId xmlns="" xmlns:a16="http://schemas.microsoft.com/office/drawing/2014/main" id="{00000000-0008-0000-0F00-0000A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21" name="Imagem 420">
          <a:extLst>
            <a:ext uri="{FF2B5EF4-FFF2-40B4-BE49-F238E27FC236}">
              <a16:creationId xmlns="" xmlns:a16="http://schemas.microsoft.com/office/drawing/2014/main" id="{00000000-0008-0000-0F00-0000A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22" name="Imagem 421">
          <a:extLst>
            <a:ext uri="{FF2B5EF4-FFF2-40B4-BE49-F238E27FC236}">
              <a16:creationId xmlns="" xmlns:a16="http://schemas.microsoft.com/office/drawing/2014/main" id="{00000000-0008-0000-0F00-0000A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23" name="Imagem 422">
          <a:extLst>
            <a:ext uri="{FF2B5EF4-FFF2-40B4-BE49-F238E27FC236}">
              <a16:creationId xmlns="" xmlns:a16="http://schemas.microsoft.com/office/drawing/2014/main" id="{00000000-0008-0000-0F00-0000A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24" name="Imagem 423">
          <a:extLst>
            <a:ext uri="{FF2B5EF4-FFF2-40B4-BE49-F238E27FC236}">
              <a16:creationId xmlns="" xmlns:a16="http://schemas.microsoft.com/office/drawing/2014/main" id="{00000000-0008-0000-0F00-0000A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25" name="Imagem 424">
          <a:extLst>
            <a:ext uri="{FF2B5EF4-FFF2-40B4-BE49-F238E27FC236}">
              <a16:creationId xmlns="" xmlns:a16="http://schemas.microsoft.com/office/drawing/2014/main" id="{00000000-0008-0000-0F00-0000A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426" name="Imagem 425">
          <a:extLst>
            <a:ext uri="{FF2B5EF4-FFF2-40B4-BE49-F238E27FC236}">
              <a16:creationId xmlns="" xmlns:a16="http://schemas.microsoft.com/office/drawing/2014/main" id="{00000000-0008-0000-0F00-0000A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427" name="Imagem 426">
          <a:extLst>
            <a:ext uri="{FF2B5EF4-FFF2-40B4-BE49-F238E27FC236}">
              <a16:creationId xmlns="" xmlns:a16="http://schemas.microsoft.com/office/drawing/2014/main" id="{00000000-0008-0000-0F00-0000A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28" name="Imagem 427">
          <a:extLst>
            <a:ext uri="{FF2B5EF4-FFF2-40B4-BE49-F238E27FC236}">
              <a16:creationId xmlns="" xmlns:a16="http://schemas.microsoft.com/office/drawing/2014/main" id="{00000000-0008-0000-0F00-0000A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29" name="Imagem 428">
          <a:extLst>
            <a:ext uri="{FF2B5EF4-FFF2-40B4-BE49-F238E27FC236}">
              <a16:creationId xmlns="" xmlns:a16="http://schemas.microsoft.com/office/drawing/2014/main" id="{00000000-0008-0000-0F00-0000A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0" name="Imagem 429">
          <a:extLst>
            <a:ext uri="{FF2B5EF4-FFF2-40B4-BE49-F238E27FC236}">
              <a16:creationId xmlns="" xmlns:a16="http://schemas.microsoft.com/office/drawing/2014/main" id="{00000000-0008-0000-0F00-0000A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1" name="Imagem 430">
          <a:extLst>
            <a:ext uri="{FF2B5EF4-FFF2-40B4-BE49-F238E27FC236}">
              <a16:creationId xmlns="" xmlns:a16="http://schemas.microsoft.com/office/drawing/2014/main" id="{00000000-0008-0000-0F00-0000A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2" name="Imagem 431">
          <a:extLst>
            <a:ext uri="{FF2B5EF4-FFF2-40B4-BE49-F238E27FC236}">
              <a16:creationId xmlns="" xmlns:a16="http://schemas.microsoft.com/office/drawing/2014/main" id="{00000000-0008-0000-0F00-0000B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3" name="Imagem 432">
          <a:extLst>
            <a:ext uri="{FF2B5EF4-FFF2-40B4-BE49-F238E27FC236}">
              <a16:creationId xmlns="" xmlns:a16="http://schemas.microsoft.com/office/drawing/2014/main" id="{00000000-0008-0000-0F00-0000B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34" name="Imagem 433">
          <a:extLst>
            <a:ext uri="{FF2B5EF4-FFF2-40B4-BE49-F238E27FC236}">
              <a16:creationId xmlns="" xmlns:a16="http://schemas.microsoft.com/office/drawing/2014/main" id="{00000000-0008-0000-0F00-0000B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35" name="Imagem 434">
          <a:extLst>
            <a:ext uri="{FF2B5EF4-FFF2-40B4-BE49-F238E27FC236}">
              <a16:creationId xmlns="" xmlns:a16="http://schemas.microsoft.com/office/drawing/2014/main" id="{00000000-0008-0000-0F00-0000B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36" name="Imagem 435">
          <a:extLst>
            <a:ext uri="{FF2B5EF4-FFF2-40B4-BE49-F238E27FC236}">
              <a16:creationId xmlns="" xmlns:a16="http://schemas.microsoft.com/office/drawing/2014/main" id="{00000000-0008-0000-0F00-0000B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37" name="Imagem 436">
          <a:extLst>
            <a:ext uri="{FF2B5EF4-FFF2-40B4-BE49-F238E27FC236}">
              <a16:creationId xmlns="" xmlns:a16="http://schemas.microsoft.com/office/drawing/2014/main" id="{00000000-0008-0000-0F00-0000B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38" name="Imagem 437">
          <a:extLst>
            <a:ext uri="{FF2B5EF4-FFF2-40B4-BE49-F238E27FC236}">
              <a16:creationId xmlns="" xmlns:a16="http://schemas.microsoft.com/office/drawing/2014/main" id="{00000000-0008-0000-0F00-0000B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39" name="Imagem 438">
          <a:extLst>
            <a:ext uri="{FF2B5EF4-FFF2-40B4-BE49-F238E27FC236}">
              <a16:creationId xmlns="" xmlns:a16="http://schemas.microsoft.com/office/drawing/2014/main" id="{00000000-0008-0000-0F00-0000B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0" name="Imagem 439">
          <a:extLst>
            <a:ext uri="{FF2B5EF4-FFF2-40B4-BE49-F238E27FC236}">
              <a16:creationId xmlns="" xmlns:a16="http://schemas.microsoft.com/office/drawing/2014/main" id="{00000000-0008-0000-0F00-0000B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1" name="Imagem 440">
          <a:extLst>
            <a:ext uri="{FF2B5EF4-FFF2-40B4-BE49-F238E27FC236}">
              <a16:creationId xmlns="" xmlns:a16="http://schemas.microsoft.com/office/drawing/2014/main" id="{00000000-0008-0000-0F00-0000B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183152</xdr:rowOff>
    </xdr:to>
    <xdr:pic>
      <xdr:nvPicPr>
        <xdr:cNvPr id="442" name="Imagem 441">
          <a:extLst>
            <a:ext uri="{FF2B5EF4-FFF2-40B4-BE49-F238E27FC236}">
              <a16:creationId xmlns="" xmlns:a16="http://schemas.microsoft.com/office/drawing/2014/main" id="{00000000-0008-0000-0F00-0000B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184100</xdr:rowOff>
    </xdr:to>
    <xdr:pic>
      <xdr:nvPicPr>
        <xdr:cNvPr id="443" name="Imagem 442">
          <a:extLst>
            <a:ext uri="{FF2B5EF4-FFF2-40B4-BE49-F238E27FC236}">
              <a16:creationId xmlns="" xmlns:a16="http://schemas.microsoft.com/office/drawing/2014/main" id="{00000000-0008-0000-0F00-0000B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44" name="Imagem 443">
          <a:extLst>
            <a:ext uri="{FF2B5EF4-FFF2-40B4-BE49-F238E27FC236}">
              <a16:creationId xmlns="" xmlns:a16="http://schemas.microsoft.com/office/drawing/2014/main" id="{00000000-0008-0000-0F00-0000B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45" name="Imagem 444">
          <a:extLst>
            <a:ext uri="{FF2B5EF4-FFF2-40B4-BE49-F238E27FC236}">
              <a16:creationId xmlns="" xmlns:a16="http://schemas.microsoft.com/office/drawing/2014/main" id="{00000000-0008-0000-0F00-0000B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6" name="Imagem 445">
          <a:extLst>
            <a:ext uri="{FF2B5EF4-FFF2-40B4-BE49-F238E27FC236}">
              <a16:creationId xmlns="" xmlns:a16="http://schemas.microsoft.com/office/drawing/2014/main" id="{00000000-0008-0000-0F00-0000B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7" name="Imagem 446">
          <a:extLst>
            <a:ext uri="{FF2B5EF4-FFF2-40B4-BE49-F238E27FC236}">
              <a16:creationId xmlns="" xmlns:a16="http://schemas.microsoft.com/office/drawing/2014/main" id="{00000000-0008-0000-0F00-0000B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48" name="Imagem 447">
          <a:extLst>
            <a:ext uri="{FF2B5EF4-FFF2-40B4-BE49-F238E27FC236}">
              <a16:creationId xmlns="" xmlns:a16="http://schemas.microsoft.com/office/drawing/2014/main" id="{00000000-0008-0000-0F00-0000C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49" name="Imagem 448">
          <a:extLst>
            <a:ext uri="{FF2B5EF4-FFF2-40B4-BE49-F238E27FC236}">
              <a16:creationId xmlns="" xmlns:a16="http://schemas.microsoft.com/office/drawing/2014/main" id="{00000000-0008-0000-0F00-0000C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450" name="Imagem 449">
          <a:extLst>
            <a:ext uri="{FF2B5EF4-FFF2-40B4-BE49-F238E27FC236}">
              <a16:creationId xmlns="" xmlns:a16="http://schemas.microsoft.com/office/drawing/2014/main" id="{00000000-0008-0000-0F00-0000C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451" name="Imagem 450">
          <a:extLst>
            <a:ext uri="{FF2B5EF4-FFF2-40B4-BE49-F238E27FC236}">
              <a16:creationId xmlns="" xmlns:a16="http://schemas.microsoft.com/office/drawing/2014/main" id="{00000000-0008-0000-0F00-0000C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52" name="Imagem 451">
          <a:extLst>
            <a:ext uri="{FF2B5EF4-FFF2-40B4-BE49-F238E27FC236}">
              <a16:creationId xmlns="" xmlns:a16="http://schemas.microsoft.com/office/drawing/2014/main" id="{00000000-0008-0000-0F00-0000C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53" name="Imagem 452">
          <a:extLst>
            <a:ext uri="{FF2B5EF4-FFF2-40B4-BE49-F238E27FC236}">
              <a16:creationId xmlns="" xmlns:a16="http://schemas.microsoft.com/office/drawing/2014/main" id="{00000000-0008-0000-0F00-0000C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54" name="Imagem 453">
          <a:extLst>
            <a:ext uri="{FF2B5EF4-FFF2-40B4-BE49-F238E27FC236}">
              <a16:creationId xmlns="" xmlns:a16="http://schemas.microsoft.com/office/drawing/2014/main" id="{00000000-0008-0000-0F00-0000C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55" name="Imagem 454">
          <a:extLst>
            <a:ext uri="{FF2B5EF4-FFF2-40B4-BE49-F238E27FC236}">
              <a16:creationId xmlns="" xmlns:a16="http://schemas.microsoft.com/office/drawing/2014/main" id="{00000000-0008-0000-0F00-0000C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56" name="Imagem 455">
          <a:extLst>
            <a:ext uri="{FF2B5EF4-FFF2-40B4-BE49-F238E27FC236}">
              <a16:creationId xmlns="" xmlns:a16="http://schemas.microsoft.com/office/drawing/2014/main" id="{00000000-0008-0000-0F00-0000C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57" name="Imagem 456">
          <a:extLst>
            <a:ext uri="{FF2B5EF4-FFF2-40B4-BE49-F238E27FC236}">
              <a16:creationId xmlns="" xmlns:a16="http://schemas.microsoft.com/office/drawing/2014/main" id="{00000000-0008-0000-0F00-0000C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458" name="Imagem 457">
          <a:extLst>
            <a:ext uri="{FF2B5EF4-FFF2-40B4-BE49-F238E27FC236}">
              <a16:creationId xmlns="" xmlns:a16="http://schemas.microsoft.com/office/drawing/2014/main" id="{00000000-0008-0000-0F00-0000C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459" name="Imagem 458">
          <a:extLst>
            <a:ext uri="{FF2B5EF4-FFF2-40B4-BE49-F238E27FC236}">
              <a16:creationId xmlns="" xmlns:a16="http://schemas.microsoft.com/office/drawing/2014/main" id="{00000000-0008-0000-0F00-0000C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60" name="Imagem 459">
          <a:extLst>
            <a:ext uri="{FF2B5EF4-FFF2-40B4-BE49-F238E27FC236}">
              <a16:creationId xmlns="" xmlns:a16="http://schemas.microsoft.com/office/drawing/2014/main" id="{00000000-0008-0000-0F00-0000C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61" name="Imagem 460">
          <a:extLst>
            <a:ext uri="{FF2B5EF4-FFF2-40B4-BE49-F238E27FC236}">
              <a16:creationId xmlns="" xmlns:a16="http://schemas.microsoft.com/office/drawing/2014/main" id="{00000000-0008-0000-0F00-0000C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2" name="Imagem 461">
          <a:extLst>
            <a:ext uri="{FF2B5EF4-FFF2-40B4-BE49-F238E27FC236}">
              <a16:creationId xmlns="" xmlns:a16="http://schemas.microsoft.com/office/drawing/2014/main" id="{00000000-0008-0000-0F00-0000C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63" name="Imagem 462">
          <a:extLst>
            <a:ext uri="{FF2B5EF4-FFF2-40B4-BE49-F238E27FC236}">
              <a16:creationId xmlns="" xmlns:a16="http://schemas.microsoft.com/office/drawing/2014/main" id="{00000000-0008-0000-0F00-0000C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64" name="Imagem 463">
          <a:extLst>
            <a:ext uri="{FF2B5EF4-FFF2-40B4-BE49-F238E27FC236}">
              <a16:creationId xmlns="" xmlns:a16="http://schemas.microsoft.com/office/drawing/2014/main" id="{00000000-0008-0000-0F00-0000D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65" name="Imagem 464">
          <a:extLst>
            <a:ext uri="{FF2B5EF4-FFF2-40B4-BE49-F238E27FC236}">
              <a16:creationId xmlns="" xmlns:a16="http://schemas.microsoft.com/office/drawing/2014/main" id="{00000000-0008-0000-0F00-0000D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466" name="Imagem 465">
          <a:extLst>
            <a:ext uri="{FF2B5EF4-FFF2-40B4-BE49-F238E27FC236}">
              <a16:creationId xmlns="" xmlns:a16="http://schemas.microsoft.com/office/drawing/2014/main" id="{00000000-0008-0000-0F00-0000D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467" name="Imagem 466">
          <a:extLst>
            <a:ext uri="{FF2B5EF4-FFF2-40B4-BE49-F238E27FC236}">
              <a16:creationId xmlns="" xmlns:a16="http://schemas.microsoft.com/office/drawing/2014/main" id="{00000000-0008-0000-0F00-0000D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68" name="Imagem 467">
          <a:extLst>
            <a:ext uri="{FF2B5EF4-FFF2-40B4-BE49-F238E27FC236}">
              <a16:creationId xmlns="" xmlns:a16="http://schemas.microsoft.com/office/drawing/2014/main" id="{00000000-0008-0000-0F00-0000D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69" name="Imagem 468">
          <a:extLst>
            <a:ext uri="{FF2B5EF4-FFF2-40B4-BE49-F238E27FC236}">
              <a16:creationId xmlns="" xmlns:a16="http://schemas.microsoft.com/office/drawing/2014/main" id="{00000000-0008-0000-0F00-0000D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0" name="Imagem 469">
          <a:extLst>
            <a:ext uri="{FF2B5EF4-FFF2-40B4-BE49-F238E27FC236}">
              <a16:creationId xmlns="" xmlns:a16="http://schemas.microsoft.com/office/drawing/2014/main" id="{00000000-0008-0000-0F00-0000D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1" name="Imagem 470">
          <a:extLst>
            <a:ext uri="{FF2B5EF4-FFF2-40B4-BE49-F238E27FC236}">
              <a16:creationId xmlns="" xmlns:a16="http://schemas.microsoft.com/office/drawing/2014/main" id="{00000000-0008-0000-0F00-0000D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2" name="Imagem 471">
          <a:extLst>
            <a:ext uri="{FF2B5EF4-FFF2-40B4-BE49-F238E27FC236}">
              <a16:creationId xmlns="" xmlns:a16="http://schemas.microsoft.com/office/drawing/2014/main" id="{00000000-0008-0000-0F00-0000D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3" name="Imagem 472">
          <a:extLst>
            <a:ext uri="{FF2B5EF4-FFF2-40B4-BE49-F238E27FC236}">
              <a16:creationId xmlns="" xmlns:a16="http://schemas.microsoft.com/office/drawing/2014/main" id="{00000000-0008-0000-0F00-0000D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474" name="Imagem 473">
          <a:extLst>
            <a:ext uri="{FF2B5EF4-FFF2-40B4-BE49-F238E27FC236}">
              <a16:creationId xmlns="" xmlns:a16="http://schemas.microsoft.com/office/drawing/2014/main" id="{00000000-0008-0000-0F00-0000D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475" name="Imagem 474">
          <a:extLst>
            <a:ext uri="{FF2B5EF4-FFF2-40B4-BE49-F238E27FC236}">
              <a16:creationId xmlns="" xmlns:a16="http://schemas.microsoft.com/office/drawing/2014/main" id="{00000000-0008-0000-0F00-0000D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76" name="Imagem 475">
          <a:extLst>
            <a:ext uri="{FF2B5EF4-FFF2-40B4-BE49-F238E27FC236}">
              <a16:creationId xmlns="" xmlns:a16="http://schemas.microsoft.com/office/drawing/2014/main" id="{00000000-0008-0000-0F00-0000D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77" name="Imagem 476">
          <a:extLst>
            <a:ext uri="{FF2B5EF4-FFF2-40B4-BE49-F238E27FC236}">
              <a16:creationId xmlns="" xmlns:a16="http://schemas.microsoft.com/office/drawing/2014/main" id="{00000000-0008-0000-0F00-0000D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78" name="Imagem 477">
          <a:extLst>
            <a:ext uri="{FF2B5EF4-FFF2-40B4-BE49-F238E27FC236}">
              <a16:creationId xmlns="" xmlns:a16="http://schemas.microsoft.com/office/drawing/2014/main" id="{00000000-0008-0000-0F00-0000D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79" name="Imagem 478">
          <a:extLst>
            <a:ext uri="{FF2B5EF4-FFF2-40B4-BE49-F238E27FC236}">
              <a16:creationId xmlns="" xmlns:a16="http://schemas.microsoft.com/office/drawing/2014/main" id="{00000000-0008-0000-0F00-0000D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0" name="Imagem 479">
          <a:extLst>
            <a:ext uri="{FF2B5EF4-FFF2-40B4-BE49-F238E27FC236}">
              <a16:creationId xmlns="" xmlns:a16="http://schemas.microsoft.com/office/drawing/2014/main" id="{00000000-0008-0000-0F00-0000E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1" name="Imagem 480">
          <a:extLst>
            <a:ext uri="{FF2B5EF4-FFF2-40B4-BE49-F238E27FC236}">
              <a16:creationId xmlns="" xmlns:a16="http://schemas.microsoft.com/office/drawing/2014/main" id="{00000000-0008-0000-0F00-0000E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482" name="Imagem 481">
          <a:extLst>
            <a:ext uri="{FF2B5EF4-FFF2-40B4-BE49-F238E27FC236}">
              <a16:creationId xmlns="" xmlns:a16="http://schemas.microsoft.com/office/drawing/2014/main" id="{00000000-0008-0000-0F00-0000E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83" name="Imagem 482">
          <a:extLst>
            <a:ext uri="{FF2B5EF4-FFF2-40B4-BE49-F238E27FC236}">
              <a16:creationId xmlns="" xmlns:a16="http://schemas.microsoft.com/office/drawing/2014/main" id="{00000000-0008-0000-0F00-0000E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84" name="Imagem 483">
          <a:extLst>
            <a:ext uri="{FF2B5EF4-FFF2-40B4-BE49-F238E27FC236}">
              <a16:creationId xmlns="" xmlns:a16="http://schemas.microsoft.com/office/drawing/2014/main" id="{00000000-0008-0000-0F00-0000E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85" name="Imagem 484">
          <a:extLst>
            <a:ext uri="{FF2B5EF4-FFF2-40B4-BE49-F238E27FC236}">
              <a16:creationId xmlns="" xmlns:a16="http://schemas.microsoft.com/office/drawing/2014/main" id="{00000000-0008-0000-0F00-0000E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6" name="Imagem 485">
          <a:extLst>
            <a:ext uri="{FF2B5EF4-FFF2-40B4-BE49-F238E27FC236}">
              <a16:creationId xmlns="" xmlns:a16="http://schemas.microsoft.com/office/drawing/2014/main" id="{00000000-0008-0000-0F00-0000E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7" name="Imagem 486">
          <a:extLst>
            <a:ext uri="{FF2B5EF4-FFF2-40B4-BE49-F238E27FC236}">
              <a16:creationId xmlns="" xmlns:a16="http://schemas.microsoft.com/office/drawing/2014/main" id="{00000000-0008-0000-0F00-0000E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88" name="Imagem 487">
          <a:extLst>
            <a:ext uri="{FF2B5EF4-FFF2-40B4-BE49-F238E27FC236}">
              <a16:creationId xmlns="" xmlns:a16="http://schemas.microsoft.com/office/drawing/2014/main" id="{00000000-0008-0000-0F00-0000E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89" name="Imagem 488">
          <a:extLst>
            <a:ext uri="{FF2B5EF4-FFF2-40B4-BE49-F238E27FC236}">
              <a16:creationId xmlns="" xmlns:a16="http://schemas.microsoft.com/office/drawing/2014/main" id="{00000000-0008-0000-0F00-0000E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490" name="Imagem 489">
          <a:extLst>
            <a:ext uri="{FF2B5EF4-FFF2-40B4-BE49-F238E27FC236}">
              <a16:creationId xmlns="" xmlns:a16="http://schemas.microsoft.com/office/drawing/2014/main" id="{00000000-0008-0000-0F00-0000E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91" name="Imagem 490">
          <a:extLst>
            <a:ext uri="{FF2B5EF4-FFF2-40B4-BE49-F238E27FC236}">
              <a16:creationId xmlns="" xmlns:a16="http://schemas.microsoft.com/office/drawing/2014/main" id="{00000000-0008-0000-0F00-0000E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492" name="Imagem 491">
          <a:extLst>
            <a:ext uri="{FF2B5EF4-FFF2-40B4-BE49-F238E27FC236}">
              <a16:creationId xmlns="" xmlns:a16="http://schemas.microsoft.com/office/drawing/2014/main" id="{00000000-0008-0000-0F00-0000E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493" name="Imagem 492">
          <a:extLst>
            <a:ext uri="{FF2B5EF4-FFF2-40B4-BE49-F238E27FC236}">
              <a16:creationId xmlns="" xmlns:a16="http://schemas.microsoft.com/office/drawing/2014/main" id="{00000000-0008-0000-0F00-0000E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4" name="Imagem 493">
          <a:extLst>
            <a:ext uri="{FF2B5EF4-FFF2-40B4-BE49-F238E27FC236}">
              <a16:creationId xmlns="" xmlns:a16="http://schemas.microsoft.com/office/drawing/2014/main" id="{00000000-0008-0000-0F00-0000E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5" name="Imagem 494">
          <a:extLst>
            <a:ext uri="{FF2B5EF4-FFF2-40B4-BE49-F238E27FC236}">
              <a16:creationId xmlns="" xmlns:a16="http://schemas.microsoft.com/office/drawing/2014/main" id="{00000000-0008-0000-0F00-0000E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496" name="Imagem 495">
          <a:extLst>
            <a:ext uri="{FF2B5EF4-FFF2-40B4-BE49-F238E27FC236}">
              <a16:creationId xmlns="" xmlns:a16="http://schemas.microsoft.com/office/drawing/2014/main" id="{00000000-0008-0000-0F00-0000F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497" name="Imagem 496">
          <a:extLst>
            <a:ext uri="{FF2B5EF4-FFF2-40B4-BE49-F238E27FC236}">
              <a16:creationId xmlns="" xmlns:a16="http://schemas.microsoft.com/office/drawing/2014/main" id="{00000000-0008-0000-0F00-0000F1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498" name="Imagem 497">
          <a:extLst>
            <a:ext uri="{FF2B5EF4-FFF2-40B4-BE49-F238E27FC236}">
              <a16:creationId xmlns="" xmlns:a16="http://schemas.microsoft.com/office/drawing/2014/main" id="{00000000-0008-0000-0F00-0000F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499" name="Imagem 498">
          <a:extLst>
            <a:ext uri="{FF2B5EF4-FFF2-40B4-BE49-F238E27FC236}">
              <a16:creationId xmlns="" xmlns:a16="http://schemas.microsoft.com/office/drawing/2014/main" id="{00000000-0008-0000-0F00-0000F3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0" name="Imagem 499">
          <a:extLst>
            <a:ext uri="{FF2B5EF4-FFF2-40B4-BE49-F238E27FC236}">
              <a16:creationId xmlns="" xmlns:a16="http://schemas.microsoft.com/office/drawing/2014/main" id="{00000000-0008-0000-0F00-0000F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1" name="Imagem 500">
          <a:extLst>
            <a:ext uri="{FF2B5EF4-FFF2-40B4-BE49-F238E27FC236}">
              <a16:creationId xmlns="" xmlns:a16="http://schemas.microsoft.com/office/drawing/2014/main" id="{00000000-0008-0000-0F00-0000F5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2" name="Imagem 501">
          <a:extLst>
            <a:ext uri="{FF2B5EF4-FFF2-40B4-BE49-F238E27FC236}">
              <a16:creationId xmlns="" xmlns:a16="http://schemas.microsoft.com/office/drawing/2014/main" id="{00000000-0008-0000-0F00-0000F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3" name="Imagem 502">
          <a:extLst>
            <a:ext uri="{FF2B5EF4-FFF2-40B4-BE49-F238E27FC236}">
              <a16:creationId xmlns="" xmlns:a16="http://schemas.microsoft.com/office/drawing/2014/main" id="{00000000-0008-0000-0F00-0000F7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04" name="Imagem 503">
          <a:extLst>
            <a:ext uri="{FF2B5EF4-FFF2-40B4-BE49-F238E27FC236}">
              <a16:creationId xmlns="" xmlns:a16="http://schemas.microsoft.com/office/drawing/2014/main" id="{00000000-0008-0000-0F00-0000F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05" name="Imagem 504">
          <a:extLst>
            <a:ext uri="{FF2B5EF4-FFF2-40B4-BE49-F238E27FC236}">
              <a16:creationId xmlns="" xmlns:a16="http://schemas.microsoft.com/office/drawing/2014/main" id="{00000000-0008-0000-0F00-0000F9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06" name="Imagem 505">
          <a:extLst>
            <a:ext uri="{FF2B5EF4-FFF2-40B4-BE49-F238E27FC236}">
              <a16:creationId xmlns="" xmlns:a16="http://schemas.microsoft.com/office/drawing/2014/main" id="{00000000-0008-0000-0F00-0000F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07" name="Imagem 506">
          <a:extLst>
            <a:ext uri="{FF2B5EF4-FFF2-40B4-BE49-F238E27FC236}">
              <a16:creationId xmlns="" xmlns:a16="http://schemas.microsoft.com/office/drawing/2014/main" id="{00000000-0008-0000-0F00-0000FB01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08" name="Imagem 507">
          <a:extLst>
            <a:ext uri="{FF2B5EF4-FFF2-40B4-BE49-F238E27FC236}">
              <a16:creationId xmlns="" xmlns:a16="http://schemas.microsoft.com/office/drawing/2014/main" id="{00000000-0008-0000-0F00-0000F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09" name="Imagem 508">
          <a:extLst>
            <a:ext uri="{FF2B5EF4-FFF2-40B4-BE49-F238E27FC236}">
              <a16:creationId xmlns="" xmlns:a16="http://schemas.microsoft.com/office/drawing/2014/main" id="{00000000-0008-0000-0F00-0000FD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0" name="Imagem 509">
          <a:extLst>
            <a:ext uri="{FF2B5EF4-FFF2-40B4-BE49-F238E27FC236}">
              <a16:creationId xmlns="" xmlns:a16="http://schemas.microsoft.com/office/drawing/2014/main" id="{00000000-0008-0000-0F00-0000F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1" name="Imagem 510">
          <a:extLst>
            <a:ext uri="{FF2B5EF4-FFF2-40B4-BE49-F238E27FC236}">
              <a16:creationId xmlns="" xmlns:a16="http://schemas.microsoft.com/office/drawing/2014/main" id="{00000000-0008-0000-0F00-0000FF01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2" name="Imagem 511">
          <a:extLst>
            <a:ext uri="{FF2B5EF4-FFF2-40B4-BE49-F238E27FC236}">
              <a16:creationId xmlns="" xmlns:a16="http://schemas.microsoft.com/office/drawing/2014/main" id="{00000000-0008-0000-0F00-00000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3" name="Imagem 512">
          <a:extLst>
            <a:ext uri="{FF2B5EF4-FFF2-40B4-BE49-F238E27FC236}">
              <a16:creationId xmlns="" xmlns:a16="http://schemas.microsoft.com/office/drawing/2014/main" id="{00000000-0008-0000-0F00-00000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14" name="Imagem 513">
          <a:extLst>
            <a:ext uri="{FF2B5EF4-FFF2-40B4-BE49-F238E27FC236}">
              <a16:creationId xmlns="" xmlns:a16="http://schemas.microsoft.com/office/drawing/2014/main" id="{00000000-0008-0000-0F00-00000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15" name="Imagem 514">
          <a:extLst>
            <a:ext uri="{FF2B5EF4-FFF2-40B4-BE49-F238E27FC236}">
              <a16:creationId xmlns="" xmlns:a16="http://schemas.microsoft.com/office/drawing/2014/main" id="{00000000-0008-0000-0F00-00000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16" name="Imagem 515">
          <a:extLst>
            <a:ext uri="{FF2B5EF4-FFF2-40B4-BE49-F238E27FC236}">
              <a16:creationId xmlns="" xmlns:a16="http://schemas.microsoft.com/office/drawing/2014/main" id="{00000000-0008-0000-0F00-00000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17" name="Imagem 516">
          <a:extLst>
            <a:ext uri="{FF2B5EF4-FFF2-40B4-BE49-F238E27FC236}">
              <a16:creationId xmlns="" xmlns:a16="http://schemas.microsoft.com/office/drawing/2014/main" id="{00000000-0008-0000-0F00-00000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18" name="Imagem 517">
          <a:extLst>
            <a:ext uri="{FF2B5EF4-FFF2-40B4-BE49-F238E27FC236}">
              <a16:creationId xmlns="" xmlns:a16="http://schemas.microsoft.com/office/drawing/2014/main" id="{00000000-0008-0000-0F00-00000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19" name="Imagem 518">
          <a:extLst>
            <a:ext uri="{FF2B5EF4-FFF2-40B4-BE49-F238E27FC236}">
              <a16:creationId xmlns="" xmlns:a16="http://schemas.microsoft.com/office/drawing/2014/main" id="{00000000-0008-0000-0F00-00000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0" name="Imagem 519">
          <a:extLst>
            <a:ext uri="{FF2B5EF4-FFF2-40B4-BE49-F238E27FC236}">
              <a16:creationId xmlns="" xmlns:a16="http://schemas.microsoft.com/office/drawing/2014/main" id="{00000000-0008-0000-0F00-00000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1" name="Imagem 520">
          <a:extLst>
            <a:ext uri="{FF2B5EF4-FFF2-40B4-BE49-F238E27FC236}">
              <a16:creationId xmlns="" xmlns:a16="http://schemas.microsoft.com/office/drawing/2014/main" id="{00000000-0008-0000-0F00-00000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22" name="Imagem 521">
          <a:extLst>
            <a:ext uri="{FF2B5EF4-FFF2-40B4-BE49-F238E27FC236}">
              <a16:creationId xmlns="" xmlns:a16="http://schemas.microsoft.com/office/drawing/2014/main" id="{00000000-0008-0000-0F00-00000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23" name="Imagem 522">
          <a:extLst>
            <a:ext uri="{FF2B5EF4-FFF2-40B4-BE49-F238E27FC236}">
              <a16:creationId xmlns="" xmlns:a16="http://schemas.microsoft.com/office/drawing/2014/main" id="{00000000-0008-0000-0F00-00000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24" name="Imagem 523">
          <a:extLst>
            <a:ext uri="{FF2B5EF4-FFF2-40B4-BE49-F238E27FC236}">
              <a16:creationId xmlns="" xmlns:a16="http://schemas.microsoft.com/office/drawing/2014/main" id="{00000000-0008-0000-0F00-00000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25" name="Imagem 524">
          <a:extLst>
            <a:ext uri="{FF2B5EF4-FFF2-40B4-BE49-F238E27FC236}">
              <a16:creationId xmlns="" xmlns:a16="http://schemas.microsoft.com/office/drawing/2014/main" id="{00000000-0008-0000-0F00-00000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6" name="Imagem 525">
          <a:extLst>
            <a:ext uri="{FF2B5EF4-FFF2-40B4-BE49-F238E27FC236}">
              <a16:creationId xmlns="" xmlns:a16="http://schemas.microsoft.com/office/drawing/2014/main" id="{00000000-0008-0000-0F00-00000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7" name="Imagem 526">
          <a:extLst>
            <a:ext uri="{FF2B5EF4-FFF2-40B4-BE49-F238E27FC236}">
              <a16:creationId xmlns="" xmlns:a16="http://schemas.microsoft.com/office/drawing/2014/main" id="{00000000-0008-0000-0F00-00000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28" name="Imagem 527">
          <a:extLst>
            <a:ext uri="{FF2B5EF4-FFF2-40B4-BE49-F238E27FC236}">
              <a16:creationId xmlns="" xmlns:a16="http://schemas.microsoft.com/office/drawing/2014/main" id="{00000000-0008-0000-0F00-00001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29" name="Imagem 528">
          <a:extLst>
            <a:ext uri="{FF2B5EF4-FFF2-40B4-BE49-F238E27FC236}">
              <a16:creationId xmlns="" xmlns:a16="http://schemas.microsoft.com/office/drawing/2014/main" id="{00000000-0008-0000-0F00-00001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30" name="Imagem 529">
          <a:extLst>
            <a:ext uri="{FF2B5EF4-FFF2-40B4-BE49-F238E27FC236}">
              <a16:creationId xmlns="" xmlns:a16="http://schemas.microsoft.com/office/drawing/2014/main" id="{00000000-0008-0000-0F00-00001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1" name="Imagem 530">
          <a:extLst>
            <a:ext uri="{FF2B5EF4-FFF2-40B4-BE49-F238E27FC236}">
              <a16:creationId xmlns="" xmlns:a16="http://schemas.microsoft.com/office/drawing/2014/main" id="{00000000-0008-0000-0F00-00001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32" name="Imagem 531">
          <a:extLst>
            <a:ext uri="{FF2B5EF4-FFF2-40B4-BE49-F238E27FC236}">
              <a16:creationId xmlns="" xmlns:a16="http://schemas.microsoft.com/office/drawing/2014/main" id="{00000000-0008-0000-0F00-00001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33" name="Imagem 532">
          <a:extLst>
            <a:ext uri="{FF2B5EF4-FFF2-40B4-BE49-F238E27FC236}">
              <a16:creationId xmlns="" xmlns:a16="http://schemas.microsoft.com/office/drawing/2014/main" id="{00000000-0008-0000-0F00-00001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4" name="Imagem 533">
          <a:extLst>
            <a:ext uri="{FF2B5EF4-FFF2-40B4-BE49-F238E27FC236}">
              <a16:creationId xmlns="" xmlns:a16="http://schemas.microsoft.com/office/drawing/2014/main" id="{00000000-0008-0000-0F00-00001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5" name="Imagem 534">
          <a:extLst>
            <a:ext uri="{FF2B5EF4-FFF2-40B4-BE49-F238E27FC236}">
              <a16:creationId xmlns="" xmlns:a16="http://schemas.microsoft.com/office/drawing/2014/main" id="{00000000-0008-0000-0F00-00001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36" name="Imagem 535">
          <a:extLst>
            <a:ext uri="{FF2B5EF4-FFF2-40B4-BE49-F238E27FC236}">
              <a16:creationId xmlns="" xmlns:a16="http://schemas.microsoft.com/office/drawing/2014/main" id="{00000000-0008-0000-0F00-00001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37" name="Imagem 536">
          <a:extLst>
            <a:ext uri="{FF2B5EF4-FFF2-40B4-BE49-F238E27FC236}">
              <a16:creationId xmlns="" xmlns:a16="http://schemas.microsoft.com/office/drawing/2014/main" id="{00000000-0008-0000-0F00-00001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38" name="Imagem 537">
          <a:extLst>
            <a:ext uri="{FF2B5EF4-FFF2-40B4-BE49-F238E27FC236}">
              <a16:creationId xmlns="" xmlns:a16="http://schemas.microsoft.com/office/drawing/2014/main" id="{00000000-0008-0000-0F00-00001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39" name="Imagem 538">
          <a:extLst>
            <a:ext uri="{FF2B5EF4-FFF2-40B4-BE49-F238E27FC236}">
              <a16:creationId xmlns="" xmlns:a16="http://schemas.microsoft.com/office/drawing/2014/main" id="{00000000-0008-0000-0F00-00001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0" name="Imagem 539">
          <a:extLst>
            <a:ext uri="{FF2B5EF4-FFF2-40B4-BE49-F238E27FC236}">
              <a16:creationId xmlns="" xmlns:a16="http://schemas.microsoft.com/office/drawing/2014/main" id="{00000000-0008-0000-0F00-00001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1" name="Imagem 540">
          <a:extLst>
            <a:ext uri="{FF2B5EF4-FFF2-40B4-BE49-F238E27FC236}">
              <a16:creationId xmlns="" xmlns:a16="http://schemas.microsoft.com/office/drawing/2014/main" id="{00000000-0008-0000-0F00-00001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2" name="Imagem 541">
          <a:extLst>
            <a:ext uri="{FF2B5EF4-FFF2-40B4-BE49-F238E27FC236}">
              <a16:creationId xmlns="" xmlns:a16="http://schemas.microsoft.com/office/drawing/2014/main" id="{00000000-0008-0000-0F00-00001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3" name="Imagem 542">
          <a:extLst>
            <a:ext uri="{FF2B5EF4-FFF2-40B4-BE49-F238E27FC236}">
              <a16:creationId xmlns="" xmlns:a16="http://schemas.microsoft.com/office/drawing/2014/main" id="{00000000-0008-0000-0F00-00001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44" name="Imagem 543">
          <a:extLst>
            <a:ext uri="{FF2B5EF4-FFF2-40B4-BE49-F238E27FC236}">
              <a16:creationId xmlns="" xmlns:a16="http://schemas.microsoft.com/office/drawing/2014/main" id="{00000000-0008-0000-0F00-00002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45" name="Imagem 544">
          <a:extLst>
            <a:ext uri="{FF2B5EF4-FFF2-40B4-BE49-F238E27FC236}">
              <a16:creationId xmlns="" xmlns:a16="http://schemas.microsoft.com/office/drawing/2014/main" id="{00000000-0008-0000-0F00-00002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46" name="Imagem 545">
          <a:extLst>
            <a:ext uri="{FF2B5EF4-FFF2-40B4-BE49-F238E27FC236}">
              <a16:creationId xmlns="" xmlns:a16="http://schemas.microsoft.com/office/drawing/2014/main" id="{00000000-0008-0000-0F00-00002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47" name="Imagem 546">
          <a:extLst>
            <a:ext uri="{FF2B5EF4-FFF2-40B4-BE49-F238E27FC236}">
              <a16:creationId xmlns="" xmlns:a16="http://schemas.microsoft.com/office/drawing/2014/main" id="{00000000-0008-0000-0F00-00002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48" name="Imagem 547">
          <a:extLst>
            <a:ext uri="{FF2B5EF4-FFF2-40B4-BE49-F238E27FC236}">
              <a16:creationId xmlns="" xmlns:a16="http://schemas.microsoft.com/office/drawing/2014/main" id="{00000000-0008-0000-0F00-00002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49" name="Imagem 548">
          <a:extLst>
            <a:ext uri="{FF2B5EF4-FFF2-40B4-BE49-F238E27FC236}">
              <a16:creationId xmlns="" xmlns:a16="http://schemas.microsoft.com/office/drawing/2014/main" id="{00000000-0008-0000-0F00-00002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0" name="Imagem 549">
          <a:extLst>
            <a:ext uri="{FF2B5EF4-FFF2-40B4-BE49-F238E27FC236}">
              <a16:creationId xmlns="" xmlns:a16="http://schemas.microsoft.com/office/drawing/2014/main" id="{00000000-0008-0000-0F00-00002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1" name="Imagem 550">
          <a:extLst>
            <a:ext uri="{FF2B5EF4-FFF2-40B4-BE49-F238E27FC236}">
              <a16:creationId xmlns="" xmlns:a16="http://schemas.microsoft.com/office/drawing/2014/main" id="{00000000-0008-0000-0F00-00002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2" name="Imagem 551">
          <a:extLst>
            <a:ext uri="{FF2B5EF4-FFF2-40B4-BE49-F238E27FC236}">
              <a16:creationId xmlns="" xmlns:a16="http://schemas.microsoft.com/office/drawing/2014/main" id="{00000000-0008-0000-0F00-00002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3" name="Imagem 552">
          <a:extLst>
            <a:ext uri="{FF2B5EF4-FFF2-40B4-BE49-F238E27FC236}">
              <a16:creationId xmlns="" xmlns:a16="http://schemas.microsoft.com/office/drawing/2014/main" id="{00000000-0008-0000-0F00-00002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54" name="Imagem 553">
          <a:extLst>
            <a:ext uri="{FF2B5EF4-FFF2-40B4-BE49-F238E27FC236}">
              <a16:creationId xmlns="" xmlns:a16="http://schemas.microsoft.com/office/drawing/2014/main" id="{00000000-0008-0000-0F00-00002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55" name="Imagem 554">
          <a:extLst>
            <a:ext uri="{FF2B5EF4-FFF2-40B4-BE49-F238E27FC236}">
              <a16:creationId xmlns="" xmlns:a16="http://schemas.microsoft.com/office/drawing/2014/main" id="{00000000-0008-0000-0F00-00002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56" name="Imagem 555">
          <a:extLst>
            <a:ext uri="{FF2B5EF4-FFF2-40B4-BE49-F238E27FC236}">
              <a16:creationId xmlns="" xmlns:a16="http://schemas.microsoft.com/office/drawing/2014/main" id="{00000000-0008-0000-0F00-00002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57" name="Imagem 556">
          <a:extLst>
            <a:ext uri="{FF2B5EF4-FFF2-40B4-BE49-F238E27FC236}">
              <a16:creationId xmlns="" xmlns:a16="http://schemas.microsoft.com/office/drawing/2014/main" id="{00000000-0008-0000-0F00-00002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58" name="Imagem 557">
          <a:extLst>
            <a:ext uri="{FF2B5EF4-FFF2-40B4-BE49-F238E27FC236}">
              <a16:creationId xmlns="" xmlns:a16="http://schemas.microsoft.com/office/drawing/2014/main" id="{00000000-0008-0000-0F00-00002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59" name="Imagem 558">
          <a:extLst>
            <a:ext uri="{FF2B5EF4-FFF2-40B4-BE49-F238E27FC236}">
              <a16:creationId xmlns="" xmlns:a16="http://schemas.microsoft.com/office/drawing/2014/main" id="{00000000-0008-0000-0F00-00002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0" name="Imagem 559">
          <a:extLst>
            <a:ext uri="{FF2B5EF4-FFF2-40B4-BE49-F238E27FC236}">
              <a16:creationId xmlns="" xmlns:a16="http://schemas.microsoft.com/office/drawing/2014/main" id="{00000000-0008-0000-0F00-00003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1" name="Imagem 560">
          <a:extLst>
            <a:ext uri="{FF2B5EF4-FFF2-40B4-BE49-F238E27FC236}">
              <a16:creationId xmlns="" xmlns:a16="http://schemas.microsoft.com/office/drawing/2014/main" id="{00000000-0008-0000-0F00-00003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62" name="Imagem 561">
          <a:extLst>
            <a:ext uri="{FF2B5EF4-FFF2-40B4-BE49-F238E27FC236}">
              <a16:creationId xmlns="" xmlns:a16="http://schemas.microsoft.com/office/drawing/2014/main" id="{00000000-0008-0000-0F00-000032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63" name="Imagem 562">
          <a:extLst>
            <a:ext uri="{FF2B5EF4-FFF2-40B4-BE49-F238E27FC236}">
              <a16:creationId xmlns="" xmlns:a16="http://schemas.microsoft.com/office/drawing/2014/main" id="{00000000-0008-0000-0F00-000033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64" name="Imagem 563">
          <a:extLst>
            <a:ext uri="{FF2B5EF4-FFF2-40B4-BE49-F238E27FC236}">
              <a16:creationId xmlns="" xmlns:a16="http://schemas.microsoft.com/office/drawing/2014/main" id="{00000000-0008-0000-0F00-00003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65" name="Imagem 564">
          <a:extLst>
            <a:ext uri="{FF2B5EF4-FFF2-40B4-BE49-F238E27FC236}">
              <a16:creationId xmlns="" xmlns:a16="http://schemas.microsoft.com/office/drawing/2014/main" id="{00000000-0008-0000-0F00-000035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6" name="Imagem 565">
          <a:extLst>
            <a:ext uri="{FF2B5EF4-FFF2-40B4-BE49-F238E27FC236}">
              <a16:creationId xmlns="" xmlns:a16="http://schemas.microsoft.com/office/drawing/2014/main" id="{00000000-0008-0000-0F00-00003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7" name="Imagem 566">
          <a:extLst>
            <a:ext uri="{FF2B5EF4-FFF2-40B4-BE49-F238E27FC236}">
              <a16:creationId xmlns="" xmlns:a16="http://schemas.microsoft.com/office/drawing/2014/main" id="{00000000-0008-0000-0F00-000037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68" name="Imagem 567">
          <a:extLst>
            <a:ext uri="{FF2B5EF4-FFF2-40B4-BE49-F238E27FC236}">
              <a16:creationId xmlns="" xmlns:a16="http://schemas.microsoft.com/office/drawing/2014/main" id="{00000000-0008-0000-0F00-00003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69" name="Imagem 568">
          <a:extLst>
            <a:ext uri="{FF2B5EF4-FFF2-40B4-BE49-F238E27FC236}">
              <a16:creationId xmlns="" xmlns:a16="http://schemas.microsoft.com/office/drawing/2014/main" id="{00000000-0008-0000-0F00-000039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570" name="Imagem 569">
          <a:extLst>
            <a:ext uri="{FF2B5EF4-FFF2-40B4-BE49-F238E27FC236}">
              <a16:creationId xmlns="" xmlns:a16="http://schemas.microsoft.com/office/drawing/2014/main" id="{00000000-0008-0000-0F00-00003A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571" name="Imagem 570">
          <a:extLst>
            <a:ext uri="{FF2B5EF4-FFF2-40B4-BE49-F238E27FC236}">
              <a16:creationId xmlns="" xmlns:a16="http://schemas.microsoft.com/office/drawing/2014/main" id="{00000000-0008-0000-0F00-00003B02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572" name="Imagem 571">
          <a:extLst>
            <a:ext uri="{FF2B5EF4-FFF2-40B4-BE49-F238E27FC236}">
              <a16:creationId xmlns="" xmlns:a16="http://schemas.microsoft.com/office/drawing/2014/main" id="{00000000-0008-0000-0F00-00003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573" name="Imagem 572">
          <a:extLst>
            <a:ext uri="{FF2B5EF4-FFF2-40B4-BE49-F238E27FC236}">
              <a16:creationId xmlns="" xmlns:a16="http://schemas.microsoft.com/office/drawing/2014/main" id="{00000000-0008-0000-0F00-00003D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74" name="Imagem 573">
          <a:extLst>
            <a:ext uri="{FF2B5EF4-FFF2-40B4-BE49-F238E27FC236}">
              <a16:creationId xmlns="" xmlns:a16="http://schemas.microsoft.com/office/drawing/2014/main" id="{00000000-0008-0000-0F00-00003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5" name="Imagem 574">
          <a:extLst>
            <a:ext uri="{FF2B5EF4-FFF2-40B4-BE49-F238E27FC236}">
              <a16:creationId xmlns="" xmlns:a16="http://schemas.microsoft.com/office/drawing/2014/main" id="{00000000-0008-0000-0F00-00003F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576" name="Imagem 575">
          <a:extLst>
            <a:ext uri="{FF2B5EF4-FFF2-40B4-BE49-F238E27FC236}">
              <a16:creationId xmlns="" xmlns:a16="http://schemas.microsoft.com/office/drawing/2014/main" id="{00000000-0008-0000-0F00-00004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577" name="Imagem 576">
          <a:extLst>
            <a:ext uri="{FF2B5EF4-FFF2-40B4-BE49-F238E27FC236}">
              <a16:creationId xmlns="" xmlns:a16="http://schemas.microsoft.com/office/drawing/2014/main" id="{00000000-0008-0000-0F00-00004102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78" name="Imagem 577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79" name="Imagem 578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0" name="Imagem 579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1" name="Imagem 580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582" name="Imagem 581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3" name="Imagem 582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4" name="Imagem 583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5" name="Imagem 584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86" name="Imagem 585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87" name="Imagem 586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8" name="Imagem 587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89" name="Imagem 588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590" name="Imagem 589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1" name="Imagem 590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2" name="Imagem 591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3" name="Imagem 592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4" name="Imagem 593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5" name="Imagem 594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6" name="Imagem 595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597" name="Imagem 596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8" name="Imagem 597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599" name="Imagem 598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0" name="Imagem 599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1" name="Imagem 600">
          <a:extLst>
            <a:ext uri="{FF2B5EF4-FFF2-40B4-BE49-F238E27FC236}">
              <a16:creationId xmlns="" xmlns:a16="http://schemas.microsoft.com/office/drawing/2014/main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2" name="Imagem 601">
          <a:extLst>
            <a:ext uri="{FF2B5EF4-FFF2-40B4-BE49-F238E27FC236}">
              <a16:creationId xmlns="" xmlns:a16="http://schemas.microsoft.com/office/drawing/2014/main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3" name="Imagem 602">
          <a:extLst>
            <a:ext uri="{FF2B5EF4-FFF2-40B4-BE49-F238E27FC236}">
              <a16:creationId xmlns="" xmlns:a16="http://schemas.microsoft.com/office/drawing/2014/main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4" name="Imagem 603">
          <a:extLst>
            <a:ext uri="{FF2B5EF4-FFF2-40B4-BE49-F238E27FC236}">
              <a16:creationId xmlns="" xmlns:a16="http://schemas.microsoft.com/office/drawing/2014/main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5" name="Imagem 604">
          <a:extLst>
            <a:ext uri="{FF2B5EF4-FFF2-40B4-BE49-F238E27FC236}">
              <a16:creationId xmlns="" xmlns:a16="http://schemas.microsoft.com/office/drawing/2014/main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6" name="Imagem 605">
          <a:extLst>
            <a:ext uri="{FF2B5EF4-FFF2-40B4-BE49-F238E27FC236}">
              <a16:creationId xmlns="" xmlns:a16="http://schemas.microsoft.com/office/drawing/2014/main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7" name="Imagem 606">
          <a:extLst>
            <a:ext uri="{FF2B5EF4-FFF2-40B4-BE49-F238E27FC236}">
              <a16:creationId xmlns="" xmlns:a16="http://schemas.microsoft.com/office/drawing/2014/main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08" name="Imagem 607">
          <a:extLst>
            <a:ext uri="{FF2B5EF4-FFF2-40B4-BE49-F238E27FC236}">
              <a16:creationId xmlns="" xmlns:a16="http://schemas.microsoft.com/office/drawing/2014/main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09" name="Imagem 608">
          <a:extLst>
            <a:ext uri="{FF2B5EF4-FFF2-40B4-BE49-F238E27FC236}">
              <a16:creationId xmlns="" xmlns:a16="http://schemas.microsoft.com/office/drawing/2014/main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0" name="Imagem 609">
          <a:extLst>
            <a:ext uri="{FF2B5EF4-FFF2-40B4-BE49-F238E27FC236}">
              <a16:creationId xmlns="" xmlns:a16="http://schemas.microsoft.com/office/drawing/2014/main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1" name="Imagem 610">
          <a:extLst>
            <a:ext uri="{FF2B5EF4-FFF2-40B4-BE49-F238E27FC236}">
              <a16:creationId xmlns="" xmlns:a16="http://schemas.microsoft.com/office/drawing/2014/main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12" name="Imagem 611">
          <a:extLst>
            <a:ext uri="{FF2B5EF4-FFF2-40B4-BE49-F238E27FC236}">
              <a16:creationId xmlns="" xmlns:a16="http://schemas.microsoft.com/office/drawing/2014/main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3" name="Imagem 612">
          <a:extLst>
            <a:ext uri="{FF2B5EF4-FFF2-40B4-BE49-F238E27FC236}">
              <a16:creationId xmlns="" xmlns:a16="http://schemas.microsoft.com/office/drawing/2014/main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4" name="Imagem 613">
          <a:extLst>
            <a:ext uri="{FF2B5EF4-FFF2-40B4-BE49-F238E27FC236}">
              <a16:creationId xmlns="" xmlns:a16="http://schemas.microsoft.com/office/drawing/2014/main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5" name="Imagem 614">
          <a:extLst>
            <a:ext uri="{FF2B5EF4-FFF2-40B4-BE49-F238E27FC236}">
              <a16:creationId xmlns="" xmlns:a16="http://schemas.microsoft.com/office/drawing/2014/main" id="{00000000-0008-0000-0F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16" name="Imagem 615">
          <a:extLst>
            <a:ext uri="{FF2B5EF4-FFF2-40B4-BE49-F238E27FC236}">
              <a16:creationId xmlns="" xmlns:a16="http://schemas.microsoft.com/office/drawing/2014/main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17" name="Imagem 616">
          <a:extLst>
            <a:ext uri="{FF2B5EF4-FFF2-40B4-BE49-F238E27FC236}">
              <a16:creationId xmlns="" xmlns:a16="http://schemas.microsoft.com/office/drawing/2014/main" id="{00000000-0008-0000-0F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8" name="Imagem 617">
          <a:extLst>
            <a:ext uri="{FF2B5EF4-FFF2-40B4-BE49-F238E27FC236}">
              <a16:creationId xmlns="" xmlns:a16="http://schemas.microsoft.com/office/drawing/2014/main" id="{00000000-0008-0000-0F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19" name="Imagem 618">
          <a:extLst>
            <a:ext uri="{FF2B5EF4-FFF2-40B4-BE49-F238E27FC236}">
              <a16:creationId xmlns="" xmlns:a16="http://schemas.microsoft.com/office/drawing/2014/main" id="{00000000-0008-0000-0F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0" name="Imagem 619">
          <a:extLst>
            <a:ext uri="{FF2B5EF4-FFF2-40B4-BE49-F238E27FC236}">
              <a16:creationId xmlns="" xmlns:a16="http://schemas.microsoft.com/office/drawing/2014/main" id="{00000000-0008-0000-0F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1" name="Imagem 620">
          <a:extLst>
            <a:ext uri="{FF2B5EF4-FFF2-40B4-BE49-F238E27FC236}">
              <a16:creationId xmlns="" xmlns:a16="http://schemas.microsoft.com/office/drawing/2014/main" id="{00000000-0008-0000-0F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2" name="Imagem 621">
          <a:extLst>
            <a:ext uri="{FF2B5EF4-FFF2-40B4-BE49-F238E27FC236}">
              <a16:creationId xmlns="" xmlns:a16="http://schemas.microsoft.com/office/drawing/2014/main" id="{00000000-0008-0000-0F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3" name="Imagem 622">
          <a:extLst>
            <a:ext uri="{FF2B5EF4-FFF2-40B4-BE49-F238E27FC236}">
              <a16:creationId xmlns="" xmlns:a16="http://schemas.microsoft.com/office/drawing/2014/main" id="{00000000-0008-0000-0F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4" name="Imagem 623">
          <a:extLst>
            <a:ext uri="{FF2B5EF4-FFF2-40B4-BE49-F238E27FC236}">
              <a16:creationId xmlns="" xmlns:a16="http://schemas.microsoft.com/office/drawing/2014/main" id="{00000000-0008-0000-0F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5" name="Imagem 624">
          <a:extLst>
            <a:ext uri="{FF2B5EF4-FFF2-40B4-BE49-F238E27FC236}">
              <a16:creationId xmlns="" xmlns:a16="http://schemas.microsoft.com/office/drawing/2014/main" id="{00000000-0008-0000-0F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26" name="Imagem 625">
          <a:extLst>
            <a:ext uri="{FF2B5EF4-FFF2-40B4-BE49-F238E27FC236}">
              <a16:creationId xmlns="" xmlns:a16="http://schemas.microsoft.com/office/drawing/2014/main" id="{00000000-0008-0000-0F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27" name="Imagem 626">
          <a:extLst>
            <a:ext uri="{FF2B5EF4-FFF2-40B4-BE49-F238E27FC236}">
              <a16:creationId xmlns="" xmlns:a16="http://schemas.microsoft.com/office/drawing/2014/main" id="{00000000-0008-0000-0F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8" name="Imagem 627">
          <a:extLst>
            <a:ext uri="{FF2B5EF4-FFF2-40B4-BE49-F238E27FC236}">
              <a16:creationId xmlns="" xmlns:a16="http://schemas.microsoft.com/office/drawing/2014/main" id="{00000000-0008-0000-0F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29" name="Imagem 628">
          <a:extLst>
            <a:ext uri="{FF2B5EF4-FFF2-40B4-BE49-F238E27FC236}">
              <a16:creationId xmlns="" xmlns:a16="http://schemas.microsoft.com/office/drawing/2014/main" id="{00000000-0008-0000-0F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30" name="Imagem 629">
          <a:extLst>
            <a:ext uri="{FF2B5EF4-FFF2-40B4-BE49-F238E27FC236}">
              <a16:creationId xmlns="" xmlns:a16="http://schemas.microsoft.com/office/drawing/2014/main" id="{00000000-0008-0000-0F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1" name="Imagem 630">
          <a:extLst>
            <a:ext uri="{FF2B5EF4-FFF2-40B4-BE49-F238E27FC236}">
              <a16:creationId xmlns="" xmlns:a16="http://schemas.microsoft.com/office/drawing/2014/main" id="{00000000-0008-0000-0F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2" name="Imagem 631">
          <a:extLst>
            <a:ext uri="{FF2B5EF4-FFF2-40B4-BE49-F238E27FC236}">
              <a16:creationId xmlns="" xmlns:a16="http://schemas.microsoft.com/office/drawing/2014/main" id="{00000000-0008-0000-0F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3" name="Imagem 632">
          <a:extLst>
            <a:ext uri="{FF2B5EF4-FFF2-40B4-BE49-F238E27FC236}">
              <a16:creationId xmlns="" xmlns:a16="http://schemas.microsoft.com/office/drawing/2014/main" id="{00000000-0008-0000-0F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4" name="Imagem 633">
          <a:extLst>
            <a:ext uri="{FF2B5EF4-FFF2-40B4-BE49-F238E27FC236}">
              <a16:creationId xmlns="" xmlns:a16="http://schemas.microsoft.com/office/drawing/2014/main" id="{00000000-0008-0000-0F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5" name="Imagem 634">
          <a:extLst>
            <a:ext uri="{FF2B5EF4-FFF2-40B4-BE49-F238E27FC236}">
              <a16:creationId xmlns="" xmlns:a16="http://schemas.microsoft.com/office/drawing/2014/main" id="{00000000-0008-0000-0F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6" name="Imagem 635">
          <a:extLst>
            <a:ext uri="{FF2B5EF4-FFF2-40B4-BE49-F238E27FC236}">
              <a16:creationId xmlns="" xmlns:a16="http://schemas.microsoft.com/office/drawing/2014/main" id="{00000000-0008-0000-0F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37" name="Imagem 636">
          <a:extLst>
            <a:ext uri="{FF2B5EF4-FFF2-40B4-BE49-F238E27FC236}">
              <a16:creationId xmlns="" xmlns:a16="http://schemas.microsoft.com/office/drawing/2014/main" id="{00000000-0008-0000-0F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8" name="Imagem 637">
          <a:extLst>
            <a:ext uri="{FF2B5EF4-FFF2-40B4-BE49-F238E27FC236}">
              <a16:creationId xmlns="" xmlns:a16="http://schemas.microsoft.com/office/drawing/2014/main" id="{00000000-0008-0000-0F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39" name="Imagem 638">
          <a:extLst>
            <a:ext uri="{FF2B5EF4-FFF2-40B4-BE49-F238E27FC236}">
              <a16:creationId xmlns="" xmlns:a16="http://schemas.microsoft.com/office/drawing/2014/main" id="{00000000-0008-0000-0F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40" name="Imagem 639">
          <a:extLst>
            <a:ext uri="{FF2B5EF4-FFF2-40B4-BE49-F238E27FC236}">
              <a16:creationId xmlns="" xmlns:a16="http://schemas.microsoft.com/office/drawing/2014/main" id="{00000000-0008-0000-0F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1" name="Imagem 640">
          <a:extLst>
            <a:ext uri="{FF2B5EF4-FFF2-40B4-BE49-F238E27FC236}">
              <a16:creationId xmlns="" xmlns:a16="http://schemas.microsoft.com/office/drawing/2014/main" id="{00000000-0008-0000-0F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2" name="Imagem 641">
          <a:extLst>
            <a:ext uri="{FF2B5EF4-FFF2-40B4-BE49-F238E27FC236}">
              <a16:creationId xmlns="" xmlns:a16="http://schemas.microsoft.com/office/drawing/2014/main" id="{00000000-0008-0000-0F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3" name="Imagem 642">
          <a:extLst>
            <a:ext uri="{FF2B5EF4-FFF2-40B4-BE49-F238E27FC236}">
              <a16:creationId xmlns="" xmlns:a16="http://schemas.microsoft.com/office/drawing/2014/main" id="{00000000-0008-0000-0F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644" name="Imagem 643">
          <a:extLst>
            <a:ext uri="{FF2B5EF4-FFF2-40B4-BE49-F238E27FC236}">
              <a16:creationId xmlns="" xmlns:a16="http://schemas.microsoft.com/office/drawing/2014/main" id="{00000000-0008-0000-0F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5" name="Imagem 644">
          <a:extLst>
            <a:ext uri="{FF2B5EF4-FFF2-40B4-BE49-F238E27FC236}">
              <a16:creationId xmlns="" xmlns:a16="http://schemas.microsoft.com/office/drawing/2014/main" id="{00000000-0008-0000-0F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6" name="Imagem 645">
          <a:extLst>
            <a:ext uri="{FF2B5EF4-FFF2-40B4-BE49-F238E27FC236}">
              <a16:creationId xmlns="" xmlns:a16="http://schemas.microsoft.com/office/drawing/2014/main" id="{00000000-0008-0000-0F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47" name="Imagem 646">
          <a:extLst>
            <a:ext uri="{FF2B5EF4-FFF2-40B4-BE49-F238E27FC236}">
              <a16:creationId xmlns="" xmlns:a16="http://schemas.microsoft.com/office/drawing/2014/main" id="{00000000-0008-0000-0F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48" name="Imagem 647">
          <a:extLst>
            <a:ext uri="{FF2B5EF4-FFF2-40B4-BE49-F238E27FC236}">
              <a16:creationId xmlns="" xmlns:a16="http://schemas.microsoft.com/office/drawing/2014/main" id="{00000000-0008-0000-0F00-0000A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49" name="Imagem 648">
          <a:extLst>
            <a:ext uri="{FF2B5EF4-FFF2-40B4-BE49-F238E27FC236}">
              <a16:creationId xmlns="" xmlns:a16="http://schemas.microsoft.com/office/drawing/2014/main" id="{00000000-0008-0000-0F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0" name="Imagem 649">
          <a:extLst>
            <a:ext uri="{FF2B5EF4-FFF2-40B4-BE49-F238E27FC236}">
              <a16:creationId xmlns="" xmlns:a16="http://schemas.microsoft.com/office/drawing/2014/main" id="{00000000-0008-0000-0F00-0000A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1" name="Imagem 650">
          <a:extLst>
            <a:ext uri="{FF2B5EF4-FFF2-40B4-BE49-F238E27FC236}">
              <a16:creationId xmlns="" xmlns:a16="http://schemas.microsoft.com/office/drawing/2014/main" id="{00000000-0008-0000-0F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52" name="Imagem 651">
          <a:extLst>
            <a:ext uri="{FF2B5EF4-FFF2-40B4-BE49-F238E27FC236}">
              <a16:creationId xmlns="" xmlns:a16="http://schemas.microsoft.com/office/drawing/2014/main" id="{00000000-0008-0000-0F00-0000A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3" name="Imagem 652">
          <a:extLst>
            <a:ext uri="{FF2B5EF4-FFF2-40B4-BE49-F238E27FC236}">
              <a16:creationId xmlns="" xmlns:a16="http://schemas.microsoft.com/office/drawing/2014/main" id="{00000000-0008-0000-0F00-0000A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4" name="Imagem 653">
          <a:extLst>
            <a:ext uri="{FF2B5EF4-FFF2-40B4-BE49-F238E27FC236}">
              <a16:creationId xmlns="" xmlns:a16="http://schemas.microsoft.com/office/drawing/2014/main" id="{00000000-0008-0000-0F00-0000A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5" name="Imagem 654">
          <a:extLst>
            <a:ext uri="{FF2B5EF4-FFF2-40B4-BE49-F238E27FC236}">
              <a16:creationId xmlns="" xmlns:a16="http://schemas.microsoft.com/office/drawing/2014/main" id="{00000000-0008-0000-0F00-0000B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56" name="Imagem 655">
          <a:extLst>
            <a:ext uri="{FF2B5EF4-FFF2-40B4-BE49-F238E27FC236}">
              <a16:creationId xmlns="" xmlns:a16="http://schemas.microsoft.com/office/drawing/2014/main" id="{00000000-0008-0000-0F00-0000B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57" name="Imagem 656">
          <a:extLst>
            <a:ext uri="{FF2B5EF4-FFF2-40B4-BE49-F238E27FC236}">
              <a16:creationId xmlns="" xmlns:a16="http://schemas.microsoft.com/office/drawing/2014/main" id="{00000000-0008-0000-0F00-0000B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8" name="Imagem 657">
          <a:extLst>
            <a:ext uri="{FF2B5EF4-FFF2-40B4-BE49-F238E27FC236}">
              <a16:creationId xmlns="" xmlns:a16="http://schemas.microsoft.com/office/drawing/2014/main" id="{00000000-0008-0000-0F00-0000B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59" name="Imagem 658">
          <a:extLst>
            <a:ext uri="{FF2B5EF4-FFF2-40B4-BE49-F238E27FC236}">
              <a16:creationId xmlns="" xmlns:a16="http://schemas.microsoft.com/office/drawing/2014/main" id="{00000000-0008-0000-0F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660" name="Imagem 659">
          <a:extLst>
            <a:ext uri="{FF2B5EF4-FFF2-40B4-BE49-F238E27FC236}">
              <a16:creationId xmlns="" xmlns:a16="http://schemas.microsoft.com/office/drawing/2014/main" id="{00000000-0008-0000-0F00-0000B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1" name="Imagem 660">
          <a:extLst>
            <a:ext uri="{FF2B5EF4-FFF2-40B4-BE49-F238E27FC236}">
              <a16:creationId xmlns="" xmlns:a16="http://schemas.microsoft.com/office/drawing/2014/main" id="{00000000-0008-0000-0F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2" name="Imagem 661">
          <a:extLst>
            <a:ext uri="{FF2B5EF4-FFF2-40B4-BE49-F238E27FC236}">
              <a16:creationId xmlns="" xmlns:a16="http://schemas.microsoft.com/office/drawing/2014/main" id="{00000000-0008-0000-0F00-0000B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3" name="Imagem 662">
          <a:extLst>
            <a:ext uri="{FF2B5EF4-FFF2-40B4-BE49-F238E27FC236}">
              <a16:creationId xmlns="" xmlns:a16="http://schemas.microsoft.com/office/drawing/2014/main" id="{00000000-0008-0000-0F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4" name="Imagem 663">
          <a:extLst>
            <a:ext uri="{FF2B5EF4-FFF2-40B4-BE49-F238E27FC236}">
              <a16:creationId xmlns="" xmlns:a16="http://schemas.microsoft.com/office/drawing/2014/main" id="{00000000-0008-0000-0F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5" name="Imagem 664">
          <a:extLst>
            <a:ext uri="{FF2B5EF4-FFF2-40B4-BE49-F238E27FC236}">
              <a16:creationId xmlns="" xmlns:a16="http://schemas.microsoft.com/office/drawing/2014/main" id="{00000000-0008-0000-0F00-0000C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6" name="Imagem 665">
          <a:extLst>
            <a:ext uri="{FF2B5EF4-FFF2-40B4-BE49-F238E27FC236}">
              <a16:creationId xmlns="" xmlns:a16="http://schemas.microsoft.com/office/drawing/2014/main" id="{00000000-0008-0000-0F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67" name="Imagem 666">
          <a:extLst>
            <a:ext uri="{FF2B5EF4-FFF2-40B4-BE49-F238E27FC236}">
              <a16:creationId xmlns="" xmlns:a16="http://schemas.microsoft.com/office/drawing/2014/main" id="{00000000-0008-0000-0F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8" name="Imagem 667">
          <a:extLst>
            <a:ext uri="{FF2B5EF4-FFF2-40B4-BE49-F238E27FC236}">
              <a16:creationId xmlns="" xmlns:a16="http://schemas.microsoft.com/office/drawing/2014/main" id="{00000000-0008-0000-0F00-0000C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69" name="Imagem 668">
          <a:extLst>
            <a:ext uri="{FF2B5EF4-FFF2-40B4-BE49-F238E27FC236}">
              <a16:creationId xmlns="" xmlns:a16="http://schemas.microsoft.com/office/drawing/2014/main" id="{00000000-0008-0000-0F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0" name="Imagem 669">
          <a:extLst>
            <a:ext uri="{FF2B5EF4-FFF2-40B4-BE49-F238E27FC236}">
              <a16:creationId xmlns="" xmlns:a16="http://schemas.microsoft.com/office/drawing/2014/main" id="{00000000-0008-0000-0F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1" name="Imagem 670">
          <a:extLst>
            <a:ext uri="{FF2B5EF4-FFF2-40B4-BE49-F238E27FC236}">
              <a16:creationId xmlns="" xmlns:a16="http://schemas.microsoft.com/office/drawing/2014/main" id="{00000000-0008-0000-0F00-0000D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2" name="Imagem 671">
          <a:extLst>
            <a:ext uri="{FF2B5EF4-FFF2-40B4-BE49-F238E27FC236}">
              <a16:creationId xmlns="" xmlns:a16="http://schemas.microsoft.com/office/drawing/2014/main" id="{00000000-0008-0000-0F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3" name="Imagem 672">
          <a:extLst>
            <a:ext uri="{FF2B5EF4-FFF2-40B4-BE49-F238E27FC236}">
              <a16:creationId xmlns="" xmlns:a16="http://schemas.microsoft.com/office/drawing/2014/main" id="{00000000-0008-0000-0F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4" name="Imagem 673">
          <a:extLst>
            <a:ext uri="{FF2B5EF4-FFF2-40B4-BE49-F238E27FC236}">
              <a16:creationId xmlns="" xmlns:a16="http://schemas.microsoft.com/office/drawing/2014/main" id="{00000000-0008-0000-0F00-0000D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5" name="Imagem 674">
          <a:extLst>
            <a:ext uri="{FF2B5EF4-FFF2-40B4-BE49-F238E27FC236}">
              <a16:creationId xmlns="" xmlns:a16="http://schemas.microsoft.com/office/drawing/2014/main" id="{00000000-0008-0000-0F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6" name="Imagem 675">
          <a:extLst>
            <a:ext uri="{FF2B5EF4-FFF2-40B4-BE49-F238E27FC236}">
              <a16:creationId xmlns="" xmlns:a16="http://schemas.microsoft.com/office/drawing/2014/main" id="{00000000-0008-0000-0F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7" name="Imagem 676">
          <a:extLst>
            <a:ext uri="{FF2B5EF4-FFF2-40B4-BE49-F238E27FC236}">
              <a16:creationId xmlns="" xmlns:a16="http://schemas.microsoft.com/office/drawing/2014/main" id="{00000000-0008-0000-0F00-0000E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78" name="Imagem 677">
          <a:extLst>
            <a:ext uri="{FF2B5EF4-FFF2-40B4-BE49-F238E27FC236}">
              <a16:creationId xmlns="" xmlns:a16="http://schemas.microsoft.com/office/drawing/2014/main" id="{00000000-0008-0000-0F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79" name="Imagem 678">
          <a:extLst>
            <a:ext uri="{FF2B5EF4-FFF2-40B4-BE49-F238E27FC236}">
              <a16:creationId xmlns="" xmlns:a16="http://schemas.microsoft.com/office/drawing/2014/main" id="{00000000-0008-0000-0F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0" name="Imagem 679">
          <a:extLst>
            <a:ext uri="{FF2B5EF4-FFF2-40B4-BE49-F238E27FC236}">
              <a16:creationId xmlns="" xmlns:a16="http://schemas.microsoft.com/office/drawing/2014/main" id="{00000000-0008-0000-0F00-0000E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1" name="Imagem 680">
          <a:extLst>
            <a:ext uri="{FF2B5EF4-FFF2-40B4-BE49-F238E27FC236}">
              <a16:creationId xmlns="" xmlns:a16="http://schemas.microsoft.com/office/drawing/2014/main" id="{00000000-0008-0000-0F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2" name="Imagem 681">
          <a:extLst>
            <a:ext uri="{FF2B5EF4-FFF2-40B4-BE49-F238E27FC236}">
              <a16:creationId xmlns="" xmlns:a16="http://schemas.microsoft.com/office/drawing/2014/main" id="{00000000-0008-0000-0F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3" name="Imagem 682">
          <a:extLst>
            <a:ext uri="{FF2B5EF4-FFF2-40B4-BE49-F238E27FC236}">
              <a16:creationId xmlns="" xmlns:a16="http://schemas.microsoft.com/office/drawing/2014/main" id="{00000000-0008-0000-0F00-0000F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4" name="Imagem 683">
          <a:extLst>
            <a:ext uri="{FF2B5EF4-FFF2-40B4-BE49-F238E27FC236}">
              <a16:creationId xmlns="" xmlns:a16="http://schemas.microsoft.com/office/drawing/2014/main" id="{00000000-0008-0000-0F00-0000F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5" name="Imagem 684">
          <a:extLst>
            <a:ext uri="{FF2B5EF4-FFF2-40B4-BE49-F238E27FC236}">
              <a16:creationId xmlns="" xmlns:a16="http://schemas.microsoft.com/office/drawing/2014/main" id="{00000000-0008-0000-0F00-0000F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6" name="Imagem 685">
          <a:extLst>
            <a:ext uri="{FF2B5EF4-FFF2-40B4-BE49-F238E27FC236}">
              <a16:creationId xmlns="" xmlns:a16="http://schemas.microsoft.com/office/drawing/2014/main" id="{00000000-0008-0000-0F00-0000F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7" name="Imagem 686">
          <a:extLst>
            <a:ext uri="{FF2B5EF4-FFF2-40B4-BE49-F238E27FC236}">
              <a16:creationId xmlns="" xmlns:a16="http://schemas.microsoft.com/office/drawing/2014/main" id="{00000000-0008-0000-0F00-00000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88" name="Imagem 687">
          <a:extLst>
            <a:ext uri="{FF2B5EF4-FFF2-40B4-BE49-F238E27FC236}">
              <a16:creationId xmlns="" xmlns:a16="http://schemas.microsoft.com/office/drawing/2014/main" id="{00000000-0008-0000-0F00-00000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89" name="Imagem 688">
          <a:extLst>
            <a:ext uri="{FF2B5EF4-FFF2-40B4-BE49-F238E27FC236}">
              <a16:creationId xmlns="" xmlns:a16="http://schemas.microsoft.com/office/drawing/2014/main" id="{00000000-0008-0000-0F00-00000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0" name="Imagem 689">
          <a:extLst>
            <a:ext uri="{FF2B5EF4-FFF2-40B4-BE49-F238E27FC236}">
              <a16:creationId xmlns="" xmlns:a16="http://schemas.microsoft.com/office/drawing/2014/main" id="{00000000-0008-0000-0F00-00000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1" name="Imagem 690">
          <a:extLst>
            <a:ext uri="{FF2B5EF4-FFF2-40B4-BE49-F238E27FC236}">
              <a16:creationId xmlns="" xmlns:a16="http://schemas.microsoft.com/office/drawing/2014/main" id="{00000000-0008-0000-0F00-00000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2" name="Imagem 691">
          <a:extLst>
            <a:ext uri="{FF2B5EF4-FFF2-40B4-BE49-F238E27FC236}">
              <a16:creationId xmlns="" xmlns:a16="http://schemas.microsoft.com/office/drawing/2014/main" id="{00000000-0008-0000-0F00-00000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3" name="Imagem 692">
          <a:extLst>
            <a:ext uri="{FF2B5EF4-FFF2-40B4-BE49-F238E27FC236}">
              <a16:creationId xmlns="" xmlns:a16="http://schemas.microsoft.com/office/drawing/2014/main" id="{00000000-0008-0000-0F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4" name="Imagem 693">
          <a:extLst>
            <a:ext uri="{FF2B5EF4-FFF2-40B4-BE49-F238E27FC236}">
              <a16:creationId xmlns="" xmlns:a16="http://schemas.microsoft.com/office/drawing/2014/main" id="{00000000-0008-0000-0F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5" name="Imagem 694">
          <a:extLst>
            <a:ext uri="{FF2B5EF4-FFF2-40B4-BE49-F238E27FC236}">
              <a16:creationId xmlns="" xmlns:a16="http://schemas.microsoft.com/office/drawing/2014/main" id="{00000000-0008-0000-0F00-00001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6" name="Imagem 695">
          <a:extLst>
            <a:ext uri="{FF2B5EF4-FFF2-40B4-BE49-F238E27FC236}">
              <a16:creationId xmlns="" xmlns:a16="http://schemas.microsoft.com/office/drawing/2014/main" id="{00000000-0008-0000-0F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697" name="Imagem 696">
          <a:extLst>
            <a:ext uri="{FF2B5EF4-FFF2-40B4-BE49-F238E27FC236}">
              <a16:creationId xmlns="" xmlns:a16="http://schemas.microsoft.com/office/drawing/2014/main" id="{00000000-0008-0000-0F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8" name="Imagem 697">
          <a:extLst>
            <a:ext uri="{FF2B5EF4-FFF2-40B4-BE49-F238E27FC236}">
              <a16:creationId xmlns="" xmlns:a16="http://schemas.microsoft.com/office/drawing/2014/main" id="{00000000-0008-0000-0F00-00001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699" name="Imagem 698">
          <a:extLst>
            <a:ext uri="{FF2B5EF4-FFF2-40B4-BE49-F238E27FC236}">
              <a16:creationId xmlns="" xmlns:a16="http://schemas.microsoft.com/office/drawing/2014/main" id="{00000000-0008-0000-0F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700" name="Imagem 699">
          <a:extLst>
            <a:ext uri="{FF2B5EF4-FFF2-40B4-BE49-F238E27FC236}">
              <a16:creationId xmlns="" xmlns:a16="http://schemas.microsoft.com/office/drawing/2014/main" id="{00000000-0008-0000-0F00-00002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1" name="Imagem 700">
          <a:extLst>
            <a:ext uri="{FF2B5EF4-FFF2-40B4-BE49-F238E27FC236}">
              <a16:creationId xmlns="" xmlns:a16="http://schemas.microsoft.com/office/drawing/2014/main" id="{00000000-0008-0000-0F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2" name="Imagem 701">
          <a:extLst>
            <a:ext uri="{FF2B5EF4-FFF2-40B4-BE49-F238E27FC236}">
              <a16:creationId xmlns="" xmlns:a16="http://schemas.microsoft.com/office/drawing/2014/main" id="{00000000-0008-0000-0F00-00002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3" name="Imagem 702">
          <a:extLst>
            <a:ext uri="{FF2B5EF4-FFF2-40B4-BE49-F238E27FC236}">
              <a16:creationId xmlns="" xmlns:a16="http://schemas.microsoft.com/office/drawing/2014/main" id="{00000000-0008-0000-0F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8722"/>
    <xdr:pic>
      <xdr:nvPicPr>
        <xdr:cNvPr id="704" name="Imagem 703">
          <a:extLst>
            <a:ext uri="{FF2B5EF4-FFF2-40B4-BE49-F238E27FC236}">
              <a16:creationId xmlns="" xmlns:a16="http://schemas.microsoft.com/office/drawing/2014/main" id="{00000000-0008-0000-0F00-00002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87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5" name="Imagem 704">
          <a:extLst>
            <a:ext uri="{FF2B5EF4-FFF2-40B4-BE49-F238E27FC236}">
              <a16:creationId xmlns="" xmlns:a16="http://schemas.microsoft.com/office/drawing/2014/main" id="{00000000-0008-0000-0F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6" name="Imagem 705">
          <a:extLst>
            <a:ext uri="{FF2B5EF4-FFF2-40B4-BE49-F238E27FC236}">
              <a16:creationId xmlns="" xmlns:a16="http://schemas.microsoft.com/office/drawing/2014/main" id="{00000000-0008-0000-0F00-00002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07" name="Imagem 706">
          <a:extLst>
            <a:ext uri="{FF2B5EF4-FFF2-40B4-BE49-F238E27FC236}">
              <a16:creationId xmlns="" xmlns:a16="http://schemas.microsoft.com/office/drawing/2014/main" id="{00000000-0008-0000-0F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708" name="Imagem 707">
          <a:extLst>
            <a:ext uri="{FF2B5EF4-FFF2-40B4-BE49-F238E27FC236}">
              <a16:creationId xmlns="" xmlns:a16="http://schemas.microsoft.com/office/drawing/2014/main" id="{00000000-0008-0000-0F00-00003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09" name="Imagem 708">
          <a:extLst>
            <a:ext uri="{FF2B5EF4-FFF2-40B4-BE49-F238E27FC236}">
              <a16:creationId xmlns="" xmlns:a16="http://schemas.microsoft.com/office/drawing/2014/main" id="{00000000-0008-0000-0F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0" name="Imagem 709">
          <a:extLst>
            <a:ext uri="{FF2B5EF4-FFF2-40B4-BE49-F238E27FC236}">
              <a16:creationId xmlns="" xmlns:a16="http://schemas.microsoft.com/office/drawing/2014/main" id="{00000000-0008-0000-0F00-00003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1" name="Imagem 710">
          <a:extLst>
            <a:ext uri="{FF2B5EF4-FFF2-40B4-BE49-F238E27FC236}">
              <a16:creationId xmlns="" xmlns:a16="http://schemas.microsoft.com/office/drawing/2014/main" id="{00000000-0008-0000-0F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76817"/>
    <xdr:pic>
      <xdr:nvPicPr>
        <xdr:cNvPr id="712" name="Imagem 711">
          <a:extLst>
            <a:ext uri="{FF2B5EF4-FFF2-40B4-BE49-F238E27FC236}">
              <a16:creationId xmlns="" xmlns:a16="http://schemas.microsoft.com/office/drawing/2014/main" id="{00000000-0008-0000-0F00-00003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76817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3" name="Imagem 712">
          <a:extLst>
            <a:ext uri="{FF2B5EF4-FFF2-40B4-BE49-F238E27FC236}">
              <a16:creationId xmlns="" xmlns:a16="http://schemas.microsoft.com/office/drawing/2014/main" id="{00000000-0008-0000-0F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4" name="Imagem 713">
          <a:extLst>
            <a:ext uri="{FF2B5EF4-FFF2-40B4-BE49-F238E27FC236}">
              <a16:creationId xmlns="" xmlns:a16="http://schemas.microsoft.com/office/drawing/2014/main" id="{00000000-0008-0000-0F00-00003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5" name="Imagem 714">
          <a:extLst>
            <a:ext uri="{FF2B5EF4-FFF2-40B4-BE49-F238E27FC236}">
              <a16:creationId xmlns="" xmlns:a16="http://schemas.microsoft.com/office/drawing/2014/main" id="{00000000-0008-0000-0F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6" name="Imagem 715">
          <a:extLst>
            <a:ext uri="{FF2B5EF4-FFF2-40B4-BE49-F238E27FC236}">
              <a16:creationId xmlns="" xmlns:a16="http://schemas.microsoft.com/office/drawing/2014/main" id="{00000000-0008-0000-0F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7" name="Imagem 716">
          <a:extLst>
            <a:ext uri="{FF2B5EF4-FFF2-40B4-BE49-F238E27FC236}">
              <a16:creationId xmlns="" xmlns:a16="http://schemas.microsoft.com/office/drawing/2014/main" id="{00000000-0008-0000-0F00-00004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18" name="Imagem 717">
          <a:extLst>
            <a:ext uri="{FF2B5EF4-FFF2-40B4-BE49-F238E27FC236}">
              <a16:creationId xmlns="" xmlns:a16="http://schemas.microsoft.com/office/drawing/2014/main" id="{00000000-0008-0000-0F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19" name="Imagem 718">
          <a:extLst>
            <a:ext uri="{FF2B5EF4-FFF2-40B4-BE49-F238E27FC236}">
              <a16:creationId xmlns="" xmlns:a16="http://schemas.microsoft.com/office/drawing/2014/main" id="{00000000-0008-0000-0F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0" name="Imagem 719">
          <a:extLst>
            <a:ext uri="{FF2B5EF4-FFF2-40B4-BE49-F238E27FC236}">
              <a16:creationId xmlns="" xmlns:a16="http://schemas.microsoft.com/office/drawing/2014/main" id="{00000000-0008-0000-0F00-00004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1" name="Imagem 720">
          <a:extLst>
            <a:ext uri="{FF2B5EF4-FFF2-40B4-BE49-F238E27FC236}">
              <a16:creationId xmlns="" xmlns:a16="http://schemas.microsoft.com/office/drawing/2014/main" id="{00000000-0008-0000-0F00-00005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2" name="Imagem 721">
          <a:extLst>
            <a:ext uri="{FF2B5EF4-FFF2-40B4-BE49-F238E27FC236}">
              <a16:creationId xmlns="" xmlns:a16="http://schemas.microsoft.com/office/drawing/2014/main" id="{00000000-0008-0000-0F00-00005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3" name="Imagem 722">
          <a:extLst>
            <a:ext uri="{FF2B5EF4-FFF2-40B4-BE49-F238E27FC236}">
              <a16:creationId xmlns="" xmlns:a16="http://schemas.microsoft.com/office/drawing/2014/main" id="{00000000-0008-0000-0F00-00005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4" name="Imagem 723">
          <a:extLst>
            <a:ext uri="{FF2B5EF4-FFF2-40B4-BE49-F238E27FC236}">
              <a16:creationId xmlns="" xmlns:a16="http://schemas.microsoft.com/office/drawing/2014/main" id="{00000000-0008-0000-0F00-00005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5" name="Imagem 724">
          <a:extLst>
            <a:ext uri="{FF2B5EF4-FFF2-40B4-BE49-F238E27FC236}">
              <a16:creationId xmlns="" xmlns:a16="http://schemas.microsoft.com/office/drawing/2014/main" id="{00000000-0008-0000-0F00-00005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6" name="Imagem 725">
          <a:extLst>
            <a:ext uri="{FF2B5EF4-FFF2-40B4-BE49-F238E27FC236}">
              <a16:creationId xmlns="" xmlns:a16="http://schemas.microsoft.com/office/drawing/2014/main" id="{00000000-0008-0000-0F00-00005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7" name="Imagem 726">
          <a:extLst>
            <a:ext uri="{FF2B5EF4-FFF2-40B4-BE49-F238E27FC236}">
              <a16:creationId xmlns="" xmlns:a16="http://schemas.microsoft.com/office/drawing/2014/main" id="{00000000-0008-0000-0F00-00006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28" name="Imagem 727">
          <a:extLst>
            <a:ext uri="{FF2B5EF4-FFF2-40B4-BE49-F238E27FC236}">
              <a16:creationId xmlns="" xmlns:a16="http://schemas.microsoft.com/office/drawing/2014/main" id="{00000000-0008-0000-0F00-00006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29" name="Imagem 728">
          <a:extLst>
            <a:ext uri="{FF2B5EF4-FFF2-40B4-BE49-F238E27FC236}">
              <a16:creationId xmlns="" xmlns:a16="http://schemas.microsoft.com/office/drawing/2014/main" id="{00000000-0008-0000-0F00-00006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0" name="Imagem 729">
          <a:extLst>
            <a:ext uri="{FF2B5EF4-FFF2-40B4-BE49-F238E27FC236}">
              <a16:creationId xmlns="" xmlns:a16="http://schemas.microsoft.com/office/drawing/2014/main" id="{00000000-0008-0000-0F00-00006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1" name="Imagem 730">
          <a:extLst>
            <a:ext uri="{FF2B5EF4-FFF2-40B4-BE49-F238E27FC236}">
              <a16:creationId xmlns="" xmlns:a16="http://schemas.microsoft.com/office/drawing/2014/main" id="{00000000-0008-0000-0F00-00006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2" name="Imagem 731">
          <a:extLst>
            <a:ext uri="{FF2B5EF4-FFF2-40B4-BE49-F238E27FC236}">
              <a16:creationId xmlns="" xmlns:a16="http://schemas.microsoft.com/office/drawing/2014/main" id="{00000000-0008-0000-0F00-00006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3" name="Imagem 732">
          <a:extLst>
            <a:ext uri="{FF2B5EF4-FFF2-40B4-BE49-F238E27FC236}">
              <a16:creationId xmlns="" xmlns:a16="http://schemas.microsoft.com/office/drawing/2014/main" id="{00000000-0008-0000-0F00-00007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34" name="Imagem 733">
          <a:extLst>
            <a:ext uri="{FF2B5EF4-FFF2-40B4-BE49-F238E27FC236}">
              <a16:creationId xmlns="" xmlns:a16="http://schemas.microsoft.com/office/drawing/2014/main" id="{00000000-0008-0000-0F00-00007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5" name="Imagem 734">
          <a:extLst>
            <a:ext uri="{FF2B5EF4-FFF2-40B4-BE49-F238E27FC236}">
              <a16:creationId xmlns="" xmlns:a16="http://schemas.microsoft.com/office/drawing/2014/main" id="{00000000-0008-0000-0F00-00007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6" name="Imagem 735">
          <a:extLst>
            <a:ext uri="{FF2B5EF4-FFF2-40B4-BE49-F238E27FC236}">
              <a16:creationId xmlns="" xmlns:a16="http://schemas.microsoft.com/office/drawing/2014/main" id="{00000000-0008-0000-0F00-00007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37" name="Imagem 736">
          <a:extLst>
            <a:ext uri="{FF2B5EF4-FFF2-40B4-BE49-F238E27FC236}">
              <a16:creationId xmlns="" xmlns:a16="http://schemas.microsoft.com/office/drawing/2014/main" id="{00000000-0008-0000-0F00-00007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38" name="Imagem 737">
          <a:extLst>
            <a:ext uri="{FF2B5EF4-FFF2-40B4-BE49-F238E27FC236}">
              <a16:creationId xmlns="" xmlns:a16="http://schemas.microsoft.com/office/drawing/2014/main" id="{00000000-0008-0000-0F00-00007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39" name="Imagem 738">
          <a:extLst>
            <a:ext uri="{FF2B5EF4-FFF2-40B4-BE49-F238E27FC236}">
              <a16:creationId xmlns="" xmlns:a16="http://schemas.microsoft.com/office/drawing/2014/main" id="{00000000-0008-0000-0F00-00007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0" name="Imagem 739">
          <a:extLst>
            <a:ext uri="{FF2B5EF4-FFF2-40B4-BE49-F238E27FC236}">
              <a16:creationId xmlns="" xmlns:a16="http://schemas.microsoft.com/office/drawing/2014/main" id="{00000000-0008-0000-0F00-00007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1" name="Imagem 740">
          <a:extLst>
            <a:ext uri="{FF2B5EF4-FFF2-40B4-BE49-F238E27FC236}">
              <a16:creationId xmlns="" xmlns:a16="http://schemas.microsoft.com/office/drawing/2014/main" id="{00000000-0008-0000-0F00-00008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2" name="Imagem 741">
          <a:extLst>
            <a:ext uri="{FF2B5EF4-FFF2-40B4-BE49-F238E27FC236}">
              <a16:creationId xmlns="" xmlns:a16="http://schemas.microsoft.com/office/drawing/2014/main" id="{00000000-0008-0000-0F00-00008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3" name="Imagem 742">
          <a:extLst>
            <a:ext uri="{FF2B5EF4-FFF2-40B4-BE49-F238E27FC236}">
              <a16:creationId xmlns="" xmlns:a16="http://schemas.microsoft.com/office/drawing/2014/main" id="{00000000-0008-0000-0F00-00008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4" name="Imagem 743">
          <a:extLst>
            <a:ext uri="{FF2B5EF4-FFF2-40B4-BE49-F238E27FC236}">
              <a16:creationId xmlns="" xmlns:a16="http://schemas.microsoft.com/office/drawing/2014/main" id="{00000000-0008-0000-0F00-00008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5" name="Imagem 744">
          <a:extLst>
            <a:ext uri="{FF2B5EF4-FFF2-40B4-BE49-F238E27FC236}">
              <a16:creationId xmlns="" xmlns:a16="http://schemas.microsoft.com/office/drawing/2014/main" id="{00000000-0008-0000-0F00-00008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6" name="Imagem 745">
          <a:extLst>
            <a:ext uri="{FF2B5EF4-FFF2-40B4-BE49-F238E27FC236}">
              <a16:creationId xmlns="" xmlns:a16="http://schemas.microsoft.com/office/drawing/2014/main" id="{00000000-0008-0000-0F00-00008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47" name="Imagem 746">
          <a:extLst>
            <a:ext uri="{FF2B5EF4-FFF2-40B4-BE49-F238E27FC236}">
              <a16:creationId xmlns="" xmlns:a16="http://schemas.microsoft.com/office/drawing/2014/main" id="{00000000-0008-0000-0F00-00009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48" name="Imagem 747">
          <a:extLst>
            <a:ext uri="{FF2B5EF4-FFF2-40B4-BE49-F238E27FC236}">
              <a16:creationId xmlns="" xmlns:a16="http://schemas.microsoft.com/office/drawing/2014/main" id="{00000000-0008-0000-0F00-00009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49" name="Imagem 748">
          <a:extLst>
            <a:ext uri="{FF2B5EF4-FFF2-40B4-BE49-F238E27FC236}">
              <a16:creationId xmlns="" xmlns:a16="http://schemas.microsoft.com/office/drawing/2014/main" id="{00000000-0008-0000-0F00-00009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0" name="Imagem 749">
          <a:extLst>
            <a:ext uri="{FF2B5EF4-FFF2-40B4-BE49-F238E27FC236}">
              <a16:creationId xmlns="" xmlns:a16="http://schemas.microsoft.com/office/drawing/2014/main" id="{00000000-0008-0000-0F00-00009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1" name="Imagem 750">
          <a:extLst>
            <a:ext uri="{FF2B5EF4-FFF2-40B4-BE49-F238E27FC236}">
              <a16:creationId xmlns="" xmlns:a16="http://schemas.microsoft.com/office/drawing/2014/main" id="{00000000-0008-0000-0F00-00009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52" name="Imagem 751">
          <a:extLst>
            <a:ext uri="{FF2B5EF4-FFF2-40B4-BE49-F238E27FC236}">
              <a16:creationId xmlns="" xmlns:a16="http://schemas.microsoft.com/office/drawing/2014/main" id="{00000000-0008-0000-0F00-00009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3" name="Imagem 752">
          <a:extLst>
            <a:ext uri="{FF2B5EF4-FFF2-40B4-BE49-F238E27FC236}">
              <a16:creationId xmlns="" xmlns:a16="http://schemas.microsoft.com/office/drawing/2014/main" id="{00000000-0008-0000-0F00-00009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4" name="Imagem 753">
          <a:extLst>
            <a:ext uri="{FF2B5EF4-FFF2-40B4-BE49-F238E27FC236}">
              <a16:creationId xmlns="" xmlns:a16="http://schemas.microsoft.com/office/drawing/2014/main" id="{00000000-0008-0000-0F00-00009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5" name="Imagem 754">
          <a:extLst>
            <a:ext uri="{FF2B5EF4-FFF2-40B4-BE49-F238E27FC236}">
              <a16:creationId xmlns="" xmlns:a16="http://schemas.microsoft.com/office/drawing/2014/main" id="{00000000-0008-0000-0F00-0000A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6" name="Imagem 755">
          <a:extLst>
            <a:ext uri="{FF2B5EF4-FFF2-40B4-BE49-F238E27FC236}">
              <a16:creationId xmlns="" xmlns:a16="http://schemas.microsoft.com/office/drawing/2014/main" id="{00000000-0008-0000-0F00-0000A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7" name="Imagem 756">
          <a:extLst>
            <a:ext uri="{FF2B5EF4-FFF2-40B4-BE49-F238E27FC236}">
              <a16:creationId xmlns="" xmlns:a16="http://schemas.microsoft.com/office/drawing/2014/main" id="{00000000-0008-0000-0F00-0000A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58" name="Imagem 757">
          <a:extLst>
            <a:ext uri="{FF2B5EF4-FFF2-40B4-BE49-F238E27FC236}">
              <a16:creationId xmlns="" xmlns:a16="http://schemas.microsoft.com/office/drawing/2014/main" id="{00000000-0008-0000-0F00-0000A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59" name="Imagem 758">
          <a:extLst>
            <a:ext uri="{FF2B5EF4-FFF2-40B4-BE49-F238E27FC236}">
              <a16:creationId xmlns="" xmlns:a16="http://schemas.microsoft.com/office/drawing/2014/main" id="{00000000-0008-0000-0F00-0000A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0" name="Imagem 759">
          <a:extLst>
            <a:ext uri="{FF2B5EF4-FFF2-40B4-BE49-F238E27FC236}">
              <a16:creationId xmlns="" xmlns:a16="http://schemas.microsoft.com/office/drawing/2014/main" id="{00000000-0008-0000-0F00-0000A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1" name="Imagem 760">
          <a:extLst>
            <a:ext uri="{FF2B5EF4-FFF2-40B4-BE49-F238E27FC236}">
              <a16:creationId xmlns="" xmlns:a16="http://schemas.microsoft.com/office/drawing/2014/main" id="{00000000-0008-0000-0F00-0000B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62" name="Imagem 761">
          <a:extLst>
            <a:ext uri="{FF2B5EF4-FFF2-40B4-BE49-F238E27FC236}">
              <a16:creationId xmlns="" xmlns:a16="http://schemas.microsoft.com/office/drawing/2014/main" id="{00000000-0008-0000-0F00-0000B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3" name="Imagem 762">
          <a:extLst>
            <a:ext uri="{FF2B5EF4-FFF2-40B4-BE49-F238E27FC236}">
              <a16:creationId xmlns="" xmlns:a16="http://schemas.microsoft.com/office/drawing/2014/main" id="{00000000-0008-0000-0F00-0000B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4" name="Imagem 763">
          <a:extLst>
            <a:ext uri="{FF2B5EF4-FFF2-40B4-BE49-F238E27FC236}">
              <a16:creationId xmlns="" xmlns:a16="http://schemas.microsoft.com/office/drawing/2014/main" id="{00000000-0008-0000-0F00-0000B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5" name="Imagem 764">
          <a:extLst>
            <a:ext uri="{FF2B5EF4-FFF2-40B4-BE49-F238E27FC236}">
              <a16:creationId xmlns="" xmlns:a16="http://schemas.microsoft.com/office/drawing/2014/main" id="{00000000-0008-0000-0F00-0000B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80899"/>
    <xdr:pic>
      <xdr:nvPicPr>
        <xdr:cNvPr id="766" name="Imagem 765">
          <a:extLst>
            <a:ext uri="{FF2B5EF4-FFF2-40B4-BE49-F238E27FC236}">
              <a16:creationId xmlns="" xmlns:a16="http://schemas.microsoft.com/office/drawing/2014/main" id="{00000000-0008-0000-0F00-0000B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80899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67" name="Imagem 766">
          <a:extLst>
            <a:ext uri="{FF2B5EF4-FFF2-40B4-BE49-F238E27FC236}">
              <a16:creationId xmlns="" xmlns:a16="http://schemas.microsoft.com/office/drawing/2014/main" id="{00000000-0008-0000-0F00-0000B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8" name="Imagem 767">
          <a:extLst>
            <a:ext uri="{FF2B5EF4-FFF2-40B4-BE49-F238E27FC236}">
              <a16:creationId xmlns="" xmlns:a16="http://schemas.microsoft.com/office/drawing/2014/main" id="{00000000-0008-0000-0F00-0000B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69" name="Imagem 768">
          <a:extLst>
            <a:ext uri="{FF2B5EF4-FFF2-40B4-BE49-F238E27FC236}">
              <a16:creationId xmlns="" xmlns:a16="http://schemas.microsoft.com/office/drawing/2014/main" id="{00000000-0008-0000-0F00-0000C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70" name="Imagem 769">
          <a:extLst>
            <a:ext uri="{FF2B5EF4-FFF2-40B4-BE49-F238E27FC236}">
              <a16:creationId xmlns="" xmlns:a16="http://schemas.microsoft.com/office/drawing/2014/main" id="{00000000-0008-0000-0F00-0000C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1" name="Imagem 770">
          <a:extLst>
            <a:ext uri="{FF2B5EF4-FFF2-40B4-BE49-F238E27FC236}">
              <a16:creationId xmlns="" xmlns:a16="http://schemas.microsoft.com/office/drawing/2014/main" id="{00000000-0008-0000-0F00-0000C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2" name="Imagem 771">
          <a:extLst>
            <a:ext uri="{FF2B5EF4-FFF2-40B4-BE49-F238E27FC236}">
              <a16:creationId xmlns="" xmlns:a16="http://schemas.microsoft.com/office/drawing/2014/main" id="{00000000-0008-0000-0F00-0000C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3" name="Imagem 772">
          <a:extLst>
            <a:ext uri="{FF2B5EF4-FFF2-40B4-BE49-F238E27FC236}">
              <a16:creationId xmlns="" xmlns:a16="http://schemas.microsoft.com/office/drawing/2014/main" id="{00000000-0008-0000-0F00-0000C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74" name="Imagem 773">
          <a:extLst>
            <a:ext uri="{FF2B5EF4-FFF2-40B4-BE49-F238E27FC236}">
              <a16:creationId xmlns="" xmlns:a16="http://schemas.microsoft.com/office/drawing/2014/main" id="{00000000-0008-0000-0F00-0000C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5" name="Imagem 774">
          <a:extLst>
            <a:ext uri="{FF2B5EF4-FFF2-40B4-BE49-F238E27FC236}">
              <a16:creationId xmlns="" xmlns:a16="http://schemas.microsoft.com/office/drawing/2014/main" id="{00000000-0008-0000-0F00-0000C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6" name="Imagem 775">
          <a:extLst>
            <a:ext uri="{FF2B5EF4-FFF2-40B4-BE49-F238E27FC236}">
              <a16:creationId xmlns="" xmlns:a16="http://schemas.microsoft.com/office/drawing/2014/main" id="{00000000-0008-0000-0F00-0000C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77" name="Imagem 776">
          <a:extLst>
            <a:ext uri="{FF2B5EF4-FFF2-40B4-BE49-F238E27FC236}">
              <a16:creationId xmlns="" xmlns:a16="http://schemas.microsoft.com/office/drawing/2014/main" id="{00000000-0008-0000-0F00-0000D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78" name="Imagem 777">
          <a:extLst>
            <a:ext uri="{FF2B5EF4-FFF2-40B4-BE49-F238E27FC236}">
              <a16:creationId xmlns="" xmlns:a16="http://schemas.microsoft.com/office/drawing/2014/main" id="{00000000-0008-0000-0F00-0000D2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79" name="Imagem 778">
          <a:extLst>
            <a:ext uri="{FF2B5EF4-FFF2-40B4-BE49-F238E27FC236}">
              <a16:creationId xmlns="" xmlns:a16="http://schemas.microsoft.com/office/drawing/2014/main" id="{00000000-0008-0000-0F00-0000D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0" name="Imagem 779">
          <a:extLst>
            <a:ext uri="{FF2B5EF4-FFF2-40B4-BE49-F238E27FC236}">
              <a16:creationId xmlns="" xmlns:a16="http://schemas.microsoft.com/office/drawing/2014/main" id="{00000000-0008-0000-0F00-0000D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1" name="Imagem 780">
          <a:extLst>
            <a:ext uri="{FF2B5EF4-FFF2-40B4-BE49-F238E27FC236}">
              <a16:creationId xmlns="" xmlns:a16="http://schemas.microsoft.com/office/drawing/2014/main" id="{00000000-0008-0000-0F00-0000D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774560"/>
    <xdr:pic>
      <xdr:nvPicPr>
        <xdr:cNvPr id="782" name="Imagem 781">
          <a:extLst>
            <a:ext uri="{FF2B5EF4-FFF2-40B4-BE49-F238E27FC236}">
              <a16:creationId xmlns="" xmlns:a16="http://schemas.microsoft.com/office/drawing/2014/main" id="{00000000-0008-0000-0F00-0000DA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774560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3" name="Imagem 782">
          <a:extLst>
            <a:ext uri="{FF2B5EF4-FFF2-40B4-BE49-F238E27FC236}">
              <a16:creationId xmlns="" xmlns:a16="http://schemas.microsoft.com/office/drawing/2014/main" id="{00000000-0008-0000-0F00-0000D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4" name="Imagem 783">
          <a:extLst>
            <a:ext uri="{FF2B5EF4-FFF2-40B4-BE49-F238E27FC236}">
              <a16:creationId xmlns="" xmlns:a16="http://schemas.microsoft.com/office/drawing/2014/main" id="{00000000-0008-0000-0F00-0000D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5" name="Imagem 784">
          <a:extLst>
            <a:ext uri="{FF2B5EF4-FFF2-40B4-BE49-F238E27FC236}">
              <a16:creationId xmlns="" xmlns:a16="http://schemas.microsoft.com/office/drawing/2014/main" id="{00000000-0008-0000-0F00-0000E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6" name="Imagem 785">
          <a:extLst>
            <a:ext uri="{FF2B5EF4-FFF2-40B4-BE49-F238E27FC236}">
              <a16:creationId xmlns="" xmlns:a16="http://schemas.microsoft.com/office/drawing/2014/main" id="{00000000-0008-0000-0F00-0000E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7" name="Imagem 786">
          <a:extLst>
            <a:ext uri="{FF2B5EF4-FFF2-40B4-BE49-F238E27FC236}">
              <a16:creationId xmlns="" xmlns:a16="http://schemas.microsoft.com/office/drawing/2014/main" id="{00000000-0008-0000-0F00-0000E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88" name="Imagem 787">
          <a:extLst>
            <a:ext uri="{FF2B5EF4-FFF2-40B4-BE49-F238E27FC236}">
              <a16:creationId xmlns="" xmlns:a16="http://schemas.microsoft.com/office/drawing/2014/main" id="{00000000-0008-0000-0F00-0000E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89" name="Imagem 788">
          <a:extLst>
            <a:ext uri="{FF2B5EF4-FFF2-40B4-BE49-F238E27FC236}">
              <a16:creationId xmlns="" xmlns:a16="http://schemas.microsoft.com/office/drawing/2014/main" id="{00000000-0008-0000-0F00-0000E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0" name="Imagem 789">
          <a:extLst>
            <a:ext uri="{FF2B5EF4-FFF2-40B4-BE49-F238E27FC236}">
              <a16:creationId xmlns="" xmlns:a16="http://schemas.microsoft.com/office/drawing/2014/main" id="{00000000-0008-0000-0F00-0000E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1" name="Imagem 790">
          <a:extLst>
            <a:ext uri="{FF2B5EF4-FFF2-40B4-BE49-F238E27FC236}">
              <a16:creationId xmlns="" xmlns:a16="http://schemas.microsoft.com/office/drawing/2014/main" id="{00000000-0008-0000-0F00-0000F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2" name="Imagem 791">
          <a:extLst>
            <a:ext uri="{FF2B5EF4-FFF2-40B4-BE49-F238E27FC236}">
              <a16:creationId xmlns="" xmlns:a16="http://schemas.microsoft.com/office/drawing/2014/main" id="{00000000-0008-0000-0F00-0000F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3" name="Imagem 792">
          <a:extLst>
            <a:ext uri="{FF2B5EF4-FFF2-40B4-BE49-F238E27FC236}">
              <a16:creationId xmlns="" xmlns:a16="http://schemas.microsoft.com/office/drawing/2014/main" id="{00000000-0008-0000-0F00-0000F6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4" name="Imagem 793">
          <a:extLst>
            <a:ext uri="{FF2B5EF4-FFF2-40B4-BE49-F238E27FC236}">
              <a16:creationId xmlns="" xmlns:a16="http://schemas.microsoft.com/office/drawing/2014/main" id="{00000000-0008-0000-0F00-0000F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5" name="Imagem 794">
          <a:extLst>
            <a:ext uri="{FF2B5EF4-FFF2-40B4-BE49-F238E27FC236}">
              <a16:creationId xmlns="" xmlns:a16="http://schemas.microsoft.com/office/drawing/2014/main" id="{00000000-0008-0000-0F00-0000F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6" name="Imagem 795">
          <a:extLst>
            <a:ext uri="{FF2B5EF4-FFF2-40B4-BE49-F238E27FC236}">
              <a16:creationId xmlns="" xmlns:a16="http://schemas.microsoft.com/office/drawing/2014/main" id="{00000000-0008-0000-0F00-0000FE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7" name="Imagem 796">
          <a:extLst>
            <a:ext uri="{FF2B5EF4-FFF2-40B4-BE49-F238E27FC236}">
              <a16:creationId xmlns="" xmlns:a16="http://schemas.microsoft.com/office/drawing/2014/main" id="{00000000-0008-0000-0F00-00000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798" name="Imagem 797">
          <a:extLst>
            <a:ext uri="{FF2B5EF4-FFF2-40B4-BE49-F238E27FC236}">
              <a16:creationId xmlns="" xmlns:a16="http://schemas.microsoft.com/office/drawing/2014/main" id="{00000000-0008-0000-0F00-00000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799" name="Imagem 798">
          <a:extLst>
            <a:ext uri="{FF2B5EF4-FFF2-40B4-BE49-F238E27FC236}">
              <a16:creationId xmlns="" xmlns:a16="http://schemas.microsoft.com/office/drawing/2014/main" id="{00000000-0008-0000-0F00-00000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0" name="Imagem 799">
          <a:extLst>
            <a:ext uri="{FF2B5EF4-FFF2-40B4-BE49-F238E27FC236}">
              <a16:creationId xmlns="" xmlns:a16="http://schemas.microsoft.com/office/drawing/2014/main" id="{00000000-0008-0000-0F00-00000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1" name="Imagem 800">
          <a:extLst>
            <a:ext uri="{FF2B5EF4-FFF2-40B4-BE49-F238E27FC236}">
              <a16:creationId xmlns="" xmlns:a16="http://schemas.microsoft.com/office/drawing/2014/main" id="{00000000-0008-0000-0F00-00000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2" name="Imagem 801">
          <a:extLst>
            <a:ext uri="{FF2B5EF4-FFF2-40B4-BE49-F238E27FC236}">
              <a16:creationId xmlns="" xmlns:a16="http://schemas.microsoft.com/office/drawing/2014/main" id="{00000000-0008-0000-0F00-00000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3" name="Imagem 802">
          <a:extLst>
            <a:ext uri="{FF2B5EF4-FFF2-40B4-BE49-F238E27FC236}">
              <a16:creationId xmlns="" xmlns:a16="http://schemas.microsoft.com/office/drawing/2014/main" id="{00000000-0008-0000-0F00-00001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4" name="Imagem 803">
          <a:extLst>
            <a:ext uri="{FF2B5EF4-FFF2-40B4-BE49-F238E27FC236}">
              <a16:creationId xmlns="" xmlns:a16="http://schemas.microsoft.com/office/drawing/2014/main" id="{00000000-0008-0000-0F00-00001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5" name="Imagem 804">
          <a:extLst>
            <a:ext uri="{FF2B5EF4-FFF2-40B4-BE49-F238E27FC236}">
              <a16:creationId xmlns="" xmlns:a16="http://schemas.microsoft.com/office/drawing/2014/main" id="{00000000-0008-0000-0F00-00001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6" name="Imagem 805">
          <a:extLst>
            <a:ext uri="{FF2B5EF4-FFF2-40B4-BE49-F238E27FC236}">
              <a16:creationId xmlns="" xmlns:a16="http://schemas.microsoft.com/office/drawing/2014/main" id="{00000000-0008-0000-0F00-00001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07" name="Imagem 806">
          <a:extLst>
            <a:ext uri="{FF2B5EF4-FFF2-40B4-BE49-F238E27FC236}">
              <a16:creationId xmlns="" xmlns:a16="http://schemas.microsoft.com/office/drawing/2014/main" id="{00000000-0008-0000-0F00-00001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8" name="Imagem 807">
          <a:extLst>
            <a:ext uri="{FF2B5EF4-FFF2-40B4-BE49-F238E27FC236}">
              <a16:creationId xmlns="" xmlns:a16="http://schemas.microsoft.com/office/drawing/2014/main" id="{00000000-0008-0000-0F00-00001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09" name="Imagem 808">
          <a:extLst>
            <a:ext uri="{FF2B5EF4-FFF2-40B4-BE49-F238E27FC236}">
              <a16:creationId xmlns="" xmlns:a16="http://schemas.microsoft.com/office/drawing/2014/main" id="{00000000-0008-0000-0F00-00002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0" name="Imagem 809">
          <a:extLst>
            <a:ext uri="{FF2B5EF4-FFF2-40B4-BE49-F238E27FC236}">
              <a16:creationId xmlns="" xmlns:a16="http://schemas.microsoft.com/office/drawing/2014/main" id="{00000000-0008-0000-0F00-00002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1" name="Imagem 810">
          <a:extLst>
            <a:ext uri="{FF2B5EF4-FFF2-40B4-BE49-F238E27FC236}">
              <a16:creationId xmlns="" xmlns:a16="http://schemas.microsoft.com/office/drawing/2014/main" id="{00000000-0008-0000-0F00-00002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2" name="Imagem 811">
          <a:extLst>
            <a:ext uri="{FF2B5EF4-FFF2-40B4-BE49-F238E27FC236}">
              <a16:creationId xmlns="" xmlns:a16="http://schemas.microsoft.com/office/drawing/2014/main" id="{00000000-0008-0000-0F00-00002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3" name="Imagem 812">
          <a:extLst>
            <a:ext uri="{FF2B5EF4-FFF2-40B4-BE49-F238E27FC236}">
              <a16:creationId xmlns="" xmlns:a16="http://schemas.microsoft.com/office/drawing/2014/main" id="{00000000-0008-0000-0F00-00002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4" name="Imagem 813">
          <a:extLst>
            <a:ext uri="{FF2B5EF4-FFF2-40B4-BE49-F238E27FC236}">
              <a16:creationId xmlns="" xmlns:a16="http://schemas.microsoft.com/office/drawing/2014/main" id="{00000000-0008-0000-0F00-00002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5" name="Imagem 814">
          <a:extLst>
            <a:ext uri="{FF2B5EF4-FFF2-40B4-BE49-F238E27FC236}">
              <a16:creationId xmlns="" xmlns:a16="http://schemas.microsoft.com/office/drawing/2014/main" id="{00000000-0008-0000-0F00-00003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6" name="Imagem 815">
          <a:extLst>
            <a:ext uri="{FF2B5EF4-FFF2-40B4-BE49-F238E27FC236}">
              <a16:creationId xmlns="" xmlns:a16="http://schemas.microsoft.com/office/drawing/2014/main" id="{00000000-0008-0000-0F00-000034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7" name="Imagem 816">
          <a:extLst>
            <a:ext uri="{FF2B5EF4-FFF2-40B4-BE49-F238E27FC236}">
              <a16:creationId xmlns="" xmlns:a16="http://schemas.microsoft.com/office/drawing/2014/main" id="{00000000-0008-0000-0F00-000036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18" name="Imagem 817">
          <a:extLst>
            <a:ext uri="{FF2B5EF4-FFF2-40B4-BE49-F238E27FC236}">
              <a16:creationId xmlns="" xmlns:a16="http://schemas.microsoft.com/office/drawing/2014/main" id="{00000000-0008-0000-0F00-000038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59672"/>
    <xdr:pic>
      <xdr:nvPicPr>
        <xdr:cNvPr id="819" name="Imagem 818">
          <a:extLst>
            <a:ext uri="{FF2B5EF4-FFF2-40B4-BE49-F238E27FC236}">
              <a16:creationId xmlns="" xmlns:a16="http://schemas.microsoft.com/office/drawing/2014/main" id="{00000000-0008-0000-0F00-00003C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5967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0" name="Imagem 819">
          <a:extLst>
            <a:ext uri="{FF2B5EF4-FFF2-40B4-BE49-F238E27FC236}">
              <a16:creationId xmlns="" xmlns:a16="http://schemas.microsoft.com/office/drawing/2014/main" id="{00000000-0008-0000-0F00-00003E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oneCellAnchor>
    <xdr:from>
      <xdr:col>2</xdr:col>
      <xdr:colOff>1190625</xdr:colOff>
      <xdr:row>0</xdr:row>
      <xdr:rowOff>0</xdr:rowOff>
    </xdr:from>
    <xdr:ext cx="0" cy="540622"/>
    <xdr:pic>
      <xdr:nvPicPr>
        <xdr:cNvPr id="821" name="Imagem 820">
          <a:extLst>
            <a:ext uri="{FF2B5EF4-FFF2-40B4-BE49-F238E27FC236}">
              <a16:creationId xmlns="" xmlns:a16="http://schemas.microsoft.com/office/drawing/2014/main" id="{00000000-0008-0000-0F00-00004002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202" y="0"/>
          <a:ext cx="0" cy="540622"/>
        </a:xfrm>
        <a:prstGeom prst="rect">
          <a:avLst/>
        </a:prstGeom>
      </xdr:spPr>
    </xdr:pic>
    <xdr:clientData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982" name="Imagem 98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983" name="Imagem 98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84" name="Imagem 98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85" name="Imagem 98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6" name="Imagem 98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7" name="Imagem 98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88" name="Imagem 98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89" name="Imagem 98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375557</xdr:rowOff>
    </xdr:to>
    <xdr:pic>
      <xdr:nvPicPr>
        <xdr:cNvPr id="990" name="Imagem 98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7560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262205</xdr:rowOff>
    </xdr:to>
    <xdr:pic>
      <xdr:nvPicPr>
        <xdr:cNvPr id="991" name="Imagem 99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992" name="Imagem 99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993" name="Imagem 99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94" name="Imagem 99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95" name="Imagem 99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996" name="Imagem 995">
          <a:extLst>
            <a:ext uri="{FF2B5EF4-FFF2-40B4-BE49-F238E27FC236}">
              <a16:creationId xmlns:a16="http://schemas.microsoft.com/office/drawing/2014/main" xmlns="" id="{00000000-0008-0000-0E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997" name="Imagem 996">
          <a:extLst>
            <a:ext uri="{FF2B5EF4-FFF2-40B4-BE49-F238E27FC236}">
              <a16:creationId xmlns:a16="http://schemas.microsoft.com/office/drawing/2014/main" xmlns="" id="{00000000-0008-0000-0E00-00001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998" name="Imagem 997">
          <a:extLst>
            <a:ext uri="{FF2B5EF4-FFF2-40B4-BE49-F238E27FC236}">
              <a16:creationId xmlns:a16="http://schemas.microsoft.com/office/drawing/2014/main" xmlns="" id="{00000000-0008-0000-0E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999" name="Imagem 998">
          <a:extLst>
            <a:ext uri="{FF2B5EF4-FFF2-40B4-BE49-F238E27FC236}">
              <a16:creationId xmlns:a16="http://schemas.microsoft.com/office/drawing/2014/main" xmlns="" id="{00000000-0008-0000-0E00-00001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0" name="Imagem 999">
          <a:extLst>
            <a:ext uri="{FF2B5EF4-FFF2-40B4-BE49-F238E27FC236}">
              <a16:creationId xmlns:a16="http://schemas.microsoft.com/office/drawing/2014/main" xmlns="" id="{00000000-0008-0000-0E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01" name="Imagem 1000">
          <a:extLst>
            <a:ext uri="{FF2B5EF4-FFF2-40B4-BE49-F238E27FC236}">
              <a16:creationId xmlns:a16="http://schemas.microsoft.com/office/drawing/2014/main" xmlns="" id="{00000000-0008-0000-0E00-00001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02" name="Imagem 1001">
          <a:extLst>
            <a:ext uri="{FF2B5EF4-FFF2-40B4-BE49-F238E27FC236}">
              <a16:creationId xmlns:a16="http://schemas.microsoft.com/office/drawing/2014/main" xmlns="" id="{00000000-0008-0000-0E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03" name="Imagem 1002">
          <a:extLst>
            <a:ext uri="{FF2B5EF4-FFF2-40B4-BE49-F238E27FC236}">
              <a16:creationId xmlns:a16="http://schemas.microsoft.com/office/drawing/2014/main" xmlns="" id="{00000000-0008-0000-0E00-00001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04" name="Imagem 1003">
          <a:extLst>
            <a:ext uri="{FF2B5EF4-FFF2-40B4-BE49-F238E27FC236}">
              <a16:creationId xmlns:a16="http://schemas.microsoft.com/office/drawing/2014/main" xmlns="" id="{00000000-0008-0000-0E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05" name="Imagem 1004">
          <a:extLst>
            <a:ext uri="{FF2B5EF4-FFF2-40B4-BE49-F238E27FC236}">
              <a16:creationId xmlns:a16="http://schemas.microsoft.com/office/drawing/2014/main" xmlns="" id="{00000000-0008-0000-0E00-00001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327932</xdr:rowOff>
    </xdr:to>
    <xdr:pic>
      <xdr:nvPicPr>
        <xdr:cNvPr id="1006" name="Imagem 1005">
          <a:extLst>
            <a:ext uri="{FF2B5EF4-FFF2-40B4-BE49-F238E27FC236}">
              <a16:creationId xmlns:a16="http://schemas.microsoft.com/office/drawing/2014/main" xmlns="" id="{00000000-0008-0000-0E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2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252680</xdr:rowOff>
    </xdr:to>
    <xdr:pic>
      <xdr:nvPicPr>
        <xdr:cNvPr id="1007" name="Imagem 1006">
          <a:extLst>
            <a:ext uri="{FF2B5EF4-FFF2-40B4-BE49-F238E27FC236}">
              <a16:creationId xmlns:a16="http://schemas.microsoft.com/office/drawing/2014/main" xmlns="" id="{00000000-0008-0000-0E00-00001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08" name="Imagem 1007">
          <a:extLst>
            <a:ext uri="{FF2B5EF4-FFF2-40B4-BE49-F238E27FC236}">
              <a16:creationId xmlns:a16="http://schemas.microsoft.com/office/drawing/2014/main" xmlns="" id="{00000000-0008-0000-0E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09" name="Imagem 1008">
          <a:extLst>
            <a:ext uri="{FF2B5EF4-FFF2-40B4-BE49-F238E27FC236}">
              <a16:creationId xmlns:a16="http://schemas.microsoft.com/office/drawing/2014/main" xmlns="" id="{00000000-0008-0000-0E00-00001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0" name="Imagem 1009">
          <a:extLst>
            <a:ext uri="{FF2B5EF4-FFF2-40B4-BE49-F238E27FC236}">
              <a16:creationId xmlns:a16="http://schemas.microsoft.com/office/drawing/2014/main" xmlns="" id="{00000000-0008-0000-0E00-00001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1" name="Imagem 1010">
          <a:extLst>
            <a:ext uri="{FF2B5EF4-FFF2-40B4-BE49-F238E27FC236}">
              <a16:creationId xmlns:a16="http://schemas.microsoft.com/office/drawing/2014/main" xmlns="" id="{00000000-0008-0000-0E00-00001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2" name="Imagem 1011">
          <a:extLst>
            <a:ext uri="{FF2B5EF4-FFF2-40B4-BE49-F238E27FC236}">
              <a16:creationId xmlns:a16="http://schemas.microsoft.com/office/drawing/2014/main" xmlns="" id="{00000000-0008-0000-0E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3" name="Imagem 1012">
          <a:extLst>
            <a:ext uri="{FF2B5EF4-FFF2-40B4-BE49-F238E27FC236}">
              <a16:creationId xmlns:a16="http://schemas.microsoft.com/office/drawing/2014/main" xmlns="" id="{00000000-0008-0000-0E00-00002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014" name="Imagem 1013">
          <a:extLst>
            <a:ext uri="{FF2B5EF4-FFF2-40B4-BE49-F238E27FC236}">
              <a16:creationId xmlns:a16="http://schemas.microsoft.com/office/drawing/2014/main" xmlns="" id="{00000000-0008-0000-0E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015" name="Imagem 1014">
          <a:extLst>
            <a:ext uri="{FF2B5EF4-FFF2-40B4-BE49-F238E27FC236}">
              <a16:creationId xmlns:a16="http://schemas.microsoft.com/office/drawing/2014/main" xmlns="" id="{00000000-0008-0000-0E00-00002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16" name="Imagem 1015">
          <a:extLst>
            <a:ext uri="{FF2B5EF4-FFF2-40B4-BE49-F238E27FC236}">
              <a16:creationId xmlns:a16="http://schemas.microsoft.com/office/drawing/2014/main" xmlns="" id="{00000000-0008-0000-0E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17" name="Imagem 1016">
          <a:extLst>
            <a:ext uri="{FF2B5EF4-FFF2-40B4-BE49-F238E27FC236}">
              <a16:creationId xmlns:a16="http://schemas.microsoft.com/office/drawing/2014/main" xmlns="" id="{00000000-0008-0000-0E00-00002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18" name="Imagem 1017">
          <a:extLst>
            <a:ext uri="{FF2B5EF4-FFF2-40B4-BE49-F238E27FC236}">
              <a16:creationId xmlns:a16="http://schemas.microsoft.com/office/drawing/2014/main" xmlns="" id="{00000000-0008-0000-0E00-00002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19" name="Imagem 1018">
          <a:extLst>
            <a:ext uri="{FF2B5EF4-FFF2-40B4-BE49-F238E27FC236}">
              <a16:creationId xmlns:a16="http://schemas.microsoft.com/office/drawing/2014/main" xmlns="" id="{00000000-0008-0000-0E00-00002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0" name="Imagem 1019">
          <a:extLst>
            <a:ext uri="{FF2B5EF4-FFF2-40B4-BE49-F238E27FC236}">
              <a16:creationId xmlns:a16="http://schemas.microsoft.com/office/drawing/2014/main" xmlns="" id="{00000000-0008-0000-0E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1" name="Imagem 1020">
          <a:extLst>
            <a:ext uri="{FF2B5EF4-FFF2-40B4-BE49-F238E27FC236}">
              <a16:creationId xmlns:a16="http://schemas.microsoft.com/office/drawing/2014/main" xmlns="" id="{00000000-0008-0000-0E00-00002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022" name="Imagem 1021">
          <a:extLst>
            <a:ext uri="{FF2B5EF4-FFF2-40B4-BE49-F238E27FC236}">
              <a16:creationId xmlns:a16="http://schemas.microsoft.com/office/drawing/2014/main" xmlns="" id="{00000000-0008-0000-0E00-00002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023" name="Imagem 1022">
          <a:extLst>
            <a:ext uri="{FF2B5EF4-FFF2-40B4-BE49-F238E27FC236}">
              <a16:creationId xmlns:a16="http://schemas.microsoft.com/office/drawing/2014/main" xmlns="" id="{00000000-0008-0000-0E00-00002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24" name="Imagem 1023">
          <a:extLst>
            <a:ext uri="{FF2B5EF4-FFF2-40B4-BE49-F238E27FC236}">
              <a16:creationId xmlns:a16="http://schemas.microsoft.com/office/drawing/2014/main" xmlns="" id="{00000000-0008-0000-0E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25" name="Imagem 1024">
          <a:extLst>
            <a:ext uri="{FF2B5EF4-FFF2-40B4-BE49-F238E27FC236}">
              <a16:creationId xmlns:a16="http://schemas.microsoft.com/office/drawing/2014/main" xmlns="" id="{00000000-0008-0000-0E00-00002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6" name="Imagem 1025">
          <a:extLst>
            <a:ext uri="{FF2B5EF4-FFF2-40B4-BE49-F238E27FC236}">
              <a16:creationId xmlns:a16="http://schemas.microsoft.com/office/drawing/2014/main" xmlns="" id="{00000000-0008-0000-0E00-00002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7" name="Imagem 1026">
          <a:extLst>
            <a:ext uri="{FF2B5EF4-FFF2-40B4-BE49-F238E27FC236}">
              <a16:creationId xmlns:a16="http://schemas.microsoft.com/office/drawing/2014/main" xmlns="" id="{00000000-0008-0000-0E00-00002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28" name="Imagem 1027">
          <a:extLst>
            <a:ext uri="{FF2B5EF4-FFF2-40B4-BE49-F238E27FC236}">
              <a16:creationId xmlns:a16="http://schemas.microsoft.com/office/drawing/2014/main" xmlns="" id="{00000000-0008-0000-0E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29" name="Imagem 1028">
          <a:extLst>
            <a:ext uri="{FF2B5EF4-FFF2-40B4-BE49-F238E27FC236}">
              <a16:creationId xmlns:a16="http://schemas.microsoft.com/office/drawing/2014/main" xmlns="" id="{00000000-0008-0000-0E00-00003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030" name="Imagem 1029">
          <a:extLst>
            <a:ext uri="{FF2B5EF4-FFF2-40B4-BE49-F238E27FC236}">
              <a16:creationId xmlns:a16="http://schemas.microsoft.com/office/drawing/2014/main" xmlns="" id="{00000000-0008-0000-0E00-00003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031" name="Imagem 1030">
          <a:extLst>
            <a:ext uri="{FF2B5EF4-FFF2-40B4-BE49-F238E27FC236}">
              <a16:creationId xmlns:a16="http://schemas.microsoft.com/office/drawing/2014/main" xmlns="" id="{00000000-0008-0000-0E00-00003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32" name="Imagem 1031">
          <a:extLst>
            <a:ext uri="{FF2B5EF4-FFF2-40B4-BE49-F238E27FC236}">
              <a16:creationId xmlns:a16="http://schemas.microsoft.com/office/drawing/2014/main" xmlns="" id="{00000000-0008-0000-0E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33" name="Imagem 1032">
          <a:extLst>
            <a:ext uri="{FF2B5EF4-FFF2-40B4-BE49-F238E27FC236}">
              <a16:creationId xmlns:a16="http://schemas.microsoft.com/office/drawing/2014/main" xmlns="" id="{00000000-0008-0000-0E00-00003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34" name="Imagem 1033">
          <a:extLst>
            <a:ext uri="{FF2B5EF4-FFF2-40B4-BE49-F238E27FC236}">
              <a16:creationId xmlns:a16="http://schemas.microsoft.com/office/drawing/2014/main" xmlns="" id="{00000000-0008-0000-0E00-00003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5" name="Imagem 1034">
          <a:extLst>
            <a:ext uri="{FF2B5EF4-FFF2-40B4-BE49-F238E27FC236}">
              <a16:creationId xmlns:a16="http://schemas.microsoft.com/office/drawing/2014/main" xmlns="" id="{00000000-0008-0000-0E00-00003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36" name="Imagem 1035">
          <a:extLst>
            <a:ext uri="{FF2B5EF4-FFF2-40B4-BE49-F238E27FC236}">
              <a16:creationId xmlns:a16="http://schemas.microsoft.com/office/drawing/2014/main" xmlns="" id="{00000000-0008-0000-0E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37" name="Imagem 1036">
          <a:extLst>
            <a:ext uri="{FF2B5EF4-FFF2-40B4-BE49-F238E27FC236}">
              <a16:creationId xmlns:a16="http://schemas.microsoft.com/office/drawing/2014/main" xmlns="" id="{00000000-0008-0000-0E00-00003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038" name="Imagem 1037">
          <a:extLst>
            <a:ext uri="{FF2B5EF4-FFF2-40B4-BE49-F238E27FC236}">
              <a16:creationId xmlns:a16="http://schemas.microsoft.com/office/drawing/2014/main" xmlns="" id="{00000000-0008-0000-0E00-00003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039" name="Imagem 1038">
          <a:extLst>
            <a:ext uri="{FF2B5EF4-FFF2-40B4-BE49-F238E27FC236}">
              <a16:creationId xmlns:a16="http://schemas.microsoft.com/office/drawing/2014/main" xmlns="" id="{00000000-0008-0000-0E00-00003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40" name="Imagem 1039">
          <a:extLst>
            <a:ext uri="{FF2B5EF4-FFF2-40B4-BE49-F238E27FC236}">
              <a16:creationId xmlns:a16="http://schemas.microsoft.com/office/drawing/2014/main" xmlns="" id="{00000000-0008-0000-0E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41" name="Imagem 1040">
          <a:extLst>
            <a:ext uri="{FF2B5EF4-FFF2-40B4-BE49-F238E27FC236}">
              <a16:creationId xmlns:a16="http://schemas.microsoft.com/office/drawing/2014/main" xmlns="" id="{00000000-0008-0000-0E00-00003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2" name="Imagem 1041">
          <a:extLst>
            <a:ext uri="{FF2B5EF4-FFF2-40B4-BE49-F238E27FC236}">
              <a16:creationId xmlns:a16="http://schemas.microsoft.com/office/drawing/2014/main" xmlns="" id="{00000000-0008-0000-0E00-00003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43" name="Imagem 1042">
          <a:extLst>
            <a:ext uri="{FF2B5EF4-FFF2-40B4-BE49-F238E27FC236}">
              <a16:creationId xmlns:a16="http://schemas.microsoft.com/office/drawing/2014/main" xmlns="" id="{00000000-0008-0000-0E00-00003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44" name="Imagem 1043">
          <a:extLst>
            <a:ext uri="{FF2B5EF4-FFF2-40B4-BE49-F238E27FC236}">
              <a16:creationId xmlns:a16="http://schemas.microsoft.com/office/drawing/2014/main" xmlns="" id="{00000000-0008-0000-0E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45" name="Imagem 1044">
          <a:extLst>
            <a:ext uri="{FF2B5EF4-FFF2-40B4-BE49-F238E27FC236}">
              <a16:creationId xmlns:a16="http://schemas.microsoft.com/office/drawing/2014/main" xmlns="" id="{00000000-0008-0000-0E00-00004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46" name="Imagem 1045">
          <a:extLst>
            <a:ext uri="{FF2B5EF4-FFF2-40B4-BE49-F238E27FC236}">
              <a16:creationId xmlns:a16="http://schemas.microsoft.com/office/drawing/2014/main" xmlns="" id="{00000000-0008-0000-0E00-00004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47" name="Imagem 1046">
          <a:extLst>
            <a:ext uri="{FF2B5EF4-FFF2-40B4-BE49-F238E27FC236}">
              <a16:creationId xmlns:a16="http://schemas.microsoft.com/office/drawing/2014/main" xmlns="" id="{00000000-0008-0000-0E00-00004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48" name="Imagem 1047">
          <a:extLst>
            <a:ext uri="{FF2B5EF4-FFF2-40B4-BE49-F238E27FC236}">
              <a16:creationId xmlns:a16="http://schemas.microsoft.com/office/drawing/2014/main" xmlns="" id="{00000000-0008-0000-0E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49" name="Imagem 1048">
          <a:extLst>
            <a:ext uri="{FF2B5EF4-FFF2-40B4-BE49-F238E27FC236}">
              <a16:creationId xmlns:a16="http://schemas.microsoft.com/office/drawing/2014/main" xmlns="" id="{00000000-0008-0000-0E00-00004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0" name="Imagem 1049">
          <a:extLst>
            <a:ext uri="{FF2B5EF4-FFF2-40B4-BE49-F238E27FC236}">
              <a16:creationId xmlns:a16="http://schemas.microsoft.com/office/drawing/2014/main" xmlns="" id="{00000000-0008-0000-0E00-00004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1" name="Imagem 1050">
          <a:extLst>
            <a:ext uri="{FF2B5EF4-FFF2-40B4-BE49-F238E27FC236}">
              <a16:creationId xmlns:a16="http://schemas.microsoft.com/office/drawing/2014/main" xmlns="" id="{00000000-0008-0000-0E00-00004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2" name="Imagem 1051">
          <a:extLst>
            <a:ext uri="{FF2B5EF4-FFF2-40B4-BE49-F238E27FC236}">
              <a16:creationId xmlns:a16="http://schemas.microsoft.com/office/drawing/2014/main" xmlns="" id="{00000000-0008-0000-0E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3" name="Imagem 1052">
          <a:extLst>
            <a:ext uri="{FF2B5EF4-FFF2-40B4-BE49-F238E27FC236}">
              <a16:creationId xmlns:a16="http://schemas.microsoft.com/office/drawing/2014/main" xmlns="" id="{00000000-0008-0000-0E00-00004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54" name="Imagem 1053">
          <a:extLst>
            <a:ext uri="{FF2B5EF4-FFF2-40B4-BE49-F238E27FC236}">
              <a16:creationId xmlns:a16="http://schemas.microsoft.com/office/drawing/2014/main" xmlns="" id="{00000000-0008-0000-0E00-00004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55" name="Imagem 1054">
          <a:extLst>
            <a:ext uri="{FF2B5EF4-FFF2-40B4-BE49-F238E27FC236}">
              <a16:creationId xmlns:a16="http://schemas.microsoft.com/office/drawing/2014/main" xmlns="" id="{00000000-0008-0000-0E00-00004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56" name="Imagem 1055">
          <a:extLst>
            <a:ext uri="{FF2B5EF4-FFF2-40B4-BE49-F238E27FC236}">
              <a16:creationId xmlns:a16="http://schemas.microsoft.com/office/drawing/2014/main" xmlns="" id="{00000000-0008-0000-0E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57" name="Imagem 1056">
          <a:extLst>
            <a:ext uri="{FF2B5EF4-FFF2-40B4-BE49-F238E27FC236}">
              <a16:creationId xmlns:a16="http://schemas.microsoft.com/office/drawing/2014/main" xmlns="" id="{00000000-0008-0000-0E00-00004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58" name="Imagem 1057">
          <a:extLst>
            <a:ext uri="{FF2B5EF4-FFF2-40B4-BE49-F238E27FC236}">
              <a16:creationId xmlns:a16="http://schemas.microsoft.com/office/drawing/2014/main" xmlns="" id="{00000000-0008-0000-0E00-00004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59" name="Imagem 1058">
          <a:extLst>
            <a:ext uri="{FF2B5EF4-FFF2-40B4-BE49-F238E27FC236}">
              <a16:creationId xmlns:a16="http://schemas.microsoft.com/office/drawing/2014/main" xmlns="" id="{00000000-0008-0000-0E00-00004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0" name="Imagem 1059">
          <a:extLst>
            <a:ext uri="{FF2B5EF4-FFF2-40B4-BE49-F238E27FC236}">
              <a16:creationId xmlns:a16="http://schemas.microsoft.com/office/drawing/2014/main" xmlns="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1" name="Imagem 1060">
          <a:extLst>
            <a:ext uri="{FF2B5EF4-FFF2-40B4-BE49-F238E27FC236}">
              <a16:creationId xmlns:a16="http://schemas.microsoft.com/office/drawing/2014/main" xmlns="" id="{00000000-0008-0000-0E00-00005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62" name="Imagem 1061">
          <a:extLst>
            <a:ext uri="{FF2B5EF4-FFF2-40B4-BE49-F238E27FC236}">
              <a16:creationId xmlns:a16="http://schemas.microsoft.com/office/drawing/2014/main" xmlns="" id="{00000000-0008-0000-0E00-00005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63" name="Imagem 1062">
          <a:extLst>
            <a:ext uri="{FF2B5EF4-FFF2-40B4-BE49-F238E27FC236}">
              <a16:creationId xmlns:a16="http://schemas.microsoft.com/office/drawing/2014/main" xmlns="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64" name="Imagem 1063">
          <a:extLst>
            <a:ext uri="{FF2B5EF4-FFF2-40B4-BE49-F238E27FC236}">
              <a16:creationId xmlns:a16="http://schemas.microsoft.com/office/drawing/2014/main" xmlns="" id="{00000000-0008-0000-0E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65" name="Imagem 1064">
          <a:extLst>
            <a:ext uri="{FF2B5EF4-FFF2-40B4-BE49-F238E27FC236}">
              <a16:creationId xmlns:a16="http://schemas.microsoft.com/office/drawing/2014/main" xmlns="" id="{00000000-0008-0000-0E00-00005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6" name="Imagem 1065">
          <a:extLst>
            <a:ext uri="{FF2B5EF4-FFF2-40B4-BE49-F238E27FC236}">
              <a16:creationId xmlns:a16="http://schemas.microsoft.com/office/drawing/2014/main" xmlns="" id="{00000000-0008-0000-0E00-00005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7" name="Imagem 1066">
          <a:extLst>
            <a:ext uri="{FF2B5EF4-FFF2-40B4-BE49-F238E27FC236}">
              <a16:creationId xmlns:a16="http://schemas.microsoft.com/office/drawing/2014/main" xmlns="" id="{00000000-0008-0000-0E00-00005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68" name="Imagem 1067">
          <a:extLst>
            <a:ext uri="{FF2B5EF4-FFF2-40B4-BE49-F238E27FC236}">
              <a16:creationId xmlns:a16="http://schemas.microsoft.com/office/drawing/2014/main" xmlns="" id="{00000000-0008-0000-0E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69" name="Imagem 1068">
          <a:extLst>
            <a:ext uri="{FF2B5EF4-FFF2-40B4-BE49-F238E27FC236}">
              <a16:creationId xmlns:a16="http://schemas.microsoft.com/office/drawing/2014/main" xmlns="" id="{00000000-0008-0000-0E00-00005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70" name="Imagem 1069">
          <a:extLst>
            <a:ext uri="{FF2B5EF4-FFF2-40B4-BE49-F238E27FC236}">
              <a16:creationId xmlns:a16="http://schemas.microsoft.com/office/drawing/2014/main" xmlns="" id="{00000000-0008-0000-0E00-00005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71" name="Imagem 1070">
          <a:extLst>
            <a:ext uri="{FF2B5EF4-FFF2-40B4-BE49-F238E27FC236}">
              <a16:creationId xmlns:a16="http://schemas.microsoft.com/office/drawing/2014/main" xmlns="" id="{00000000-0008-0000-0E00-00005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72" name="Imagem 1071">
          <a:extLst>
            <a:ext uri="{FF2B5EF4-FFF2-40B4-BE49-F238E27FC236}">
              <a16:creationId xmlns:a16="http://schemas.microsoft.com/office/drawing/2014/main" xmlns="" id="{00000000-0008-0000-0E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73" name="Imagem 1072">
          <a:extLst>
            <a:ext uri="{FF2B5EF4-FFF2-40B4-BE49-F238E27FC236}">
              <a16:creationId xmlns:a16="http://schemas.microsoft.com/office/drawing/2014/main" xmlns="" id="{00000000-0008-0000-0E00-00005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74" name="Imagem 1073">
          <a:extLst>
            <a:ext uri="{FF2B5EF4-FFF2-40B4-BE49-F238E27FC236}">
              <a16:creationId xmlns:a16="http://schemas.microsoft.com/office/drawing/2014/main" xmlns="" id="{00000000-0008-0000-0E00-00005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75" name="Imagem 1074">
          <a:extLst>
            <a:ext uri="{FF2B5EF4-FFF2-40B4-BE49-F238E27FC236}">
              <a16:creationId xmlns:a16="http://schemas.microsoft.com/office/drawing/2014/main" xmlns="" id="{00000000-0008-0000-0E00-00005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76" name="Imagem 1075">
          <a:extLst>
            <a:ext uri="{FF2B5EF4-FFF2-40B4-BE49-F238E27FC236}">
              <a16:creationId xmlns:a16="http://schemas.microsoft.com/office/drawing/2014/main" xmlns="" id="{00000000-0008-0000-0E00-00006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77" name="Imagem 1076">
          <a:extLst>
            <a:ext uri="{FF2B5EF4-FFF2-40B4-BE49-F238E27FC236}">
              <a16:creationId xmlns:a16="http://schemas.microsoft.com/office/drawing/2014/main" xmlns="" id="{00000000-0008-0000-0E00-00006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78" name="Imagem 1077">
          <a:extLst>
            <a:ext uri="{FF2B5EF4-FFF2-40B4-BE49-F238E27FC236}">
              <a16:creationId xmlns:a16="http://schemas.microsoft.com/office/drawing/2014/main" xmlns="" id="{00000000-0008-0000-0E00-00006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79" name="Imagem 1078">
          <a:extLst>
            <a:ext uri="{FF2B5EF4-FFF2-40B4-BE49-F238E27FC236}">
              <a16:creationId xmlns:a16="http://schemas.microsoft.com/office/drawing/2014/main" xmlns="" id="{00000000-0008-0000-0E00-00006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0" name="Imagem 1079">
          <a:extLst>
            <a:ext uri="{FF2B5EF4-FFF2-40B4-BE49-F238E27FC236}">
              <a16:creationId xmlns:a16="http://schemas.microsoft.com/office/drawing/2014/main" xmlns="" id="{00000000-0008-0000-0E00-00006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81" name="Imagem 1080">
          <a:extLst>
            <a:ext uri="{FF2B5EF4-FFF2-40B4-BE49-F238E27FC236}">
              <a16:creationId xmlns:a16="http://schemas.microsoft.com/office/drawing/2014/main" xmlns="" id="{00000000-0008-0000-0E00-00006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82" name="Imagem 1081">
          <a:extLst>
            <a:ext uri="{FF2B5EF4-FFF2-40B4-BE49-F238E27FC236}">
              <a16:creationId xmlns:a16="http://schemas.microsoft.com/office/drawing/2014/main" xmlns="" id="{00000000-0008-0000-0E00-00006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83" name="Imagem 1082">
          <a:extLst>
            <a:ext uri="{FF2B5EF4-FFF2-40B4-BE49-F238E27FC236}">
              <a16:creationId xmlns:a16="http://schemas.microsoft.com/office/drawing/2014/main" xmlns="" id="{00000000-0008-0000-0E00-00006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84" name="Imagem 1083">
          <a:extLst>
            <a:ext uri="{FF2B5EF4-FFF2-40B4-BE49-F238E27FC236}">
              <a16:creationId xmlns:a16="http://schemas.microsoft.com/office/drawing/2014/main" xmlns="" id="{00000000-0008-0000-0E00-00006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85" name="Imagem 1084">
          <a:extLst>
            <a:ext uri="{FF2B5EF4-FFF2-40B4-BE49-F238E27FC236}">
              <a16:creationId xmlns:a16="http://schemas.microsoft.com/office/drawing/2014/main" xmlns="" id="{00000000-0008-0000-0E00-00006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86" name="Imagem 1085">
          <a:extLst>
            <a:ext uri="{FF2B5EF4-FFF2-40B4-BE49-F238E27FC236}">
              <a16:creationId xmlns:a16="http://schemas.microsoft.com/office/drawing/2014/main" xmlns="" id="{00000000-0008-0000-0E00-00006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87" name="Imagem 1086">
          <a:extLst>
            <a:ext uri="{FF2B5EF4-FFF2-40B4-BE49-F238E27FC236}">
              <a16:creationId xmlns:a16="http://schemas.microsoft.com/office/drawing/2014/main" xmlns="" id="{00000000-0008-0000-0E00-00006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88" name="Imagem 1087">
          <a:extLst>
            <a:ext uri="{FF2B5EF4-FFF2-40B4-BE49-F238E27FC236}">
              <a16:creationId xmlns:a16="http://schemas.microsoft.com/office/drawing/2014/main" xmlns="" id="{00000000-0008-0000-0E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89" name="Imagem 1088">
          <a:extLst>
            <a:ext uri="{FF2B5EF4-FFF2-40B4-BE49-F238E27FC236}">
              <a16:creationId xmlns:a16="http://schemas.microsoft.com/office/drawing/2014/main" xmlns="" id="{00000000-0008-0000-0E00-00006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0" name="Imagem 1089">
          <a:extLst>
            <a:ext uri="{FF2B5EF4-FFF2-40B4-BE49-F238E27FC236}">
              <a16:creationId xmlns:a16="http://schemas.microsoft.com/office/drawing/2014/main" xmlns="" id="{00000000-0008-0000-0E00-00006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1" name="Imagem 1090">
          <a:extLst>
            <a:ext uri="{FF2B5EF4-FFF2-40B4-BE49-F238E27FC236}">
              <a16:creationId xmlns:a16="http://schemas.microsoft.com/office/drawing/2014/main" xmlns="" id="{00000000-0008-0000-0E00-00006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2" name="Imagem 1091">
          <a:extLst>
            <a:ext uri="{FF2B5EF4-FFF2-40B4-BE49-F238E27FC236}">
              <a16:creationId xmlns:a16="http://schemas.microsoft.com/office/drawing/2014/main" xmlns="" id="{00000000-0008-0000-0E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3" name="Imagem 1092">
          <a:extLst>
            <a:ext uri="{FF2B5EF4-FFF2-40B4-BE49-F238E27FC236}">
              <a16:creationId xmlns:a16="http://schemas.microsoft.com/office/drawing/2014/main" xmlns="" id="{00000000-0008-0000-0E00-00007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094" name="Imagem 1093">
          <a:extLst>
            <a:ext uri="{FF2B5EF4-FFF2-40B4-BE49-F238E27FC236}">
              <a16:creationId xmlns:a16="http://schemas.microsoft.com/office/drawing/2014/main" xmlns="" id="{00000000-0008-0000-0E00-00007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095" name="Imagem 1094">
          <a:extLst>
            <a:ext uri="{FF2B5EF4-FFF2-40B4-BE49-F238E27FC236}">
              <a16:creationId xmlns:a16="http://schemas.microsoft.com/office/drawing/2014/main" xmlns="" id="{00000000-0008-0000-0E00-00007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096" name="Imagem 1095">
          <a:extLst>
            <a:ext uri="{FF2B5EF4-FFF2-40B4-BE49-F238E27FC236}">
              <a16:creationId xmlns:a16="http://schemas.microsoft.com/office/drawing/2014/main" xmlns="" id="{00000000-0008-0000-0E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097" name="Imagem 1096">
          <a:extLst>
            <a:ext uri="{FF2B5EF4-FFF2-40B4-BE49-F238E27FC236}">
              <a16:creationId xmlns:a16="http://schemas.microsoft.com/office/drawing/2014/main" xmlns="" id="{00000000-0008-0000-0E00-00007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098" name="Imagem 1097">
          <a:extLst>
            <a:ext uri="{FF2B5EF4-FFF2-40B4-BE49-F238E27FC236}">
              <a16:creationId xmlns:a16="http://schemas.microsoft.com/office/drawing/2014/main" xmlns="" id="{00000000-0008-0000-0E00-00007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099" name="Imagem 1098">
          <a:extLst>
            <a:ext uri="{FF2B5EF4-FFF2-40B4-BE49-F238E27FC236}">
              <a16:creationId xmlns:a16="http://schemas.microsoft.com/office/drawing/2014/main" xmlns="" id="{00000000-0008-0000-0E00-00007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0" name="Imagem 1099">
          <a:extLst>
            <a:ext uri="{FF2B5EF4-FFF2-40B4-BE49-F238E27FC236}">
              <a16:creationId xmlns:a16="http://schemas.microsoft.com/office/drawing/2014/main" xmlns="" id="{00000000-0008-0000-0E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1" name="Imagem 1100">
          <a:extLst>
            <a:ext uri="{FF2B5EF4-FFF2-40B4-BE49-F238E27FC236}">
              <a16:creationId xmlns:a16="http://schemas.microsoft.com/office/drawing/2014/main" xmlns="" id="{00000000-0008-0000-0E00-00007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02" name="Imagem 1101">
          <a:extLst>
            <a:ext uri="{FF2B5EF4-FFF2-40B4-BE49-F238E27FC236}">
              <a16:creationId xmlns:a16="http://schemas.microsoft.com/office/drawing/2014/main" xmlns="" id="{00000000-0008-0000-0E00-00007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03" name="Imagem 1102">
          <a:extLst>
            <a:ext uri="{FF2B5EF4-FFF2-40B4-BE49-F238E27FC236}">
              <a16:creationId xmlns:a16="http://schemas.microsoft.com/office/drawing/2014/main" xmlns="" id="{00000000-0008-0000-0E00-00007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04" name="Imagem 1103">
          <a:extLst>
            <a:ext uri="{FF2B5EF4-FFF2-40B4-BE49-F238E27FC236}">
              <a16:creationId xmlns:a16="http://schemas.microsoft.com/office/drawing/2014/main" xmlns="" id="{00000000-0008-0000-0E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05" name="Imagem 1104">
          <a:extLst>
            <a:ext uri="{FF2B5EF4-FFF2-40B4-BE49-F238E27FC236}">
              <a16:creationId xmlns:a16="http://schemas.microsoft.com/office/drawing/2014/main" xmlns="" id="{00000000-0008-0000-0E00-00007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6" name="Imagem 1105">
          <a:extLst>
            <a:ext uri="{FF2B5EF4-FFF2-40B4-BE49-F238E27FC236}">
              <a16:creationId xmlns:a16="http://schemas.microsoft.com/office/drawing/2014/main" xmlns="" id="{00000000-0008-0000-0E00-00007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7" name="Imagem 1106">
          <a:extLst>
            <a:ext uri="{FF2B5EF4-FFF2-40B4-BE49-F238E27FC236}">
              <a16:creationId xmlns:a16="http://schemas.microsoft.com/office/drawing/2014/main" xmlns="" id="{00000000-0008-0000-0E00-00007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08" name="Imagem 1107">
          <a:extLst>
            <a:ext uri="{FF2B5EF4-FFF2-40B4-BE49-F238E27FC236}">
              <a16:creationId xmlns:a16="http://schemas.microsoft.com/office/drawing/2014/main" xmlns="" id="{00000000-0008-0000-0E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09" name="Imagem 1108">
          <a:extLst>
            <a:ext uri="{FF2B5EF4-FFF2-40B4-BE49-F238E27FC236}">
              <a16:creationId xmlns:a16="http://schemas.microsoft.com/office/drawing/2014/main" xmlns="" id="{00000000-0008-0000-0E00-00008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10" name="Imagem 1109">
          <a:extLst>
            <a:ext uri="{FF2B5EF4-FFF2-40B4-BE49-F238E27FC236}">
              <a16:creationId xmlns:a16="http://schemas.microsoft.com/office/drawing/2014/main" xmlns="" id="{00000000-0008-0000-0E00-00008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11" name="Imagem 1110">
          <a:extLst>
            <a:ext uri="{FF2B5EF4-FFF2-40B4-BE49-F238E27FC236}">
              <a16:creationId xmlns:a16="http://schemas.microsoft.com/office/drawing/2014/main" xmlns="" id="{00000000-0008-0000-0E00-00008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12" name="Imagem 1111">
          <a:extLst>
            <a:ext uri="{FF2B5EF4-FFF2-40B4-BE49-F238E27FC236}">
              <a16:creationId xmlns:a16="http://schemas.microsoft.com/office/drawing/2014/main" xmlns="" id="{00000000-0008-0000-0E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13" name="Imagem 1112">
          <a:extLst>
            <a:ext uri="{FF2B5EF4-FFF2-40B4-BE49-F238E27FC236}">
              <a16:creationId xmlns:a16="http://schemas.microsoft.com/office/drawing/2014/main" xmlns="" id="{00000000-0008-0000-0E00-00008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14" name="Imagem 1113">
          <a:extLst>
            <a:ext uri="{FF2B5EF4-FFF2-40B4-BE49-F238E27FC236}">
              <a16:creationId xmlns:a16="http://schemas.microsoft.com/office/drawing/2014/main" xmlns="" id="{00000000-0008-0000-0E00-00008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5" name="Imagem 1114">
          <a:extLst>
            <a:ext uri="{FF2B5EF4-FFF2-40B4-BE49-F238E27FC236}">
              <a16:creationId xmlns:a16="http://schemas.microsoft.com/office/drawing/2014/main" xmlns="" id="{00000000-0008-0000-0E00-00008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16" name="Imagem 1115">
          <a:extLst>
            <a:ext uri="{FF2B5EF4-FFF2-40B4-BE49-F238E27FC236}">
              <a16:creationId xmlns:a16="http://schemas.microsoft.com/office/drawing/2014/main" xmlns="" id="{00000000-0008-0000-0E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17" name="Imagem 1116">
          <a:extLst>
            <a:ext uri="{FF2B5EF4-FFF2-40B4-BE49-F238E27FC236}">
              <a16:creationId xmlns:a16="http://schemas.microsoft.com/office/drawing/2014/main" xmlns="" id="{00000000-0008-0000-0E00-00008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18" name="Imagem 1117">
          <a:extLst>
            <a:ext uri="{FF2B5EF4-FFF2-40B4-BE49-F238E27FC236}">
              <a16:creationId xmlns:a16="http://schemas.microsoft.com/office/drawing/2014/main" xmlns="" id="{00000000-0008-0000-0E00-00008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19" name="Imagem 1118">
          <a:extLst>
            <a:ext uri="{FF2B5EF4-FFF2-40B4-BE49-F238E27FC236}">
              <a16:creationId xmlns:a16="http://schemas.microsoft.com/office/drawing/2014/main" xmlns="" id="{00000000-0008-0000-0E00-00008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20" name="Imagem 1119">
          <a:extLst>
            <a:ext uri="{FF2B5EF4-FFF2-40B4-BE49-F238E27FC236}">
              <a16:creationId xmlns:a16="http://schemas.microsoft.com/office/drawing/2014/main" xmlns="" id="{00000000-0008-0000-0E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21" name="Imagem 1120">
          <a:extLst>
            <a:ext uri="{FF2B5EF4-FFF2-40B4-BE49-F238E27FC236}">
              <a16:creationId xmlns:a16="http://schemas.microsoft.com/office/drawing/2014/main" xmlns="" id="{00000000-0008-0000-0E00-00008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2" name="Imagem 1121">
          <a:extLst>
            <a:ext uri="{FF2B5EF4-FFF2-40B4-BE49-F238E27FC236}">
              <a16:creationId xmlns:a16="http://schemas.microsoft.com/office/drawing/2014/main" xmlns="" id="{00000000-0008-0000-0E00-00008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23" name="Imagem 1122">
          <a:extLst>
            <a:ext uri="{FF2B5EF4-FFF2-40B4-BE49-F238E27FC236}">
              <a16:creationId xmlns:a16="http://schemas.microsoft.com/office/drawing/2014/main" xmlns="" id="{00000000-0008-0000-0E00-00008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24" name="Imagem 1123">
          <a:extLst>
            <a:ext uri="{FF2B5EF4-FFF2-40B4-BE49-F238E27FC236}">
              <a16:creationId xmlns:a16="http://schemas.microsoft.com/office/drawing/2014/main" xmlns="" id="{00000000-0008-0000-0E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25" name="Imagem 1124">
          <a:extLst>
            <a:ext uri="{FF2B5EF4-FFF2-40B4-BE49-F238E27FC236}">
              <a16:creationId xmlns:a16="http://schemas.microsoft.com/office/drawing/2014/main" xmlns="" id="{00000000-0008-0000-0E00-00009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26" name="Imagem 1125">
          <a:extLst>
            <a:ext uri="{FF2B5EF4-FFF2-40B4-BE49-F238E27FC236}">
              <a16:creationId xmlns:a16="http://schemas.microsoft.com/office/drawing/2014/main" xmlns="" id="{00000000-0008-0000-0E00-00009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27" name="Imagem 1126">
          <a:extLst>
            <a:ext uri="{FF2B5EF4-FFF2-40B4-BE49-F238E27FC236}">
              <a16:creationId xmlns:a16="http://schemas.microsoft.com/office/drawing/2014/main" xmlns="" id="{00000000-0008-0000-0E00-00009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28" name="Imagem 1127">
          <a:extLst>
            <a:ext uri="{FF2B5EF4-FFF2-40B4-BE49-F238E27FC236}">
              <a16:creationId xmlns:a16="http://schemas.microsoft.com/office/drawing/2014/main" xmlns="" id="{00000000-0008-0000-0E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29" name="Imagem 1128">
          <a:extLst>
            <a:ext uri="{FF2B5EF4-FFF2-40B4-BE49-F238E27FC236}">
              <a16:creationId xmlns:a16="http://schemas.microsoft.com/office/drawing/2014/main" xmlns="" id="{00000000-0008-0000-0E00-00009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0" name="Imagem 1129">
          <a:extLst>
            <a:ext uri="{FF2B5EF4-FFF2-40B4-BE49-F238E27FC236}">
              <a16:creationId xmlns:a16="http://schemas.microsoft.com/office/drawing/2014/main" xmlns="" id="{00000000-0008-0000-0E00-00009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1" name="Imagem 1130">
          <a:extLst>
            <a:ext uri="{FF2B5EF4-FFF2-40B4-BE49-F238E27FC236}">
              <a16:creationId xmlns:a16="http://schemas.microsoft.com/office/drawing/2014/main" xmlns="" id="{00000000-0008-0000-0E00-000097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2" name="Imagem 1131">
          <a:extLst>
            <a:ext uri="{FF2B5EF4-FFF2-40B4-BE49-F238E27FC236}">
              <a16:creationId xmlns:a16="http://schemas.microsoft.com/office/drawing/2014/main" xmlns="" id="{00000000-0008-0000-0E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3" name="Imagem 1132">
          <a:extLst>
            <a:ext uri="{FF2B5EF4-FFF2-40B4-BE49-F238E27FC236}">
              <a16:creationId xmlns:a16="http://schemas.microsoft.com/office/drawing/2014/main" xmlns="" id="{00000000-0008-0000-0E00-000099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34" name="Imagem 1133">
          <a:extLst>
            <a:ext uri="{FF2B5EF4-FFF2-40B4-BE49-F238E27FC236}">
              <a16:creationId xmlns:a16="http://schemas.microsoft.com/office/drawing/2014/main" xmlns="" id="{00000000-0008-0000-0E00-00009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195530</xdr:rowOff>
    </xdr:to>
    <xdr:pic>
      <xdr:nvPicPr>
        <xdr:cNvPr id="1135" name="Imagem 1134">
          <a:extLst>
            <a:ext uri="{FF2B5EF4-FFF2-40B4-BE49-F238E27FC236}">
              <a16:creationId xmlns:a16="http://schemas.microsoft.com/office/drawing/2014/main" xmlns="" id="{00000000-0008-0000-0E00-00009B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36" name="Imagem 1135">
          <a:extLst>
            <a:ext uri="{FF2B5EF4-FFF2-40B4-BE49-F238E27FC236}">
              <a16:creationId xmlns:a16="http://schemas.microsoft.com/office/drawing/2014/main" xmlns="" id="{00000000-0008-0000-0E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37" name="Imagem 1136">
          <a:extLst>
            <a:ext uri="{FF2B5EF4-FFF2-40B4-BE49-F238E27FC236}">
              <a16:creationId xmlns:a16="http://schemas.microsoft.com/office/drawing/2014/main" xmlns="" id="{00000000-0008-0000-0E00-00009D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38" name="Imagem 1137">
          <a:extLst>
            <a:ext uri="{FF2B5EF4-FFF2-40B4-BE49-F238E27FC236}">
              <a16:creationId xmlns:a16="http://schemas.microsoft.com/office/drawing/2014/main" xmlns="" id="{00000000-0008-0000-0E00-00009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39" name="Imagem 1138">
          <a:extLst>
            <a:ext uri="{FF2B5EF4-FFF2-40B4-BE49-F238E27FC236}">
              <a16:creationId xmlns:a16="http://schemas.microsoft.com/office/drawing/2014/main" xmlns="" id="{00000000-0008-0000-0E00-00009F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0" name="Imagem 1139">
          <a:extLst>
            <a:ext uri="{FF2B5EF4-FFF2-40B4-BE49-F238E27FC236}">
              <a16:creationId xmlns:a16="http://schemas.microsoft.com/office/drawing/2014/main" xmlns="" id="{00000000-0008-0000-0E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1" name="Imagem 1140">
          <a:extLst>
            <a:ext uri="{FF2B5EF4-FFF2-40B4-BE49-F238E27FC236}">
              <a16:creationId xmlns:a16="http://schemas.microsoft.com/office/drawing/2014/main" xmlns="" id="{00000000-0008-0000-0E00-0000A1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142" name="Imagem 1141">
          <a:extLst>
            <a:ext uri="{FF2B5EF4-FFF2-40B4-BE49-F238E27FC236}">
              <a16:creationId xmlns="" xmlns:a16="http://schemas.microsoft.com/office/drawing/2014/main" id="{5C7B2120-EC1B-494C-B633-8B94765ADF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143" name="Imagem 1142">
          <a:extLst>
            <a:ext uri="{FF2B5EF4-FFF2-40B4-BE49-F238E27FC236}">
              <a16:creationId xmlns="" xmlns:a16="http://schemas.microsoft.com/office/drawing/2014/main" id="{8329EA46-4C5A-43CB-939C-2F27465120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44" name="Imagem 1143">
          <a:extLst>
            <a:ext uri="{FF2B5EF4-FFF2-40B4-BE49-F238E27FC236}">
              <a16:creationId xmlns="" xmlns:a16="http://schemas.microsoft.com/office/drawing/2014/main" id="{94CC2245-508F-4FF2-A0ED-1EF0A8C618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45" name="Imagem 1144">
          <a:extLst>
            <a:ext uri="{FF2B5EF4-FFF2-40B4-BE49-F238E27FC236}">
              <a16:creationId xmlns="" xmlns:a16="http://schemas.microsoft.com/office/drawing/2014/main" id="{CC3FADF3-19D4-4221-ADCB-FFFF5C6273F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6" name="Imagem 1145">
          <a:extLst>
            <a:ext uri="{FF2B5EF4-FFF2-40B4-BE49-F238E27FC236}">
              <a16:creationId xmlns="" xmlns:a16="http://schemas.microsoft.com/office/drawing/2014/main" id="{2FBA7F60-F3E6-46C9-84DF-49112D6B07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7" name="Imagem 1146">
          <a:extLst>
            <a:ext uri="{FF2B5EF4-FFF2-40B4-BE49-F238E27FC236}">
              <a16:creationId xmlns="" xmlns:a16="http://schemas.microsoft.com/office/drawing/2014/main" id="{69779E93-6961-46D5-AA7A-56C0FF7F5A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48" name="Imagem 1147">
          <a:extLst>
            <a:ext uri="{FF2B5EF4-FFF2-40B4-BE49-F238E27FC236}">
              <a16:creationId xmlns="" xmlns:a16="http://schemas.microsoft.com/office/drawing/2014/main" id="{0D868DE7-E5E3-402E-8530-E611BB717C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49" name="Imagem 1148">
          <a:extLst>
            <a:ext uri="{FF2B5EF4-FFF2-40B4-BE49-F238E27FC236}">
              <a16:creationId xmlns="" xmlns:a16="http://schemas.microsoft.com/office/drawing/2014/main" id="{D479A004-01E1-4553-98B6-FB5AC6786D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150" name="Imagem 1149">
          <a:extLst>
            <a:ext uri="{FF2B5EF4-FFF2-40B4-BE49-F238E27FC236}">
              <a16:creationId xmlns="" xmlns:a16="http://schemas.microsoft.com/office/drawing/2014/main" id="{35DE6397-6E22-412B-B369-0C310720C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151" name="Imagem 1150">
          <a:extLst>
            <a:ext uri="{FF2B5EF4-FFF2-40B4-BE49-F238E27FC236}">
              <a16:creationId xmlns="" xmlns:a16="http://schemas.microsoft.com/office/drawing/2014/main" id="{EFEBE649-24AA-4083-B412-0CA8F262116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52" name="Imagem 1151">
          <a:extLst>
            <a:ext uri="{FF2B5EF4-FFF2-40B4-BE49-F238E27FC236}">
              <a16:creationId xmlns="" xmlns:a16="http://schemas.microsoft.com/office/drawing/2014/main" id="{70AEE5E6-6615-496B-8B68-9DA5D4CA7C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53" name="Imagem 1152">
          <a:extLst>
            <a:ext uri="{FF2B5EF4-FFF2-40B4-BE49-F238E27FC236}">
              <a16:creationId xmlns="" xmlns:a16="http://schemas.microsoft.com/office/drawing/2014/main" id="{17BE499E-0F02-4712-AD7E-CA09D9EEA2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54" name="Imagem 1153">
          <a:extLst>
            <a:ext uri="{FF2B5EF4-FFF2-40B4-BE49-F238E27FC236}">
              <a16:creationId xmlns="" xmlns:a16="http://schemas.microsoft.com/office/drawing/2014/main" id="{740AAC10-A8A0-4528-8ABA-98A2125CF7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55" name="Imagem 1154">
          <a:extLst>
            <a:ext uri="{FF2B5EF4-FFF2-40B4-BE49-F238E27FC236}">
              <a16:creationId xmlns="" xmlns:a16="http://schemas.microsoft.com/office/drawing/2014/main" id="{351BD2E0-4058-45DB-ADCF-05CA6E058A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56" name="Imagem 1155">
          <a:extLst>
            <a:ext uri="{FF2B5EF4-FFF2-40B4-BE49-F238E27FC236}">
              <a16:creationId xmlns="" xmlns:a16="http://schemas.microsoft.com/office/drawing/2014/main" id="{9B238F15-CB28-448B-8B5E-021BE1C23B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57" name="Imagem 1156">
          <a:extLst>
            <a:ext uri="{FF2B5EF4-FFF2-40B4-BE49-F238E27FC236}">
              <a16:creationId xmlns="" xmlns:a16="http://schemas.microsoft.com/office/drawing/2014/main" id="{2793F83B-CB90-4ACA-ACC9-1084070A32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158" name="Imagem 1157">
          <a:extLst>
            <a:ext uri="{FF2B5EF4-FFF2-40B4-BE49-F238E27FC236}">
              <a16:creationId xmlns="" xmlns:a16="http://schemas.microsoft.com/office/drawing/2014/main" id="{EDD5E999-883A-46BB-918D-768E515C50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159" name="Imagem 1158">
          <a:extLst>
            <a:ext uri="{FF2B5EF4-FFF2-40B4-BE49-F238E27FC236}">
              <a16:creationId xmlns="" xmlns:a16="http://schemas.microsoft.com/office/drawing/2014/main" id="{0E7172C0-C311-49ED-BEBF-69B3DA0169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0" name="Imagem 1159">
          <a:extLst>
            <a:ext uri="{FF2B5EF4-FFF2-40B4-BE49-F238E27FC236}">
              <a16:creationId xmlns="" xmlns:a16="http://schemas.microsoft.com/office/drawing/2014/main" id="{34C529B5-9A08-45C3-906A-BEF37FAADF9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61" name="Imagem 1160">
          <a:extLst>
            <a:ext uri="{FF2B5EF4-FFF2-40B4-BE49-F238E27FC236}">
              <a16:creationId xmlns="" xmlns:a16="http://schemas.microsoft.com/office/drawing/2014/main" id="{18CFE2D5-24AC-4057-B2E7-5E2E9CDA3B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62" name="Imagem 1161">
          <a:extLst>
            <a:ext uri="{FF2B5EF4-FFF2-40B4-BE49-F238E27FC236}">
              <a16:creationId xmlns="" xmlns:a16="http://schemas.microsoft.com/office/drawing/2014/main" id="{2228699D-7280-4F84-822A-1E1798B529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63" name="Imagem 1162">
          <a:extLst>
            <a:ext uri="{FF2B5EF4-FFF2-40B4-BE49-F238E27FC236}">
              <a16:creationId xmlns="" xmlns:a16="http://schemas.microsoft.com/office/drawing/2014/main" id="{5DA69A64-C736-4331-88AA-458BD33365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64" name="Imagem 1163">
          <a:extLst>
            <a:ext uri="{FF2B5EF4-FFF2-40B4-BE49-F238E27FC236}">
              <a16:creationId xmlns="" xmlns:a16="http://schemas.microsoft.com/office/drawing/2014/main" id="{3E6C2678-0725-4A1E-BF67-51785E05164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65" name="Imagem 1164">
          <a:extLst>
            <a:ext uri="{FF2B5EF4-FFF2-40B4-BE49-F238E27FC236}">
              <a16:creationId xmlns="" xmlns:a16="http://schemas.microsoft.com/office/drawing/2014/main" id="{EB9DA2E3-3554-4514-BAA7-2F004B64F1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166" name="Imagem 1165">
          <a:extLst>
            <a:ext uri="{FF2B5EF4-FFF2-40B4-BE49-F238E27FC236}">
              <a16:creationId xmlns="" xmlns:a16="http://schemas.microsoft.com/office/drawing/2014/main" id="{92A1E07B-06D0-432C-9DFC-21DB9EA197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167" name="Imagem 1166">
          <a:extLst>
            <a:ext uri="{FF2B5EF4-FFF2-40B4-BE49-F238E27FC236}">
              <a16:creationId xmlns="" xmlns:a16="http://schemas.microsoft.com/office/drawing/2014/main" id="{7F823AE9-E217-4948-9AFC-58AADBEE9BA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68" name="Imagem 1167">
          <a:extLst>
            <a:ext uri="{FF2B5EF4-FFF2-40B4-BE49-F238E27FC236}">
              <a16:creationId xmlns="" xmlns:a16="http://schemas.microsoft.com/office/drawing/2014/main" id="{6D88C0F2-BBDE-48CE-AE50-D1301ADDE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69" name="Imagem 1168">
          <a:extLst>
            <a:ext uri="{FF2B5EF4-FFF2-40B4-BE49-F238E27FC236}">
              <a16:creationId xmlns="" xmlns:a16="http://schemas.microsoft.com/office/drawing/2014/main" id="{578B8EFC-16CB-4A8A-BFAA-130F852E0E9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70" name="Imagem 1169">
          <a:extLst>
            <a:ext uri="{FF2B5EF4-FFF2-40B4-BE49-F238E27FC236}">
              <a16:creationId xmlns="" xmlns:a16="http://schemas.microsoft.com/office/drawing/2014/main" id="{02EE828A-4E72-42CE-BFE8-AB388EE564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71" name="Imagem 1170">
          <a:extLst>
            <a:ext uri="{FF2B5EF4-FFF2-40B4-BE49-F238E27FC236}">
              <a16:creationId xmlns="" xmlns:a16="http://schemas.microsoft.com/office/drawing/2014/main" id="{170F7B6D-2BB9-4BB1-B4D4-DFDBBC0ECA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72" name="Imagem 1171">
          <a:extLst>
            <a:ext uri="{FF2B5EF4-FFF2-40B4-BE49-F238E27FC236}">
              <a16:creationId xmlns="" xmlns:a16="http://schemas.microsoft.com/office/drawing/2014/main" id="{EDDBDFD4-1803-4309-B7CE-A54DB98D86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73" name="Imagem 1172">
          <a:extLst>
            <a:ext uri="{FF2B5EF4-FFF2-40B4-BE49-F238E27FC236}">
              <a16:creationId xmlns="" xmlns:a16="http://schemas.microsoft.com/office/drawing/2014/main" id="{EFB38D50-AB26-453D-A95B-E08380116B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74" name="Imagem 1173">
          <a:extLst>
            <a:ext uri="{FF2B5EF4-FFF2-40B4-BE49-F238E27FC236}">
              <a16:creationId xmlns="" xmlns:a16="http://schemas.microsoft.com/office/drawing/2014/main" id="{FFBA8E9C-8C50-4D3D-ACA6-A9A09D10AC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175" name="Imagem 1174">
          <a:extLst>
            <a:ext uri="{FF2B5EF4-FFF2-40B4-BE49-F238E27FC236}">
              <a16:creationId xmlns="" xmlns:a16="http://schemas.microsoft.com/office/drawing/2014/main" id="{B098F34E-3475-41B2-89B3-6BAC9C62806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76" name="Imagem 1175">
          <a:extLst>
            <a:ext uri="{FF2B5EF4-FFF2-40B4-BE49-F238E27FC236}">
              <a16:creationId xmlns="" xmlns:a16="http://schemas.microsoft.com/office/drawing/2014/main" id="{E35F0D71-C49E-47FD-B61C-F2E66D0766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77" name="Imagem 1176">
          <a:extLst>
            <a:ext uri="{FF2B5EF4-FFF2-40B4-BE49-F238E27FC236}">
              <a16:creationId xmlns="" xmlns:a16="http://schemas.microsoft.com/office/drawing/2014/main" id="{3E21109A-6B4D-4492-B1A3-C149B503F1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78" name="Imagem 1177">
          <a:extLst>
            <a:ext uri="{FF2B5EF4-FFF2-40B4-BE49-F238E27FC236}">
              <a16:creationId xmlns="" xmlns:a16="http://schemas.microsoft.com/office/drawing/2014/main" id="{6B32F9C6-B4ED-4C5A-9339-89F0DD264A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79" name="Imagem 1178">
          <a:extLst>
            <a:ext uri="{FF2B5EF4-FFF2-40B4-BE49-F238E27FC236}">
              <a16:creationId xmlns="" xmlns:a16="http://schemas.microsoft.com/office/drawing/2014/main" id="{A5153B64-F3A8-4763-A72A-02ABFD74C2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0" name="Imagem 1179">
          <a:extLst>
            <a:ext uri="{FF2B5EF4-FFF2-40B4-BE49-F238E27FC236}">
              <a16:creationId xmlns="" xmlns:a16="http://schemas.microsoft.com/office/drawing/2014/main" id="{196F41D0-E864-46A3-BA60-4CC1511FA7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81" name="Imagem 1180">
          <a:extLst>
            <a:ext uri="{FF2B5EF4-FFF2-40B4-BE49-F238E27FC236}">
              <a16:creationId xmlns="" xmlns:a16="http://schemas.microsoft.com/office/drawing/2014/main" id="{4DED8C22-72FA-46DB-BBE0-3A086ED7A6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82" name="Imagem 1181">
          <a:extLst>
            <a:ext uri="{FF2B5EF4-FFF2-40B4-BE49-F238E27FC236}">
              <a16:creationId xmlns="" xmlns:a16="http://schemas.microsoft.com/office/drawing/2014/main" id="{5FCADA35-5F4C-4F3D-AC22-F45F11C227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183" name="Imagem 1182">
          <a:extLst>
            <a:ext uri="{FF2B5EF4-FFF2-40B4-BE49-F238E27FC236}">
              <a16:creationId xmlns="" xmlns:a16="http://schemas.microsoft.com/office/drawing/2014/main" id="{E8CBA62D-64B8-43C5-BB6A-5A57CAF01FE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84" name="Imagem 1183">
          <a:extLst>
            <a:ext uri="{FF2B5EF4-FFF2-40B4-BE49-F238E27FC236}">
              <a16:creationId xmlns="" xmlns:a16="http://schemas.microsoft.com/office/drawing/2014/main" id="{BC3E3210-7ED3-45C2-A3CE-0049A6FC7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85" name="Imagem 1184">
          <a:extLst>
            <a:ext uri="{FF2B5EF4-FFF2-40B4-BE49-F238E27FC236}">
              <a16:creationId xmlns="" xmlns:a16="http://schemas.microsoft.com/office/drawing/2014/main" id="{68533AA0-14F7-49FD-AFDF-6AAAF3C60EF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6" name="Imagem 1185">
          <a:extLst>
            <a:ext uri="{FF2B5EF4-FFF2-40B4-BE49-F238E27FC236}">
              <a16:creationId xmlns="" xmlns:a16="http://schemas.microsoft.com/office/drawing/2014/main" id="{78A2849A-831C-4990-9FB8-73FDFA79C9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87" name="Imagem 1186">
          <a:extLst>
            <a:ext uri="{FF2B5EF4-FFF2-40B4-BE49-F238E27FC236}">
              <a16:creationId xmlns="" xmlns:a16="http://schemas.microsoft.com/office/drawing/2014/main" id="{66E2A43A-2834-4189-84CF-3231650C134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88" name="Imagem 1187">
          <a:extLst>
            <a:ext uri="{FF2B5EF4-FFF2-40B4-BE49-F238E27FC236}">
              <a16:creationId xmlns="" xmlns:a16="http://schemas.microsoft.com/office/drawing/2014/main" id="{EF765FEF-4F8D-44EB-8BD5-94F74F727A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89" name="Imagem 1188">
          <a:extLst>
            <a:ext uri="{FF2B5EF4-FFF2-40B4-BE49-F238E27FC236}">
              <a16:creationId xmlns="" xmlns:a16="http://schemas.microsoft.com/office/drawing/2014/main" id="{22F7BF2A-6693-475E-BCF8-7A13F92B92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90" name="Imagem 1189">
          <a:extLst>
            <a:ext uri="{FF2B5EF4-FFF2-40B4-BE49-F238E27FC236}">
              <a16:creationId xmlns="" xmlns:a16="http://schemas.microsoft.com/office/drawing/2014/main" id="{B9381FDD-A92A-426F-8B0C-C3379E2C4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191" name="Imagem 1190">
          <a:extLst>
            <a:ext uri="{FF2B5EF4-FFF2-40B4-BE49-F238E27FC236}">
              <a16:creationId xmlns="" xmlns:a16="http://schemas.microsoft.com/office/drawing/2014/main" id="{081AEA9E-44C1-4C47-8783-C9723633136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192" name="Imagem 1191">
          <a:extLst>
            <a:ext uri="{FF2B5EF4-FFF2-40B4-BE49-F238E27FC236}">
              <a16:creationId xmlns="" xmlns:a16="http://schemas.microsoft.com/office/drawing/2014/main" id="{00583F82-94C4-4592-9D2C-24A1478CFC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193" name="Imagem 1192">
          <a:extLst>
            <a:ext uri="{FF2B5EF4-FFF2-40B4-BE49-F238E27FC236}">
              <a16:creationId xmlns="" xmlns:a16="http://schemas.microsoft.com/office/drawing/2014/main" id="{75F03489-D6B6-4BF3-A8C0-7F7E580EB9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94" name="Imagem 1193">
          <a:extLst>
            <a:ext uri="{FF2B5EF4-FFF2-40B4-BE49-F238E27FC236}">
              <a16:creationId xmlns="" xmlns:a16="http://schemas.microsoft.com/office/drawing/2014/main" id="{DD899C3D-C52A-496B-AEF0-884DFA54DC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5" name="Imagem 1194">
          <a:extLst>
            <a:ext uri="{FF2B5EF4-FFF2-40B4-BE49-F238E27FC236}">
              <a16:creationId xmlns="" xmlns:a16="http://schemas.microsoft.com/office/drawing/2014/main" id="{43B3BD7B-A43B-46ED-840E-A54FDD1A98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196" name="Imagem 1195">
          <a:extLst>
            <a:ext uri="{FF2B5EF4-FFF2-40B4-BE49-F238E27FC236}">
              <a16:creationId xmlns="" xmlns:a16="http://schemas.microsoft.com/office/drawing/2014/main" id="{CB0CB201-C913-4C96-91C3-4EB23DD866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197" name="Imagem 1196">
          <a:extLst>
            <a:ext uri="{FF2B5EF4-FFF2-40B4-BE49-F238E27FC236}">
              <a16:creationId xmlns="" xmlns:a16="http://schemas.microsoft.com/office/drawing/2014/main" id="{54BF9694-FF99-49B5-AF61-C82F35F967C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198" name="Imagem 1197">
          <a:extLst>
            <a:ext uri="{FF2B5EF4-FFF2-40B4-BE49-F238E27FC236}">
              <a16:creationId xmlns="" xmlns:a16="http://schemas.microsoft.com/office/drawing/2014/main" id="{59512513-BCCA-4DE6-82DB-0FECA52659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199" name="Imagem 1198">
          <a:extLst>
            <a:ext uri="{FF2B5EF4-FFF2-40B4-BE49-F238E27FC236}">
              <a16:creationId xmlns="" xmlns:a16="http://schemas.microsoft.com/office/drawing/2014/main" id="{AF833DA9-78E8-455C-BA34-1FF5F1D7318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00" name="Imagem 1199">
          <a:extLst>
            <a:ext uri="{FF2B5EF4-FFF2-40B4-BE49-F238E27FC236}">
              <a16:creationId xmlns="" xmlns:a16="http://schemas.microsoft.com/office/drawing/2014/main" id="{5329991E-44DC-440F-8E61-F6EBD89517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01" name="Imagem 1200">
          <a:extLst>
            <a:ext uri="{FF2B5EF4-FFF2-40B4-BE49-F238E27FC236}">
              <a16:creationId xmlns="" xmlns:a16="http://schemas.microsoft.com/office/drawing/2014/main" id="{C2A100BF-8C07-43E8-A868-F8C02A4C5F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2" name="Imagem 1201">
          <a:extLst>
            <a:ext uri="{FF2B5EF4-FFF2-40B4-BE49-F238E27FC236}">
              <a16:creationId xmlns="" xmlns:a16="http://schemas.microsoft.com/office/drawing/2014/main" id="{FB4F49DF-8130-4F90-B1DC-CAD43E9A22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03" name="Imagem 1202">
          <a:extLst>
            <a:ext uri="{FF2B5EF4-FFF2-40B4-BE49-F238E27FC236}">
              <a16:creationId xmlns="" xmlns:a16="http://schemas.microsoft.com/office/drawing/2014/main" id="{B601AE6C-82B6-4F46-9198-3AF1953213E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04" name="Imagem 1203">
          <a:extLst>
            <a:ext uri="{FF2B5EF4-FFF2-40B4-BE49-F238E27FC236}">
              <a16:creationId xmlns="" xmlns:a16="http://schemas.microsoft.com/office/drawing/2014/main" id="{6B70400F-E7CA-45DB-8DCE-8FC2F3F0D2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05" name="Imagem 1204">
          <a:extLst>
            <a:ext uri="{FF2B5EF4-FFF2-40B4-BE49-F238E27FC236}">
              <a16:creationId xmlns="" xmlns:a16="http://schemas.microsoft.com/office/drawing/2014/main" id="{85E7E8E3-BB2B-4EE2-8E11-4D4DFC887F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206" name="Imagem 1205">
          <a:extLst>
            <a:ext uri="{FF2B5EF4-FFF2-40B4-BE49-F238E27FC236}">
              <a16:creationId xmlns="" xmlns:a16="http://schemas.microsoft.com/office/drawing/2014/main" id="{FD220AB2-DC12-4637-9A99-CC809651BE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207" name="Imagem 1206">
          <a:extLst>
            <a:ext uri="{FF2B5EF4-FFF2-40B4-BE49-F238E27FC236}">
              <a16:creationId xmlns="" xmlns:a16="http://schemas.microsoft.com/office/drawing/2014/main" id="{47CFD1F5-19F5-4B49-9272-6E2E4FA0DEB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08" name="Imagem 1207">
          <a:extLst>
            <a:ext uri="{FF2B5EF4-FFF2-40B4-BE49-F238E27FC236}">
              <a16:creationId xmlns="" xmlns:a16="http://schemas.microsoft.com/office/drawing/2014/main" id="{EC8E28B2-D42A-453D-8F2A-9F91A3B4E7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09" name="Imagem 1208">
          <a:extLst>
            <a:ext uri="{FF2B5EF4-FFF2-40B4-BE49-F238E27FC236}">
              <a16:creationId xmlns="" xmlns:a16="http://schemas.microsoft.com/office/drawing/2014/main" id="{0E71BF1D-8AE2-469E-8DE4-FB0AC036B2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10" name="Imagem 1209">
          <a:extLst>
            <a:ext uri="{FF2B5EF4-FFF2-40B4-BE49-F238E27FC236}">
              <a16:creationId xmlns="" xmlns:a16="http://schemas.microsoft.com/office/drawing/2014/main" id="{1CF17A78-4EDF-488F-BC16-3D778A69FE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1" name="Imagem 1210">
          <a:extLst>
            <a:ext uri="{FF2B5EF4-FFF2-40B4-BE49-F238E27FC236}">
              <a16:creationId xmlns="" xmlns:a16="http://schemas.microsoft.com/office/drawing/2014/main" id="{575D64FB-4E5B-404F-B5E1-98EBBCC8ED6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12" name="Imagem 1211">
          <a:extLst>
            <a:ext uri="{FF2B5EF4-FFF2-40B4-BE49-F238E27FC236}">
              <a16:creationId xmlns="" xmlns:a16="http://schemas.microsoft.com/office/drawing/2014/main" id="{9C259A04-E549-4CF7-87A8-C1F59B4F20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3" name="Imagem 1212">
          <a:extLst>
            <a:ext uri="{FF2B5EF4-FFF2-40B4-BE49-F238E27FC236}">
              <a16:creationId xmlns="" xmlns:a16="http://schemas.microsoft.com/office/drawing/2014/main" id="{9B0A038B-8CEA-494D-917D-37205E29C9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214" name="Imagem 1213">
          <a:extLst>
            <a:ext uri="{FF2B5EF4-FFF2-40B4-BE49-F238E27FC236}">
              <a16:creationId xmlns="" xmlns:a16="http://schemas.microsoft.com/office/drawing/2014/main" id="{ECF404B5-A9D4-4E07-9CE2-48ECC93FA9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215" name="Imagem 1214">
          <a:extLst>
            <a:ext uri="{FF2B5EF4-FFF2-40B4-BE49-F238E27FC236}">
              <a16:creationId xmlns="" xmlns:a16="http://schemas.microsoft.com/office/drawing/2014/main" id="{7FC4BF8E-CFC3-450C-ADAF-928594A60A5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16" name="Imagem 1215">
          <a:extLst>
            <a:ext uri="{FF2B5EF4-FFF2-40B4-BE49-F238E27FC236}">
              <a16:creationId xmlns="" xmlns:a16="http://schemas.microsoft.com/office/drawing/2014/main" id="{5F487239-71FD-48B4-80D5-C62FB529AD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17" name="Imagem 1216">
          <a:extLst>
            <a:ext uri="{FF2B5EF4-FFF2-40B4-BE49-F238E27FC236}">
              <a16:creationId xmlns="" xmlns:a16="http://schemas.microsoft.com/office/drawing/2014/main" id="{FFB7D0B1-DEA5-4C46-B40F-14A1FBD3BEC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18" name="Imagem 1217">
          <a:extLst>
            <a:ext uri="{FF2B5EF4-FFF2-40B4-BE49-F238E27FC236}">
              <a16:creationId xmlns="" xmlns:a16="http://schemas.microsoft.com/office/drawing/2014/main" id="{082047EA-E468-4A64-977D-5182ABDF3E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19" name="Imagem 1218">
          <a:extLst>
            <a:ext uri="{FF2B5EF4-FFF2-40B4-BE49-F238E27FC236}">
              <a16:creationId xmlns="" xmlns:a16="http://schemas.microsoft.com/office/drawing/2014/main" id="{E4A53E77-929D-425D-80AB-3A7CFE6880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20" name="Imagem 1219">
          <a:extLst>
            <a:ext uri="{FF2B5EF4-FFF2-40B4-BE49-F238E27FC236}">
              <a16:creationId xmlns="" xmlns:a16="http://schemas.microsoft.com/office/drawing/2014/main" id="{87FDD88D-C15A-41CA-AF52-3D5608A0C6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21" name="Imagem 1220">
          <a:extLst>
            <a:ext uri="{FF2B5EF4-FFF2-40B4-BE49-F238E27FC236}">
              <a16:creationId xmlns="" xmlns:a16="http://schemas.microsoft.com/office/drawing/2014/main" id="{5E798C49-509B-4A6E-B002-ABBBA02841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222" name="Imagem 1221">
          <a:extLst>
            <a:ext uri="{FF2B5EF4-FFF2-40B4-BE49-F238E27FC236}">
              <a16:creationId xmlns="" xmlns:a16="http://schemas.microsoft.com/office/drawing/2014/main" id="{F46558EA-18EE-4ED1-ABB1-0894D7EF1A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223" name="Imagem 1222">
          <a:extLst>
            <a:ext uri="{FF2B5EF4-FFF2-40B4-BE49-F238E27FC236}">
              <a16:creationId xmlns="" xmlns:a16="http://schemas.microsoft.com/office/drawing/2014/main" id="{E0191E47-E8F4-4F81-88A1-F727256714E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24" name="Imagem 1223">
          <a:extLst>
            <a:ext uri="{FF2B5EF4-FFF2-40B4-BE49-F238E27FC236}">
              <a16:creationId xmlns="" xmlns:a16="http://schemas.microsoft.com/office/drawing/2014/main" id="{CFFD888D-6E9C-41BA-A309-D2B63077B9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25" name="Imagem 1224">
          <a:extLst>
            <a:ext uri="{FF2B5EF4-FFF2-40B4-BE49-F238E27FC236}">
              <a16:creationId xmlns="" xmlns:a16="http://schemas.microsoft.com/office/drawing/2014/main" id="{C0F03308-084F-4C77-9BFF-95C551BE05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26" name="Imagem 1225">
          <a:extLst>
            <a:ext uri="{FF2B5EF4-FFF2-40B4-BE49-F238E27FC236}">
              <a16:creationId xmlns="" xmlns:a16="http://schemas.microsoft.com/office/drawing/2014/main" id="{6C656A00-C3D7-41C9-AB92-C47A31DAA5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27" name="Imagem 1226">
          <a:extLst>
            <a:ext uri="{FF2B5EF4-FFF2-40B4-BE49-F238E27FC236}">
              <a16:creationId xmlns="" xmlns:a16="http://schemas.microsoft.com/office/drawing/2014/main" id="{DF8CA79E-2B69-4D62-85E2-AC15CF9C72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28" name="Imagem 1227">
          <a:extLst>
            <a:ext uri="{FF2B5EF4-FFF2-40B4-BE49-F238E27FC236}">
              <a16:creationId xmlns="" xmlns:a16="http://schemas.microsoft.com/office/drawing/2014/main" id="{8A22FFAB-A78D-474D-AED0-F2758ED768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29" name="Imagem 1228">
          <a:extLst>
            <a:ext uri="{FF2B5EF4-FFF2-40B4-BE49-F238E27FC236}">
              <a16:creationId xmlns="" xmlns:a16="http://schemas.microsoft.com/office/drawing/2014/main" id="{ACD37C9D-303D-46F5-99FE-EE7505F51D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230" name="Imagem 1229">
          <a:extLst>
            <a:ext uri="{FF2B5EF4-FFF2-40B4-BE49-F238E27FC236}">
              <a16:creationId xmlns="" xmlns:a16="http://schemas.microsoft.com/office/drawing/2014/main" id="{966E50AE-99AC-4D5F-9C62-91CF354F0A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231" name="Imagem 1230">
          <a:extLst>
            <a:ext uri="{FF2B5EF4-FFF2-40B4-BE49-F238E27FC236}">
              <a16:creationId xmlns="" xmlns:a16="http://schemas.microsoft.com/office/drawing/2014/main" id="{47B6420D-032D-4867-BD8C-8DEA0B49C9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32" name="Imagem 1231">
          <a:extLst>
            <a:ext uri="{FF2B5EF4-FFF2-40B4-BE49-F238E27FC236}">
              <a16:creationId xmlns="" xmlns:a16="http://schemas.microsoft.com/office/drawing/2014/main" id="{65B71FA2-850F-450B-88FD-C304B29A76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33" name="Imagem 1232">
          <a:extLst>
            <a:ext uri="{FF2B5EF4-FFF2-40B4-BE49-F238E27FC236}">
              <a16:creationId xmlns="" xmlns:a16="http://schemas.microsoft.com/office/drawing/2014/main" id="{C779E067-8251-43BC-BFD2-205AC80F5B5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34" name="Imagem 1233">
          <a:extLst>
            <a:ext uri="{FF2B5EF4-FFF2-40B4-BE49-F238E27FC236}">
              <a16:creationId xmlns="" xmlns:a16="http://schemas.microsoft.com/office/drawing/2014/main" id="{CAFECECC-D9C5-45A0-8D20-1D27DBC453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35" name="Imagem 1234">
          <a:extLst>
            <a:ext uri="{FF2B5EF4-FFF2-40B4-BE49-F238E27FC236}">
              <a16:creationId xmlns="" xmlns:a16="http://schemas.microsoft.com/office/drawing/2014/main" id="{6F11D9D1-9C5C-4B66-B7C0-F6987B0F460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36" name="Imagem 1235">
          <a:extLst>
            <a:ext uri="{FF2B5EF4-FFF2-40B4-BE49-F238E27FC236}">
              <a16:creationId xmlns="" xmlns:a16="http://schemas.microsoft.com/office/drawing/2014/main" id="{FA225D88-1D99-4AE0-9FAA-35BC6584C9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37" name="Imagem 1236">
          <a:extLst>
            <a:ext uri="{FF2B5EF4-FFF2-40B4-BE49-F238E27FC236}">
              <a16:creationId xmlns="" xmlns:a16="http://schemas.microsoft.com/office/drawing/2014/main" id="{4DF18BFF-28B6-42F6-AC30-20129087BF5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238" name="Imagem 1237">
          <a:extLst>
            <a:ext uri="{FF2B5EF4-FFF2-40B4-BE49-F238E27FC236}">
              <a16:creationId xmlns="" xmlns:a16="http://schemas.microsoft.com/office/drawing/2014/main" id="{61E81610-CD2B-459F-997E-D7C6E86CD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239" name="Imagem 1238">
          <a:extLst>
            <a:ext uri="{FF2B5EF4-FFF2-40B4-BE49-F238E27FC236}">
              <a16:creationId xmlns="" xmlns:a16="http://schemas.microsoft.com/office/drawing/2014/main" id="{965FCAD9-4474-4544-B574-B6F86B141B9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0" name="Imagem 1239">
          <a:extLst>
            <a:ext uri="{FF2B5EF4-FFF2-40B4-BE49-F238E27FC236}">
              <a16:creationId xmlns="" xmlns:a16="http://schemas.microsoft.com/office/drawing/2014/main" id="{CDE8D812-9C3F-44EB-ACC3-6E755F7C62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41" name="Imagem 1240">
          <a:extLst>
            <a:ext uri="{FF2B5EF4-FFF2-40B4-BE49-F238E27FC236}">
              <a16:creationId xmlns="" xmlns:a16="http://schemas.microsoft.com/office/drawing/2014/main" id="{4FC9BB3B-F2E8-489F-ABBC-9D08EB1047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42" name="Imagem 1241">
          <a:extLst>
            <a:ext uri="{FF2B5EF4-FFF2-40B4-BE49-F238E27FC236}">
              <a16:creationId xmlns="" xmlns:a16="http://schemas.microsoft.com/office/drawing/2014/main" id="{C7A4D927-525E-445E-8B11-69DAA1F2C5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43" name="Imagem 1242">
          <a:extLst>
            <a:ext uri="{FF2B5EF4-FFF2-40B4-BE49-F238E27FC236}">
              <a16:creationId xmlns="" xmlns:a16="http://schemas.microsoft.com/office/drawing/2014/main" id="{F2DA5DD8-9F1A-4F17-B45B-7AEBFBB10B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44" name="Imagem 1243">
          <a:extLst>
            <a:ext uri="{FF2B5EF4-FFF2-40B4-BE49-F238E27FC236}">
              <a16:creationId xmlns="" xmlns:a16="http://schemas.microsoft.com/office/drawing/2014/main" id="{C619AD9B-5EA4-4B36-842B-EDA3BDAAF9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45" name="Imagem 1244">
          <a:extLst>
            <a:ext uri="{FF2B5EF4-FFF2-40B4-BE49-F238E27FC236}">
              <a16:creationId xmlns="" xmlns:a16="http://schemas.microsoft.com/office/drawing/2014/main" id="{0CAB12CD-D1DF-496B-8E70-AD02BA2346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246" name="Imagem 1245">
          <a:extLst>
            <a:ext uri="{FF2B5EF4-FFF2-40B4-BE49-F238E27FC236}">
              <a16:creationId xmlns="" xmlns:a16="http://schemas.microsoft.com/office/drawing/2014/main" id="{1A707F0B-F333-4FDE-B1DE-3510945382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247" name="Imagem 1246">
          <a:extLst>
            <a:ext uri="{FF2B5EF4-FFF2-40B4-BE49-F238E27FC236}">
              <a16:creationId xmlns="" xmlns:a16="http://schemas.microsoft.com/office/drawing/2014/main" id="{6162591E-C9B1-4EEF-A2BF-2D85DAD09BD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48" name="Imagem 1247">
          <a:extLst>
            <a:ext uri="{FF2B5EF4-FFF2-40B4-BE49-F238E27FC236}">
              <a16:creationId xmlns="" xmlns:a16="http://schemas.microsoft.com/office/drawing/2014/main" id="{5E930331-F956-4219-BAB5-9C81E8AE3D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49" name="Imagem 1248">
          <a:extLst>
            <a:ext uri="{FF2B5EF4-FFF2-40B4-BE49-F238E27FC236}">
              <a16:creationId xmlns="" xmlns:a16="http://schemas.microsoft.com/office/drawing/2014/main" id="{079FF6D5-8265-497C-918C-D1C5F156FF4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50" name="Imagem 1249">
          <a:extLst>
            <a:ext uri="{FF2B5EF4-FFF2-40B4-BE49-F238E27FC236}">
              <a16:creationId xmlns="" xmlns:a16="http://schemas.microsoft.com/office/drawing/2014/main" id="{A7D26551-9E23-4A94-A313-C3FEEFE17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51" name="Imagem 1250">
          <a:extLst>
            <a:ext uri="{FF2B5EF4-FFF2-40B4-BE49-F238E27FC236}">
              <a16:creationId xmlns="" xmlns:a16="http://schemas.microsoft.com/office/drawing/2014/main" id="{5BF543A7-56EB-44B1-AF61-30EE3B0B2EC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52" name="Imagem 1251">
          <a:extLst>
            <a:ext uri="{FF2B5EF4-FFF2-40B4-BE49-F238E27FC236}">
              <a16:creationId xmlns="" xmlns:a16="http://schemas.microsoft.com/office/drawing/2014/main" id="{306E5D54-7795-4E78-8C01-B6DFA78CD8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53" name="Imagem 1252">
          <a:extLst>
            <a:ext uri="{FF2B5EF4-FFF2-40B4-BE49-F238E27FC236}">
              <a16:creationId xmlns="" xmlns:a16="http://schemas.microsoft.com/office/drawing/2014/main" id="{BE500FB2-E70C-4A10-8165-9BF5E865ADC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254" name="Imagem 1253">
          <a:extLst>
            <a:ext uri="{FF2B5EF4-FFF2-40B4-BE49-F238E27FC236}">
              <a16:creationId xmlns="" xmlns:a16="http://schemas.microsoft.com/office/drawing/2014/main" id="{14788D2D-D13F-4826-8FA9-68395E505D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255" name="Imagem 1254">
          <a:extLst>
            <a:ext uri="{FF2B5EF4-FFF2-40B4-BE49-F238E27FC236}">
              <a16:creationId xmlns="" xmlns:a16="http://schemas.microsoft.com/office/drawing/2014/main" id="{B9B92D76-7BD8-4794-8E98-945187BCAD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56" name="Imagem 1255">
          <a:extLst>
            <a:ext uri="{FF2B5EF4-FFF2-40B4-BE49-F238E27FC236}">
              <a16:creationId xmlns="" xmlns:a16="http://schemas.microsoft.com/office/drawing/2014/main" id="{B352976A-EE22-4025-913C-2770CAAF81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57" name="Imagem 1256">
          <a:extLst>
            <a:ext uri="{FF2B5EF4-FFF2-40B4-BE49-F238E27FC236}">
              <a16:creationId xmlns="" xmlns:a16="http://schemas.microsoft.com/office/drawing/2014/main" id="{E740A50C-B3A6-4689-91EE-AC11FB47C90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58" name="Imagem 1257">
          <a:extLst>
            <a:ext uri="{FF2B5EF4-FFF2-40B4-BE49-F238E27FC236}">
              <a16:creationId xmlns="" xmlns:a16="http://schemas.microsoft.com/office/drawing/2014/main" id="{CCEBDB43-ACD6-4885-B6EF-613112AD72A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59" name="Imagem 1258">
          <a:extLst>
            <a:ext uri="{FF2B5EF4-FFF2-40B4-BE49-F238E27FC236}">
              <a16:creationId xmlns="" xmlns:a16="http://schemas.microsoft.com/office/drawing/2014/main" id="{19960BC0-4D44-4840-B354-148905C3F9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0" name="Imagem 1259">
          <a:extLst>
            <a:ext uri="{FF2B5EF4-FFF2-40B4-BE49-F238E27FC236}">
              <a16:creationId xmlns="" xmlns:a16="http://schemas.microsoft.com/office/drawing/2014/main" id="{BBA79C24-3526-4916-BB07-3D3994725E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61" name="Imagem 1260">
          <a:extLst>
            <a:ext uri="{FF2B5EF4-FFF2-40B4-BE49-F238E27FC236}">
              <a16:creationId xmlns="" xmlns:a16="http://schemas.microsoft.com/office/drawing/2014/main" id="{5675FE8A-F13F-4C27-A647-E78E0E5931C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262" name="Imagem 1261">
          <a:extLst>
            <a:ext uri="{FF2B5EF4-FFF2-40B4-BE49-F238E27FC236}">
              <a16:creationId xmlns="" xmlns:a16="http://schemas.microsoft.com/office/drawing/2014/main" id="{EE076659-3E06-447C-9953-0A339E5FA0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263" name="Imagem 1262">
          <a:extLst>
            <a:ext uri="{FF2B5EF4-FFF2-40B4-BE49-F238E27FC236}">
              <a16:creationId xmlns="" xmlns:a16="http://schemas.microsoft.com/office/drawing/2014/main" id="{64A9422C-D6E7-47A2-99C2-655616CB32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64" name="Imagem 1263">
          <a:extLst>
            <a:ext uri="{FF2B5EF4-FFF2-40B4-BE49-F238E27FC236}">
              <a16:creationId xmlns="" xmlns:a16="http://schemas.microsoft.com/office/drawing/2014/main" id="{A97437DE-9547-4FD9-A797-0DC12DFE5F5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65" name="Imagem 1264">
          <a:extLst>
            <a:ext uri="{FF2B5EF4-FFF2-40B4-BE49-F238E27FC236}">
              <a16:creationId xmlns="" xmlns:a16="http://schemas.microsoft.com/office/drawing/2014/main" id="{8B8143D3-9563-479A-AF1D-2796EC2E501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6" name="Imagem 1265">
          <a:extLst>
            <a:ext uri="{FF2B5EF4-FFF2-40B4-BE49-F238E27FC236}">
              <a16:creationId xmlns="" xmlns:a16="http://schemas.microsoft.com/office/drawing/2014/main" id="{B9803A19-AFBC-4189-AF98-45AA6E26D1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67" name="Imagem 1266">
          <a:extLst>
            <a:ext uri="{FF2B5EF4-FFF2-40B4-BE49-F238E27FC236}">
              <a16:creationId xmlns="" xmlns:a16="http://schemas.microsoft.com/office/drawing/2014/main" id="{BAFDD2E6-94A3-443F-92A9-E55DBB96B5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68" name="Imagem 1267">
          <a:extLst>
            <a:ext uri="{FF2B5EF4-FFF2-40B4-BE49-F238E27FC236}">
              <a16:creationId xmlns="" xmlns:a16="http://schemas.microsoft.com/office/drawing/2014/main" id="{FD15A202-5037-4E4D-BB57-F2479D14D8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69" name="Imagem 1268">
          <a:extLst>
            <a:ext uri="{FF2B5EF4-FFF2-40B4-BE49-F238E27FC236}">
              <a16:creationId xmlns="" xmlns:a16="http://schemas.microsoft.com/office/drawing/2014/main" id="{C891C16A-D192-4CDC-8CEC-88D69D2B351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270" name="Imagem 1269">
          <a:extLst>
            <a:ext uri="{FF2B5EF4-FFF2-40B4-BE49-F238E27FC236}">
              <a16:creationId xmlns="" xmlns:a16="http://schemas.microsoft.com/office/drawing/2014/main" id="{F1129986-0BAE-4B85-BF08-AFD89B0540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271" name="Imagem 1270">
          <a:extLst>
            <a:ext uri="{FF2B5EF4-FFF2-40B4-BE49-F238E27FC236}">
              <a16:creationId xmlns="" xmlns:a16="http://schemas.microsoft.com/office/drawing/2014/main" id="{7A817356-3506-4E72-861F-A24BE484BC3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72" name="Imagem 1271">
          <a:extLst>
            <a:ext uri="{FF2B5EF4-FFF2-40B4-BE49-F238E27FC236}">
              <a16:creationId xmlns="" xmlns:a16="http://schemas.microsoft.com/office/drawing/2014/main" id="{05DC21A0-A010-45C2-86F3-681791897F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73" name="Imagem 1272">
          <a:extLst>
            <a:ext uri="{FF2B5EF4-FFF2-40B4-BE49-F238E27FC236}">
              <a16:creationId xmlns="" xmlns:a16="http://schemas.microsoft.com/office/drawing/2014/main" id="{6A7BE922-180C-429E-9CA4-ABB60DC4E9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74" name="Imagem 1273">
          <a:extLst>
            <a:ext uri="{FF2B5EF4-FFF2-40B4-BE49-F238E27FC236}">
              <a16:creationId xmlns="" xmlns:a16="http://schemas.microsoft.com/office/drawing/2014/main" id="{7E66D720-3862-4C65-96A8-E69D4E9331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5" name="Imagem 1274">
          <a:extLst>
            <a:ext uri="{FF2B5EF4-FFF2-40B4-BE49-F238E27FC236}">
              <a16:creationId xmlns="" xmlns:a16="http://schemas.microsoft.com/office/drawing/2014/main" id="{BDEF6930-E09B-476F-BA88-3996563082D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76" name="Imagem 1275">
          <a:extLst>
            <a:ext uri="{FF2B5EF4-FFF2-40B4-BE49-F238E27FC236}">
              <a16:creationId xmlns="" xmlns:a16="http://schemas.microsoft.com/office/drawing/2014/main" id="{6759AC3B-289F-4E16-B0C8-23D72E2194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77" name="Imagem 1276">
          <a:extLst>
            <a:ext uri="{FF2B5EF4-FFF2-40B4-BE49-F238E27FC236}">
              <a16:creationId xmlns="" xmlns:a16="http://schemas.microsoft.com/office/drawing/2014/main" id="{55F59C46-8C5D-4B20-9245-E75A94BBEAD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278" name="Imagem 1277">
          <a:extLst>
            <a:ext uri="{FF2B5EF4-FFF2-40B4-BE49-F238E27FC236}">
              <a16:creationId xmlns="" xmlns:a16="http://schemas.microsoft.com/office/drawing/2014/main" id="{2FB7FAD2-4B16-4AC3-BD74-EFAF396EF3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279" name="Imagem 1278">
          <a:extLst>
            <a:ext uri="{FF2B5EF4-FFF2-40B4-BE49-F238E27FC236}">
              <a16:creationId xmlns="" xmlns:a16="http://schemas.microsoft.com/office/drawing/2014/main" id="{641A13A4-7E29-45F6-BD8C-9A75646914B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80" name="Imagem 1279">
          <a:extLst>
            <a:ext uri="{FF2B5EF4-FFF2-40B4-BE49-F238E27FC236}">
              <a16:creationId xmlns="" xmlns:a16="http://schemas.microsoft.com/office/drawing/2014/main" id="{73CAE0E6-92DA-4450-A07A-5215B0F0AE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81" name="Imagem 1280">
          <a:extLst>
            <a:ext uri="{FF2B5EF4-FFF2-40B4-BE49-F238E27FC236}">
              <a16:creationId xmlns="" xmlns:a16="http://schemas.microsoft.com/office/drawing/2014/main" id="{13288F07-C713-4B26-98AD-AD4C48CC953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2" name="Imagem 1281">
          <a:extLst>
            <a:ext uri="{FF2B5EF4-FFF2-40B4-BE49-F238E27FC236}">
              <a16:creationId xmlns="" xmlns:a16="http://schemas.microsoft.com/office/drawing/2014/main" id="{9D206E2A-3AEF-47AB-BC9A-AB694A9AD1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83" name="Imagem 1282">
          <a:extLst>
            <a:ext uri="{FF2B5EF4-FFF2-40B4-BE49-F238E27FC236}">
              <a16:creationId xmlns="" xmlns:a16="http://schemas.microsoft.com/office/drawing/2014/main" id="{03CAC653-7B39-4DB3-A6FF-72990E8CD7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84" name="Imagem 1283">
          <a:extLst>
            <a:ext uri="{FF2B5EF4-FFF2-40B4-BE49-F238E27FC236}">
              <a16:creationId xmlns="" xmlns:a16="http://schemas.microsoft.com/office/drawing/2014/main" id="{89F83BBA-F6F3-4F81-B78F-308C157D55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85" name="Imagem 1284">
          <a:extLst>
            <a:ext uri="{FF2B5EF4-FFF2-40B4-BE49-F238E27FC236}">
              <a16:creationId xmlns="" xmlns:a16="http://schemas.microsoft.com/office/drawing/2014/main" id="{34A80269-3C30-4E0B-A24C-9226CFAC144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286" name="Imagem 1285">
          <a:extLst>
            <a:ext uri="{FF2B5EF4-FFF2-40B4-BE49-F238E27FC236}">
              <a16:creationId xmlns="" xmlns:a16="http://schemas.microsoft.com/office/drawing/2014/main" id="{2F69A2F9-3DB1-4D9C-B1AC-2754606679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287" name="Imagem 1286">
          <a:extLst>
            <a:ext uri="{FF2B5EF4-FFF2-40B4-BE49-F238E27FC236}">
              <a16:creationId xmlns="" xmlns:a16="http://schemas.microsoft.com/office/drawing/2014/main" id="{B6275BDB-80E6-4074-8BBF-96BA242BE43C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88" name="Imagem 1287">
          <a:extLst>
            <a:ext uri="{FF2B5EF4-FFF2-40B4-BE49-F238E27FC236}">
              <a16:creationId xmlns="" xmlns:a16="http://schemas.microsoft.com/office/drawing/2014/main" id="{3BB2CC0B-B5E0-46DD-ABDA-6181CB1BD4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89" name="Imagem 1288">
          <a:extLst>
            <a:ext uri="{FF2B5EF4-FFF2-40B4-BE49-F238E27FC236}">
              <a16:creationId xmlns="" xmlns:a16="http://schemas.microsoft.com/office/drawing/2014/main" id="{77E18DEA-707C-4A16-9B98-6C5AF161EC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90" name="Imagem 1289">
          <a:extLst>
            <a:ext uri="{FF2B5EF4-FFF2-40B4-BE49-F238E27FC236}">
              <a16:creationId xmlns="" xmlns:a16="http://schemas.microsoft.com/office/drawing/2014/main" id="{409F52D2-7C22-4FDB-AAE1-4773A25971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1" name="Imagem 1290">
          <a:extLst>
            <a:ext uri="{FF2B5EF4-FFF2-40B4-BE49-F238E27FC236}">
              <a16:creationId xmlns="" xmlns:a16="http://schemas.microsoft.com/office/drawing/2014/main" id="{C7359AF9-54B8-419F-BE6B-CB32F067616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92" name="Imagem 1291">
          <a:extLst>
            <a:ext uri="{FF2B5EF4-FFF2-40B4-BE49-F238E27FC236}">
              <a16:creationId xmlns="" xmlns:a16="http://schemas.microsoft.com/office/drawing/2014/main" id="{BEEAA342-A312-4EFD-9562-0523DFAF85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3" name="Imagem 1292">
          <a:extLst>
            <a:ext uri="{FF2B5EF4-FFF2-40B4-BE49-F238E27FC236}">
              <a16:creationId xmlns="" xmlns:a16="http://schemas.microsoft.com/office/drawing/2014/main" id="{A2D238C5-2C0D-41F8-84C5-205A916B7CC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294" name="Imagem 1293">
          <a:extLst>
            <a:ext uri="{FF2B5EF4-FFF2-40B4-BE49-F238E27FC236}">
              <a16:creationId xmlns="" xmlns:a16="http://schemas.microsoft.com/office/drawing/2014/main" id="{6AA7944C-1341-4BCE-A63D-9955EC89A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295" name="Imagem 1294">
          <a:extLst>
            <a:ext uri="{FF2B5EF4-FFF2-40B4-BE49-F238E27FC236}">
              <a16:creationId xmlns="" xmlns:a16="http://schemas.microsoft.com/office/drawing/2014/main" id="{F8F2C8FE-6AE7-443B-918A-28605D3287A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296" name="Imagem 1295">
          <a:extLst>
            <a:ext uri="{FF2B5EF4-FFF2-40B4-BE49-F238E27FC236}">
              <a16:creationId xmlns="" xmlns:a16="http://schemas.microsoft.com/office/drawing/2014/main" id="{33C1AAE4-20D5-4D6E-921B-5A0F414CED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297" name="Imagem 1296">
          <a:extLst>
            <a:ext uri="{FF2B5EF4-FFF2-40B4-BE49-F238E27FC236}">
              <a16:creationId xmlns="" xmlns:a16="http://schemas.microsoft.com/office/drawing/2014/main" id="{CB42AED7-070F-4AB6-9A06-3B5E0E40386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298" name="Imagem 1297">
          <a:extLst>
            <a:ext uri="{FF2B5EF4-FFF2-40B4-BE49-F238E27FC236}">
              <a16:creationId xmlns="" xmlns:a16="http://schemas.microsoft.com/office/drawing/2014/main" id="{A074901C-C4F4-45DC-A87D-BAC07D521B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299" name="Imagem 1298">
          <a:extLst>
            <a:ext uri="{FF2B5EF4-FFF2-40B4-BE49-F238E27FC236}">
              <a16:creationId xmlns="" xmlns:a16="http://schemas.microsoft.com/office/drawing/2014/main" id="{80EBB8E4-6769-43EF-B9C1-3723D59B3B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00" name="Imagem 1299">
          <a:extLst>
            <a:ext uri="{FF2B5EF4-FFF2-40B4-BE49-F238E27FC236}">
              <a16:creationId xmlns="" xmlns:a16="http://schemas.microsoft.com/office/drawing/2014/main" id="{D88E2CC8-D3A4-4000-8837-252690558B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01" name="Imagem 1300">
          <a:extLst>
            <a:ext uri="{FF2B5EF4-FFF2-40B4-BE49-F238E27FC236}">
              <a16:creationId xmlns="" xmlns:a16="http://schemas.microsoft.com/office/drawing/2014/main" id="{80EBEA64-8CF1-41F3-9A65-1D0FCA98869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302" name="Imagem 1301">
          <a:extLst>
            <a:ext uri="{FF2B5EF4-FFF2-40B4-BE49-F238E27FC236}">
              <a16:creationId xmlns="" xmlns:a16="http://schemas.microsoft.com/office/drawing/2014/main" id="{76F583D2-1828-407A-BEC4-7B116034C1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303" name="Imagem 1302">
          <a:extLst>
            <a:ext uri="{FF2B5EF4-FFF2-40B4-BE49-F238E27FC236}">
              <a16:creationId xmlns="" xmlns:a16="http://schemas.microsoft.com/office/drawing/2014/main" id="{E1460824-A096-410D-9007-E6CF927CEE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04" name="Imagem 1303">
          <a:extLst>
            <a:ext uri="{FF2B5EF4-FFF2-40B4-BE49-F238E27FC236}">
              <a16:creationId xmlns="" xmlns:a16="http://schemas.microsoft.com/office/drawing/2014/main" id="{47F3573B-0624-40E6-8E79-3D692C7114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05" name="Imagem 1304">
          <a:extLst>
            <a:ext uri="{FF2B5EF4-FFF2-40B4-BE49-F238E27FC236}">
              <a16:creationId xmlns="" xmlns:a16="http://schemas.microsoft.com/office/drawing/2014/main" id="{25055F55-72BE-4212-9FF0-BAE6930B264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06" name="Imagem 1305">
          <a:extLst>
            <a:ext uri="{FF2B5EF4-FFF2-40B4-BE49-F238E27FC236}">
              <a16:creationId xmlns="" xmlns:a16="http://schemas.microsoft.com/office/drawing/2014/main" id="{07DB3E57-AD2F-4712-A113-4AAF2E6502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07" name="Imagem 1306">
          <a:extLst>
            <a:ext uri="{FF2B5EF4-FFF2-40B4-BE49-F238E27FC236}">
              <a16:creationId xmlns="" xmlns:a16="http://schemas.microsoft.com/office/drawing/2014/main" id="{F1E46640-A37F-41A6-97E4-1BF80819A7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08" name="Imagem 1307">
          <a:extLst>
            <a:ext uri="{FF2B5EF4-FFF2-40B4-BE49-F238E27FC236}">
              <a16:creationId xmlns="" xmlns:a16="http://schemas.microsoft.com/office/drawing/2014/main" id="{6913336B-371F-49A5-BDFA-9037A1316D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09" name="Imagem 1308">
          <a:extLst>
            <a:ext uri="{FF2B5EF4-FFF2-40B4-BE49-F238E27FC236}">
              <a16:creationId xmlns="" xmlns:a16="http://schemas.microsoft.com/office/drawing/2014/main" id="{6F98C13F-8D0F-457B-89B9-E5B56B63D1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310" name="Imagem 1309">
          <a:extLst>
            <a:ext uri="{FF2B5EF4-FFF2-40B4-BE49-F238E27FC236}">
              <a16:creationId xmlns="" xmlns:a16="http://schemas.microsoft.com/office/drawing/2014/main" id="{71D78EFA-D13C-4588-BE83-A0E8FEC526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311" name="Imagem 1310">
          <a:extLst>
            <a:ext uri="{FF2B5EF4-FFF2-40B4-BE49-F238E27FC236}">
              <a16:creationId xmlns="" xmlns:a16="http://schemas.microsoft.com/office/drawing/2014/main" id="{25F491EC-B870-4AEC-BE06-9703C4A9B7E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12" name="Imagem 1311">
          <a:extLst>
            <a:ext uri="{FF2B5EF4-FFF2-40B4-BE49-F238E27FC236}">
              <a16:creationId xmlns="" xmlns:a16="http://schemas.microsoft.com/office/drawing/2014/main" id="{6D884B54-A964-462F-9950-75FBAA66BB9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13" name="Imagem 1312">
          <a:extLst>
            <a:ext uri="{FF2B5EF4-FFF2-40B4-BE49-F238E27FC236}">
              <a16:creationId xmlns="" xmlns:a16="http://schemas.microsoft.com/office/drawing/2014/main" id="{7771A6E7-4A91-42BF-A363-2FDE921EA88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14" name="Imagem 1313">
          <a:extLst>
            <a:ext uri="{FF2B5EF4-FFF2-40B4-BE49-F238E27FC236}">
              <a16:creationId xmlns="" xmlns:a16="http://schemas.microsoft.com/office/drawing/2014/main" id="{912AFEAE-C83E-4D69-8B97-A18F3C2653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15" name="Imagem 1314">
          <a:extLst>
            <a:ext uri="{FF2B5EF4-FFF2-40B4-BE49-F238E27FC236}">
              <a16:creationId xmlns="" xmlns:a16="http://schemas.microsoft.com/office/drawing/2014/main" id="{FDE32C11-4C80-4E2A-AEFA-4E392D9EB1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16" name="Imagem 1315">
          <a:extLst>
            <a:ext uri="{FF2B5EF4-FFF2-40B4-BE49-F238E27FC236}">
              <a16:creationId xmlns="" xmlns:a16="http://schemas.microsoft.com/office/drawing/2014/main" id="{D62B8182-A58B-4932-BEF2-EC7441D1E3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17" name="Imagem 1316">
          <a:extLst>
            <a:ext uri="{FF2B5EF4-FFF2-40B4-BE49-F238E27FC236}">
              <a16:creationId xmlns="" xmlns:a16="http://schemas.microsoft.com/office/drawing/2014/main" id="{CBAD3BE6-9202-439F-B833-5BB4AA3ECA5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318" name="Imagem 1317">
          <a:extLst>
            <a:ext uri="{FF2B5EF4-FFF2-40B4-BE49-F238E27FC236}">
              <a16:creationId xmlns="" xmlns:a16="http://schemas.microsoft.com/office/drawing/2014/main" id="{5518AB31-BB88-4818-A084-0EFE673174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319" name="Imagem 1318">
          <a:extLst>
            <a:ext uri="{FF2B5EF4-FFF2-40B4-BE49-F238E27FC236}">
              <a16:creationId xmlns="" xmlns:a16="http://schemas.microsoft.com/office/drawing/2014/main" id="{CCE452B5-426F-4089-939D-AD6D60A01A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0" name="Imagem 1319">
          <a:extLst>
            <a:ext uri="{FF2B5EF4-FFF2-40B4-BE49-F238E27FC236}">
              <a16:creationId xmlns="" xmlns:a16="http://schemas.microsoft.com/office/drawing/2014/main" id="{8DF35DD5-73BF-4558-80C1-FAE67242B8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21" name="Imagem 1320">
          <a:extLst>
            <a:ext uri="{FF2B5EF4-FFF2-40B4-BE49-F238E27FC236}">
              <a16:creationId xmlns="" xmlns:a16="http://schemas.microsoft.com/office/drawing/2014/main" id="{37C8FE41-70D0-4DA6-BD17-4979FD89B1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22" name="Imagem 1321">
          <a:extLst>
            <a:ext uri="{FF2B5EF4-FFF2-40B4-BE49-F238E27FC236}">
              <a16:creationId xmlns="" xmlns:a16="http://schemas.microsoft.com/office/drawing/2014/main" id="{FDFD648C-F184-4D9A-8B13-9211D11E2A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23" name="Imagem 1322">
          <a:extLst>
            <a:ext uri="{FF2B5EF4-FFF2-40B4-BE49-F238E27FC236}">
              <a16:creationId xmlns="" xmlns:a16="http://schemas.microsoft.com/office/drawing/2014/main" id="{0C7C87B0-2E7C-4CA3-9F18-972339E036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24" name="Imagem 1323">
          <a:extLst>
            <a:ext uri="{FF2B5EF4-FFF2-40B4-BE49-F238E27FC236}">
              <a16:creationId xmlns="" xmlns:a16="http://schemas.microsoft.com/office/drawing/2014/main" id="{973A9522-09B7-42AE-87B7-C6F01BC669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25" name="Imagem 1324">
          <a:extLst>
            <a:ext uri="{FF2B5EF4-FFF2-40B4-BE49-F238E27FC236}">
              <a16:creationId xmlns="" xmlns:a16="http://schemas.microsoft.com/office/drawing/2014/main" id="{66727FF8-83FF-40FC-B80C-628D935787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326" name="Imagem 1325">
          <a:extLst>
            <a:ext uri="{FF2B5EF4-FFF2-40B4-BE49-F238E27FC236}">
              <a16:creationId xmlns="" xmlns:a16="http://schemas.microsoft.com/office/drawing/2014/main" id="{70C22319-6D6D-440E-8F97-AF17FEF4A1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327" name="Imagem 1326">
          <a:extLst>
            <a:ext uri="{FF2B5EF4-FFF2-40B4-BE49-F238E27FC236}">
              <a16:creationId xmlns="" xmlns:a16="http://schemas.microsoft.com/office/drawing/2014/main" id="{33B71D78-874C-4EEB-AB00-78FD5CE521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28" name="Imagem 1327">
          <a:extLst>
            <a:ext uri="{FF2B5EF4-FFF2-40B4-BE49-F238E27FC236}">
              <a16:creationId xmlns="" xmlns:a16="http://schemas.microsoft.com/office/drawing/2014/main" id="{DD329096-FBD2-4E63-853B-3DCAFD0EF5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29" name="Imagem 1328">
          <a:extLst>
            <a:ext uri="{FF2B5EF4-FFF2-40B4-BE49-F238E27FC236}">
              <a16:creationId xmlns="" xmlns:a16="http://schemas.microsoft.com/office/drawing/2014/main" id="{CFBFAF0E-4C71-403F-8E53-32124FBEA0F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30" name="Imagem 1329">
          <a:extLst>
            <a:ext uri="{FF2B5EF4-FFF2-40B4-BE49-F238E27FC236}">
              <a16:creationId xmlns="" xmlns:a16="http://schemas.microsoft.com/office/drawing/2014/main" id="{488EA164-9B0C-48E5-BA83-D39BE7C34C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31" name="Imagem 1330">
          <a:extLst>
            <a:ext uri="{FF2B5EF4-FFF2-40B4-BE49-F238E27FC236}">
              <a16:creationId xmlns="" xmlns:a16="http://schemas.microsoft.com/office/drawing/2014/main" id="{FA533F25-3CD6-421C-999A-A55DCB4B8C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32" name="Imagem 1331">
          <a:extLst>
            <a:ext uri="{FF2B5EF4-FFF2-40B4-BE49-F238E27FC236}">
              <a16:creationId xmlns="" xmlns:a16="http://schemas.microsoft.com/office/drawing/2014/main" id="{58B0D839-F03D-46FC-BAB9-0B9A35DE12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33" name="Imagem 1332">
          <a:extLst>
            <a:ext uri="{FF2B5EF4-FFF2-40B4-BE49-F238E27FC236}">
              <a16:creationId xmlns="" xmlns:a16="http://schemas.microsoft.com/office/drawing/2014/main" id="{5B23AC43-3DE4-4A55-BA69-9CE56329A91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34" name="Imagem 1333">
          <a:extLst>
            <a:ext uri="{FF2B5EF4-FFF2-40B4-BE49-F238E27FC236}">
              <a16:creationId xmlns="" xmlns:a16="http://schemas.microsoft.com/office/drawing/2014/main" id="{3CBD28FD-E5D6-4667-A6F9-A6082D0CAC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35" name="Imagem 1334">
          <a:extLst>
            <a:ext uri="{FF2B5EF4-FFF2-40B4-BE49-F238E27FC236}">
              <a16:creationId xmlns="" xmlns:a16="http://schemas.microsoft.com/office/drawing/2014/main" id="{24D96AE4-775A-4731-8AED-1F4ACB018C1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36" name="Imagem 1335">
          <a:extLst>
            <a:ext uri="{FF2B5EF4-FFF2-40B4-BE49-F238E27FC236}">
              <a16:creationId xmlns="" xmlns:a16="http://schemas.microsoft.com/office/drawing/2014/main" id="{D512EBAD-1BCA-473E-BA1B-FF4C06B15F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37" name="Imagem 1336">
          <a:extLst>
            <a:ext uri="{FF2B5EF4-FFF2-40B4-BE49-F238E27FC236}">
              <a16:creationId xmlns="" xmlns:a16="http://schemas.microsoft.com/office/drawing/2014/main" id="{4924B323-BF98-461C-89E8-596BB2B05B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38" name="Imagem 1337">
          <a:extLst>
            <a:ext uri="{FF2B5EF4-FFF2-40B4-BE49-F238E27FC236}">
              <a16:creationId xmlns="" xmlns:a16="http://schemas.microsoft.com/office/drawing/2014/main" id="{D3657A0B-D636-48C7-BA44-151566AA799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39" name="Imagem 1338">
          <a:extLst>
            <a:ext uri="{FF2B5EF4-FFF2-40B4-BE49-F238E27FC236}">
              <a16:creationId xmlns="" xmlns:a16="http://schemas.microsoft.com/office/drawing/2014/main" id="{8427EC11-592A-479C-943A-2D05ECB926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0" name="Imagem 1339">
          <a:extLst>
            <a:ext uri="{FF2B5EF4-FFF2-40B4-BE49-F238E27FC236}">
              <a16:creationId xmlns="" xmlns:a16="http://schemas.microsoft.com/office/drawing/2014/main" id="{2AF4616E-E529-4A87-BE3B-53F411329B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41" name="Imagem 1340">
          <a:extLst>
            <a:ext uri="{FF2B5EF4-FFF2-40B4-BE49-F238E27FC236}">
              <a16:creationId xmlns="" xmlns:a16="http://schemas.microsoft.com/office/drawing/2014/main" id="{5902023E-32C7-4F47-95BF-6A41C961250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42" name="Imagem 1341">
          <a:extLst>
            <a:ext uri="{FF2B5EF4-FFF2-40B4-BE49-F238E27FC236}">
              <a16:creationId xmlns="" xmlns:a16="http://schemas.microsoft.com/office/drawing/2014/main" id="{72346D1E-17EA-4DB2-B106-F20BF19810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43" name="Imagem 1342">
          <a:extLst>
            <a:ext uri="{FF2B5EF4-FFF2-40B4-BE49-F238E27FC236}">
              <a16:creationId xmlns="" xmlns:a16="http://schemas.microsoft.com/office/drawing/2014/main" id="{DE604374-1C43-4E39-A536-E5D88FC96DB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44" name="Imagem 1343">
          <a:extLst>
            <a:ext uri="{FF2B5EF4-FFF2-40B4-BE49-F238E27FC236}">
              <a16:creationId xmlns="" xmlns:a16="http://schemas.microsoft.com/office/drawing/2014/main" id="{89C48F24-678F-43C8-A25E-16A4C0716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45" name="Imagem 1344">
          <a:extLst>
            <a:ext uri="{FF2B5EF4-FFF2-40B4-BE49-F238E27FC236}">
              <a16:creationId xmlns="" xmlns:a16="http://schemas.microsoft.com/office/drawing/2014/main" id="{8B55C212-B068-4994-A523-09345F572DA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6" name="Imagem 1345">
          <a:extLst>
            <a:ext uri="{FF2B5EF4-FFF2-40B4-BE49-F238E27FC236}">
              <a16:creationId xmlns="" xmlns:a16="http://schemas.microsoft.com/office/drawing/2014/main" id="{C9457A5E-A672-4C3F-9546-C25CD3F9F5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47" name="Imagem 1346">
          <a:extLst>
            <a:ext uri="{FF2B5EF4-FFF2-40B4-BE49-F238E27FC236}">
              <a16:creationId xmlns="" xmlns:a16="http://schemas.microsoft.com/office/drawing/2014/main" id="{0FD359F5-9D11-4451-8A12-F77F72B88A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48" name="Imagem 1347">
          <a:extLst>
            <a:ext uri="{FF2B5EF4-FFF2-40B4-BE49-F238E27FC236}">
              <a16:creationId xmlns="" xmlns:a16="http://schemas.microsoft.com/office/drawing/2014/main" id="{DE6AF050-2B1C-4365-A4C1-FE25B37FAC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49" name="Imagem 1348">
          <a:extLst>
            <a:ext uri="{FF2B5EF4-FFF2-40B4-BE49-F238E27FC236}">
              <a16:creationId xmlns="" xmlns:a16="http://schemas.microsoft.com/office/drawing/2014/main" id="{AB35260C-F887-4FFB-A3A9-C3561D32A9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50" name="Imagem 1349">
          <a:extLst>
            <a:ext uri="{FF2B5EF4-FFF2-40B4-BE49-F238E27FC236}">
              <a16:creationId xmlns="" xmlns:a16="http://schemas.microsoft.com/office/drawing/2014/main" id="{B9C6934C-E08F-43B9-B65E-BD7CF02118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51" name="Imagem 1350">
          <a:extLst>
            <a:ext uri="{FF2B5EF4-FFF2-40B4-BE49-F238E27FC236}">
              <a16:creationId xmlns="" xmlns:a16="http://schemas.microsoft.com/office/drawing/2014/main" id="{CF1CAC96-E6D7-448A-8EE1-3710DA32B55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52" name="Imagem 1351">
          <a:extLst>
            <a:ext uri="{FF2B5EF4-FFF2-40B4-BE49-F238E27FC236}">
              <a16:creationId xmlns="" xmlns:a16="http://schemas.microsoft.com/office/drawing/2014/main" id="{EC163E12-5D6E-4303-BC1C-A44F5693DB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53" name="Imagem 1352">
          <a:extLst>
            <a:ext uri="{FF2B5EF4-FFF2-40B4-BE49-F238E27FC236}">
              <a16:creationId xmlns="" xmlns:a16="http://schemas.microsoft.com/office/drawing/2014/main" id="{13F314A3-F6E9-4413-A4F6-48CBDCF224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54" name="Imagem 1353">
          <a:extLst>
            <a:ext uri="{FF2B5EF4-FFF2-40B4-BE49-F238E27FC236}">
              <a16:creationId xmlns="" xmlns:a16="http://schemas.microsoft.com/office/drawing/2014/main" id="{82CB7262-15EF-48FA-B837-F0ECDDCB5B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5" name="Imagem 1354">
          <a:extLst>
            <a:ext uri="{FF2B5EF4-FFF2-40B4-BE49-F238E27FC236}">
              <a16:creationId xmlns="" xmlns:a16="http://schemas.microsoft.com/office/drawing/2014/main" id="{0133F32B-AD3F-4C96-853C-8921EEAC49B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56" name="Imagem 1355">
          <a:extLst>
            <a:ext uri="{FF2B5EF4-FFF2-40B4-BE49-F238E27FC236}">
              <a16:creationId xmlns="" xmlns:a16="http://schemas.microsoft.com/office/drawing/2014/main" id="{50597253-4F04-4C7E-9F8B-A453AF29AB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57" name="Imagem 1356">
          <a:extLst>
            <a:ext uri="{FF2B5EF4-FFF2-40B4-BE49-F238E27FC236}">
              <a16:creationId xmlns="" xmlns:a16="http://schemas.microsoft.com/office/drawing/2014/main" id="{F87231BF-E088-461C-A360-C80C9F183BB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58" name="Imagem 1357">
          <a:extLst>
            <a:ext uri="{FF2B5EF4-FFF2-40B4-BE49-F238E27FC236}">
              <a16:creationId xmlns="" xmlns:a16="http://schemas.microsoft.com/office/drawing/2014/main" id="{17F0A22D-1E8E-40C4-AB56-A587B2068D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59" name="Imagem 1358">
          <a:extLst>
            <a:ext uri="{FF2B5EF4-FFF2-40B4-BE49-F238E27FC236}">
              <a16:creationId xmlns="" xmlns:a16="http://schemas.microsoft.com/office/drawing/2014/main" id="{D3764FDF-1549-4CFA-A81E-0B6A86AB8BC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60" name="Imagem 1359">
          <a:extLst>
            <a:ext uri="{FF2B5EF4-FFF2-40B4-BE49-F238E27FC236}">
              <a16:creationId xmlns="" xmlns:a16="http://schemas.microsoft.com/office/drawing/2014/main" id="{76E359AB-365C-4C9B-A957-DD16E3B7A4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61" name="Imagem 1360">
          <a:extLst>
            <a:ext uri="{FF2B5EF4-FFF2-40B4-BE49-F238E27FC236}">
              <a16:creationId xmlns="" xmlns:a16="http://schemas.microsoft.com/office/drawing/2014/main" id="{44D7A877-ECDE-427E-8B09-9C9ECFE731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2" name="Imagem 1361">
          <a:extLst>
            <a:ext uri="{FF2B5EF4-FFF2-40B4-BE49-F238E27FC236}">
              <a16:creationId xmlns="" xmlns:a16="http://schemas.microsoft.com/office/drawing/2014/main" id="{4746A0D6-C750-4609-BE28-0224BE05B9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63" name="Imagem 1362">
          <a:extLst>
            <a:ext uri="{FF2B5EF4-FFF2-40B4-BE49-F238E27FC236}">
              <a16:creationId xmlns="" xmlns:a16="http://schemas.microsoft.com/office/drawing/2014/main" id="{3C93E588-18C3-4CF1-8BC7-C84D95DAFD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64" name="Imagem 1363">
          <a:extLst>
            <a:ext uri="{FF2B5EF4-FFF2-40B4-BE49-F238E27FC236}">
              <a16:creationId xmlns="" xmlns:a16="http://schemas.microsoft.com/office/drawing/2014/main" id="{C6D63BEE-F47A-4EC8-8B8B-4716046A91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65" name="Imagem 1364">
          <a:extLst>
            <a:ext uri="{FF2B5EF4-FFF2-40B4-BE49-F238E27FC236}">
              <a16:creationId xmlns="" xmlns:a16="http://schemas.microsoft.com/office/drawing/2014/main" id="{FFF7C8C5-DFAF-4F65-AAA1-66ED05683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66" name="Imagem 1365">
          <a:extLst>
            <a:ext uri="{FF2B5EF4-FFF2-40B4-BE49-F238E27FC236}">
              <a16:creationId xmlns="" xmlns:a16="http://schemas.microsoft.com/office/drawing/2014/main" id="{2C504CF4-20A4-4231-B444-F1B217B783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67" name="Imagem 1366">
          <a:extLst>
            <a:ext uri="{FF2B5EF4-FFF2-40B4-BE49-F238E27FC236}">
              <a16:creationId xmlns="" xmlns:a16="http://schemas.microsoft.com/office/drawing/2014/main" id="{9D678566-2413-4F38-AEA8-636E99D80C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68" name="Imagem 1367">
          <a:extLst>
            <a:ext uri="{FF2B5EF4-FFF2-40B4-BE49-F238E27FC236}">
              <a16:creationId xmlns="" xmlns:a16="http://schemas.microsoft.com/office/drawing/2014/main" id="{6E9A995A-53C5-40ED-8266-764AB0E9E0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69" name="Imagem 1368">
          <a:extLst>
            <a:ext uri="{FF2B5EF4-FFF2-40B4-BE49-F238E27FC236}">
              <a16:creationId xmlns="" xmlns:a16="http://schemas.microsoft.com/office/drawing/2014/main" id="{71989888-6A4F-45EA-B633-99A19FB3CE3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70" name="Imagem 1369">
          <a:extLst>
            <a:ext uri="{FF2B5EF4-FFF2-40B4-BE49-F238E27FC236}">
              <a16:creationId xmlns="" xmlns:a16="http://schemas.microsoft.com/office/drawing/2014/main" id="{679F7F09-797C-49FF-87A9-6FB4D93135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1" name="Imagem 1370">
          <a:extLst>
            <a:ext uri="{FF2B5EF4-FFF2-40B4-BE49-F238E27FC236}">
              <a16:creationId xmlns="" xmlns:a16="http://schemas.microsoft.com/office/drawing/2014/main" id="{1B2E2AB7-89FE-42A8-9A6A-B0DBD76941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72" name="Imagem 1371">
          <a:extLst>
            <a:ext uri="{FF2B5EF4-FFF2-40B4-BE49-F238E27FC236}">
              <a16:creationId xmlns="" xmlns:a16="http://schemas.microsoft.com/office/drawing/2014/main" id="{EFD6A7E5-E970-445F-8C40-91C2E840E8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3" name="Imagem 1372">
          <a:extLst>
            <a:ext uri="{FF2B5EF4-FFF2-40B4-BE49-F238E27FC236}">
              <a16:creationId xmlns="" xmlns:a16="http://schemas.microsoft.com/office/drawing/2014/main" id="{060CD9F1-6024-45B8-8556-947BFD9E96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74" name="Imagem 1373">
          <a:extLst>
            <a:ext uri="{FF2B5EF4-FFF2-40B4-BE49-F238E27FC236}">
              <a16:creationId xmlns="" xmlns:a16="http://schemas.microsoft.com/office/drawing/2014/main" id="{7D134EAA-7399-47F7-A44B-0EDB29D12CE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75" name="Imagem 1374">
          <a:extLst>
            <a:ext uri="{FF2B5EF4-FFF2-40B4-BE49-F238E27FC236}">
              <a16:creationId xmlns="" xmlns:a16="http://schemas.microsoft.com/office/drawing/2014/main" id="{AA9ADFAE-F4F3-41F6-A466-120ACAF7B16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76" name="Imagem 1375">
          <a:extLst>
            <a:ext uri="{FF2B5EF4-FFF2-40B4-BE49-F238E27FC236}">
              <a16:creationId xmlns="" xmlns:a16="http://schemas.microsoft.com/office/drawing/2014/main" id="{38B1CBFD-CBAF-4BED-A57D-9289FABEBB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77" name="Imagem 1376">
          <a:extLst>
            <a:ext uri="{FF2B5EF4-FFF2-40B4-BE49-F238E27FC236}">
              <a16:creationId xmlns="" xmlns:a16="http://schemas.microsoft.com/office/drawing/2014/main" id="{863D0865-A759-4FAD-B9E5-AA17619724A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78" name="Imagem 1377">
          <a:extLst>
            <a:ext uri="{FF2B5EF4-FFF2-40B4-BE49-F238E27FC236}">
              <a16:creationId xmlns="" xmlns:a16="http://schemas.microsoft.com/office/drawing/2014/main" id="{0DE9AECA-2E28-4671-8AD1-22FF1E2330D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79" name="Imagem 1378">
          <a:extLst>
            <a:ext uri="{FF2B5EF4-FFF2-40B4-BE49-F238E27FC236}">
              <a16:creationId xmlns="" xmlns:a16="http://schemas.microsoft.com/office/drawing/2014/main" id="{98761D7C-F0D5-4AEE-8D15-25B350FF49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80" name="Imagem 1379">
          <a:extLst>
            <a:ext uri="{FF2B5EF4-FFF2-40B4-BE49-F238E27FC236}">
              <a16:creationId xmlns="" xmlns:a16="http://schemas.microsoft.com/office/drawing/2014/main" id="{3D3201DA-543C-4CC2-818D-C6CC1077B1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81" name="Imagem 1380">
          <a:extLst>
            <a:ext uri="{FF2B5EF4-FFF2-40B4-BE49-F238E27FC236}">
              <a16:creationId xmlns="" xmlns:a16="http://schemas.microsoft.com/office/drawing/2014/main" id="{2C815C25-71C0-48BF-BDCB-21B9EF03FE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82" name="Imagem 1381">
          <a:extLst>
            <a:ext uri="{FF2B5EF4-FFF2-40B4-BE49-F238E27FC236}">
              <a16:creationId xmlns="" xmlns:a16="http://schemas.microsoft.com/office/drawing/2014/main" id="{A40769DD-9429-42E4-A7FA-A99D671980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83" name="Imagem 1382">
          <a:extLst>
            <a:ext uri="{FF2B5EF4-FFF2-40B4-BE49-F238E27FC236}">
              <a16:creationId xmlns="" xmlns:a16="http://schemas.microsoft.com/office/drawing/2014/main" id="{DB3A3754-8352-48EE-A7F9-7CC40346206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84" name="Imagem 1383">
          <a:extLst>
            <a:ext uri="{FF2B5EF4-FFF2-40B4-BE49-F238E27FC236}">
              <a16:creationId xmlns="" xmlns:a16="http://schemas.microsoft.com/office/drawing/2014/main" id="{2F011023-8E76-4A8B-B66F-D6D84B1CB8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85" name="Imagem 1384">
          <a:extLst>
            <a:ext uri="{FF2B5EF4-FFF2-40B4-BE49-F238E27FC236}">
              <a16:creationId xmlns="" xmlns:a16="http://schemas.microsoft.com/office/drawing/2014/main" id="{D66B4985-4BC7-44DC-B2E8-A8515DB0F2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86" name="Imagem 1385">
          <a:extLst>
            <a:ext uri="{FF2B5EF4-FFF2-40B4-BE49-F238E27FC236}">
              <a16:creationId xmlns="" xmlns:a16="http://schemas.microsoft.com/office/drawing/2014/main" id="{9B3BC238-9E7B-4B3A-ADDF-54C3AC4BF0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87" name="Imagem 1386">
          <a:extLst>
            <a:ext uri="{FF2B5EF4-FFF2-40B4-BE49-F238E27FC236}">
              <a16:creationId xmlns="" xmlns:a16="http://schemas.microsoft.com/office/drawing/2014/main" id="{06D8BF4D-C72A-4E3F-87C1-3579356F96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88" name="Imagem 1387">
          <a:extLst>
            <a:ext uri="{FF2B5EF4-FFF2-40B4-BE49-F238E27FC236}">
              <a16:creationId xmlns="" xmlns:a16="http://schemas.microsoft.com/office/drawing/2014/main" id="{78E9B65F-2FB9-4428-AD10-7916F99893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89" name="Imagem 1388">
          <a:extLst>
            <a:ext uri="{FF2B5EF4-FFF2-40B4-BE49-F238E27FC236}">
              <a16:creationId xmlns="" xmlns:a16="http://schemas.microsoft.com/office/drawing/2014/main" id="{EE20A94D-140B-4A0B-9B28-218768610C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90" name="Imagem 1389">
          <a:extLst>
            <a:ext uri="{FF2B5EF4-FFF2-40B4-BE49-F238E27FC236}">
              <a16:creationId xmlns="" xmlns:a16="http://schemas.microsoft.com/office/drawing/2014/main" id="{7F9D5EFD-2578-4DCA-B46E-9B3E7A1377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91" name="Imagem 1390">
          <a:extLst>
            <a:ext uri="{FF2B5EF4-FFF2-40B4-BE49-F238E27FC236}">
              <a16:creationId xmlns="" xmlns:a16="http://schemas.microsoft.com/office/drawing/2014/main" id="{B825BCF8-420A-4530-A126-30A645C471D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392" name="Imagem 1391">
          <a:extLst>
            <a:ext uri="{FF2B5EF4-FFF2-40B4-BE49-F238E27FC236}">
              <a16:creationId xmlns="" xmlns:a16="http://schemas.microsoft.com/office/drawing/2014/main" id="{A65A693F-7643-43B3-A4DB-D60C4B0685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393" name="Imagem 1392">
          <a:extLst>
            <a:ext uri="{FF2B5EF4-FFF2-40B4-BE49-F238E27FC236}">
              <a16:creationId xmlns="" xmlns:a16="http://schemas.microsoft.com/office/drawing/2014/main" id="{B8297099-51DD-4213-AFB5-BC42D7E956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94" name="Imagem 1393">
          <a:extLst>
            <a:ext uri="{FF2B5EF4-FFF2-40B4-BE49-F238E27FC236}">
              <a16:creationId xmlns="" xmlns:a16="http://schemas.microsoft.com/office/drawing/2014/main" id="{AD3FD04F-F008-4560-B914-FB95A257B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95" name="Imagem 1394">
          <a:extLst>
            <a:ext uri="{FF2B5EF4-FFF2-40B4-BE49-F238E27FC236}">
              <a16:creationId xmlns="" xmlns:a16="http://schemas.microsoft.com/office/drawing/2014/main" id="{427715AB-CDF1-42E7-801C-FC42DC07E46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396" name="Imagem 1395">
          <a:extLst>
            <a:ext uri="{FF2B5EF4-FFF2-40B4-BE49-F238E27FC236}">
              <a16:creationId xmlns="" xmlns:a16="http://schemas.microsoft.com/office/drawing/2014/main" id="{9A7A7604-8919-4A8A-9C28-7B24980AE1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397" name="Imagem 1396">
          <a:extLst>
            <a:ext uri="{FF2B5EF4-FFF2-40B4-BE49-F238E27FC236}">
              <a16:creationId xmlns="" xmlns:a16="http://schemas.microsoft.com/office/drawing/2014/main" id="{03FF7C33-CA78-4A21-BAA8-DDB9B9615F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398" name="Imagem 1397">
          <a:extLst>
            <a:ext uri="{FF2B5EF4-FFF2-40B4-BE49-F238E27FC236}">
              <a16:creationId xmlns="" xmlns:a16="http://schemas.microsoft.com/office/drawing/2014/main" id="{E9872F7A-271A-4968-93B1-497E760AFE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399" name="Imagem 1398">
          <a:extLst>
            <a:ext uri="{FF2B5EF4-FFF2-40B4-BE49-F238E27FC236}">
              <a16:creationId xmlns="" xmlns:a16="http://schemas.microsoft.com/office/drawing/2014/main" id="{0E522500-5E4C-4D1C-AFB7-B9E23454F11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0" name="Imagem 1399">
          <a:extLst>
            <a:ext uri="{FF2B5EF4-FFF2-40B4-BE49-F238E27FC236}">
              <a16:creationId xmlns="" xmlns:a16="http://schemas.microsoft.com/office/drawing/2014/main" id="{5B6BD03D-39CD-41E0-9249-337C2A111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01" name="Imagem 1400">
          <a:extLst>
            <a:ext uri="{FF2B5EF4-FFF2-40B4-BE49-F238E27FC236}">
              <a16:creationId xmlns="" xmlns:a16="http://schemas.microsoft.com/office/drawing/2014/main" id="{2EDC5A4B-705A-434B-BB23-0D93D222E5C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02" name="Imagem 1401">
          <a:extLst>
            <a:ext uri="{FF2B5EF4-FFF2-40B4-BE49-F238E27FC236}">
              <a16:creationId xmlns="" xmlns:a16="http://schemas.microsoft.com/office/drawing/2014/main" id="{AE7FDD6D-8CA7-423D-ACB6-D6792A7AE7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03" name="Imagem 1402">
          <a:extLst>
            <a:ext uri="{FF2B5EF4-FFF2-40B4-BE49-F238E27FC236}">
              <a16:creationId xmlns="" xmlns:a16="http://schemas.microsoft.com/office/drawing/2014/main" id="{B70326CA-B2AF-4EA8-96B5-191B908737F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04" name="Imagem 1403">
          <a:extLst>
            <a:ext uri="{FF2B5EF4-FFF2-40B4-BE49-F238E27FC236}">
              <a16:creationId xmlns="" xmlns:a16="http://schemas.microsoft.com/office/drawing/2014/main" id="{EC78E3DD-8BA1-41D9-9758-A676CD1768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05" name="Imagem 1404">
          <a:extLst>
            <a:ext uri="{FF2B5EF4-FFF2-40B4-BE49-F238E27FC236}">
              <a16:creationId xmlns="" xmlns:a16="http://schemas.microsoft.com/office/drawing/2014/main" id="{A4889282-8569-42B9-82EA-1E5B7EA263F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06" name="Imagem 1405">
          <a:extLst>
            <a:ext uri="{FF2B5EF4-FFF2-40B4-BE49-F238E27FC236}">
              <a16:creationId xmlns="" xmlns:a16="http://schemas.microsoft.com/office/drawing/2014/main" id="{782F840A-14AA-414B-B077-7925E8DE4D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07" name="Imagem 1406">
          <a:extLst>
            <a:ext uri="{FF2B5EF4-FFF2-40B4-BE49-F238E27FC236}">
              <a16:creationId xmlns="" xmlns:a16="http://schemas.microsoft.com/office/drawing/2014/main" id="{86FB0483-A9E0-430F-B9A7-2CA34276587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08" name="Imagem 1407">
          <a:extLst>
            <a:ext uri="{FF2B5EF4-FFF2-40B4-BE49-F238E27FC236}">
              <a16:creationId xmlns="" xmlns:a16="http://schemas.microsoft.com/office/drawing/2014/main" id="{B938B0BF-A5AA-44F5-972C-E34ACD4D5A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09" name="Imagem 1408">
          <a:extLst>
            <a:ext uri="{FF2B5EF4-FFF2-40B4-BE49-F238E27FC236}">
              <a16:creationId xmlns="" xmlns:a16="http://schemas.microsoft.com/office/drawing/2014/main" id="{F1A992BA-D5F6-45E7-8622-135513DF76A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10" name="Imagem 1409">
          <a:extLst>
            <a:ext uri="{FF2B5EF4-FFF2-40B4-BE49-F238E27FC236}">
              <a16:creationId xmlns="" xmlns:a16="http://schemas.microsoft.com/office/drawing/2014/main" id="{6DCDFB3E-025A-4F52-8062-B5FA5B2A44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11" name="Imagem 1410">
          <a:extLst>
            <a:ext uri="{FF2B5EF4-FFF2-40B4-BE49-F238E27FC236}">
              <a16:creationId xmlns="" xmlns:a16="http://schemas.microsoft.com/office/drawing/2014/main" id="{5386063C-9023-423E-8B17-449DC6CE5B5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12" name="Imagem 1411">
          <a:extLst>
            <a:ext uri="{FF2B5EF4-FFF2-40B4-BE49-F238E27FC236}">
              <a16:creationId xmlns="" xmlns:a16="http://schemas.microsoft.com/office/drawing/2014/main" id="{6E5AC5EE-C2FB-41FD-A720-623788F48C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13" name="Imagem 1412">
          <a:extLst>
            <a:ext uri="{FF2B5EF4-FFF2-40B4-BE49-F238E27FC236}">
              <a16:creationId xmlns="" xmlns:a16="http://schemas.microsoft.com/office/drawing/2014/main" id="{D79D12B6-60AA-4E08-AB76-7885A746A54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14" name="Imagem 1413">
          <a:extLst>
            <a:ext uri="{FF2B5EF4-FFF2-40B4-BE49-F238E27FC236}">
              <a16:creationId xmlns="" xmlns:a16="http://schemas.microsoft.com/office/drawing/2014/main" id="{AFE66438-C51A-4151-820F-0C02FBE2AF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15" name="Imagem 1414">
          <a:extLst>
            <a:ext uri="{FF2B5EF4-FFF2-40B4-BE49-F238E27FC236}">
              <a16:creationId xmlns="" xmlns:a16="http://schemas.microsoft.com/office/drawing/2014/main" id="{A0A21AA7-8AED-4B70-A7D8-052E7A6D41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16" name="Imagem 1415">
          <a:extLst>
            <a:ext uri="{FF2B5EF4-FFF2-40B4-BE49-F238E27FC236}">
              <a16:creationId xmlns="" xmlns:a16="http://schemas.microsoft.com/office/drawing/2014/main" id="{7B823459-04EA-45C0-BBC7-93A68230A6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17" name="Imagem 1416">
          <a:extLst>
            <a:ext uri="{FF2B5EF4-FFF2-40B4-BE49-F238E27FC236}">
              <a16:creationId xmlns="" xmlns:a16="http://schemas.microsoft.com/office/drawing/2014/main" id="{0CDA237E-3326-47D9-B1C6-C0E40124E7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18" name="Imagem 1417">
          <a:extLst>
            <a:ext uri="{FF2B5EF4-FFF2-40B4-BE49-F238E27FC236}">
              <a16:creationId xmlns="" xmlns:a16="http://schemas.microsoft.com/office/drawing/2014/main" id="{EF01E03E-8590-4E25-B147-0E631EA0FE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19" name="Imagem 1418">
          <a:extLst>
            <a:ext uri="{FF2B5EF4-FFF2-40B4-BE49-F238E27FC236}">
              <a16:creationId xmlns="" xmlns:a16="http://schemas.microsoft.com/office/drawing/2014/main" id="{0240C2B1-C49E-4BD8-AF77-EED988C9C6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0" name="Imagem 1419">
          <a:extLst>
            <a:ext uri="{FF2B5EF4-FFF2-40B4-BE49-F238E27FC236}">
              <a16:creationId xmlns="" xmlns:a16="http://schemas.microsoft.com/office/drawing/2014/main" id="{C048218A-2066-4E23-B82B-A3B4ABC735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21" name="Imagem 1420">
          <a:extLst>
            <a:ext uri="{FF2B5EF4-FFF2-40B4-BE49-F238E27FC236}">
              <a16:creationId xmlns="" xmlns:a16="http://schemas.microsoft.com/office/drawing/2014/main" id="{C6C41C9E-29F6-48CD-8772-EC609F9B38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22" name="Imagem 1421">
          <a:extLst>
            <a:ext uri="{FF2B5EF4-FFF2-40B4-BE49-F238E27FC236}">
              <a16:creationId xmlns="" xmlns:a16="http://schemas.microsoft.com/office/drawing/2014/main" id="{B6D3C2CF-B7D0-4AD5-9F5C-4C6FC6BAB5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23" name="Imagem 1422">
          <a:extLst>
            <a:ext uri="{FF2B5EF4-FFF2-40B4-BE49-F238E27FC236}">
              <a16:creationId xmlns="" xmlns:a16="http://schemas.microsoft.com/office/drawing/2014/main" id="{363BBF06-A5B0-4FF8-8890-316E973E291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24" name="Imagem 1423">
          <a:extLst>
            <a:ext uri="{FF2B5EF4-FFF2-40B4-BE49-F238E27FC236}">
              <a16:creationId xmlns="" xmlns:a16="http://schemas.microsoft.com/office/drawing/2014/main" id="{410F7960-D996-4FEE-B8C1-EA2D2BE463A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25" name="Imagem 1424">
          <a:extLst>
            <a:ext uri="{FF2B5EF4-FFF2-40B4-BE49-F238E27FC236}">
              <a16:creationId xmlns="" xmlns:a16="http://schemas.microsoft.com/office/drawing/2014/main" id="{A8F286DF-6BE1-4E12-A6E7-5C2C30DF7B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6" name="Imagem 1425">
          <a:extLst>
            <a:ext uri="{FF2B5EF4-FFF2-40B4-BE49-F238E27FC236}">
              <a16:creationId xmlns="" xmlns:a16="http://schemas.microsoft.com/office/drawing/2014/main" id="{EC534974-69D0-4ED8-9C43-6FF4601E5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27" name="Imagem 1426">
          <a:extLst>
            <a:ext uri="{FF2B5EF4-FFF2-40B4-BE49-F238E27FC236}">
              <a16:creationId xmlns="" xmlns:a16="http://schemas.microsoft.com/office/drawing/2014/main" id="{1C550E66-8FE9-4530-A649-A32FD900FF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28" name="Imagem 1427">
          <a:extLst>
            <a:ext uri="{FF2B5EF4-FFF2-40B4-BE49-F238E27FC236}">
              <a16:creationId xmlns="" xmlns:a16="http://schemas.microsoft.com/office/drawing/2014/main" id="{098984F7-81A3-4536-99CD-7CC62FE47B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29" name="Imagem 1428">
          <a:extLst>
            <a:ext uri="{FF2B5EF4-FFF2-40B4-BE49-F238E27FC236}">
              <a16:creationId xmlns="" xmlns:a16="http://schemas.microsoft.com/office/drawing/2014/main" id="{584C99D9-A7FE-489A-B4D2-B55F9BCBEF2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430" name="Imagem 1429">
          <a:extLst>
            <a:ext uri="{FF2B5EF4-FFF2-40B4-BE49-F238E27FC236}">
              <a16:creationId xmlns="" xmlns:a16="http://schemas.microsoft.com/office/drawing/2014/main" id="{19765C0B-40B2-47D1-A407-71CE5C2B9F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431" name="Imagem 1430">
          <a:extLst>
            <a:ext uri="{FF2B5EF4-FFF2-40B4-BE49-F238E27FC236}">
              <a16:creationId xmlns="" xmlns:a16="http://schemas.microsoft.com/office/drawing/2014/main" id="{D825CCEB-69B1-4C12-A9E5-D333019703C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32" name="Imagem 1431">
          <a:extLst>
            <a:ext uri="{FF2B5EF4-FFF2-40B4-BE49-F238E27FC236}">
              <a16:creationId xmlns="" xmlns:a16="http://schemas.microsoft.com/office/drawing/2014/main" id="{10C8E1AD-AFF9-4CD8-B3D5-CEFC55702A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33" name="Imagem 1432">
          <a:extLst>
            <a:ext uri="{FF2B5EF4-FFF2-40B4-BE49-F238E27FC236}">
              <a16:creationId xmlns="" xmlns:a16="http://schemas.microsoft.com/office/drawing/2014/main" id="{EED7B95C-04C7-4EB3-A744-EAA1402E219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34" name="Imagem 1433">
          <a:extLst>
            <a:ext uri="{FF2B5EF4-FFF2-40B4-BE49-F238E27FC236}">
              <a16:creationId xmlns="" xmlns:a16="http://schemas.microsoft.com/office/drawing/2014/main" id="{01F9CD1C-2D35-41E0-9CE5-2EC0B4F0AF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5" name="Imagem 1434">
          <a:extLst>
            <a:ext uri="{FF2B5EF4-FFF2-40B4-BE49-F238E27FC236}">
              <a16:creationId xmlns="" xmlns:a16="http://schemas.microsoft.com/office/drawing/2014/main" id="{AF9DCA14-137D-47FD-8EAD-C4B0612885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36" name="Imagem 1435">
          <a:extLst>
            <a:ext uri="{FF2B5EF4-FFF2-40B4-BE49-F238E27FC236}">
              <a16:creationId xmlns="" xmlns:a16="http://schemas.microsoft.com/office/drawing/2014/main" id="{643FE28C-9985-4036-A3CD-95E16A797F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37" name="Imagem 1436">
          <a:extLst>
            <a:ext uri="{FF2B5EF4-FFF2-40B4-BE49-F238E27FC236}">
              <a16:creationId xmlns="" xmlns:a16="http://schemas.microsoft.com/office/drawing/2014/main" id="{3834C5B8-A43F-4059-901A-3FAAD447D9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180975</xdr:rowOff>
    </xdr:to>
    <xdr:pic>
      <xdr:nvPicPr>
        <xdr:cNvPr id="1438" name="Imagem 1437">
          <a:extLst>
            <a:ext uri="{FF2B5EF4-FFF2-40B4-BE49-F238E27FC236}">
              <a16:creationId xmlns="" xmlns:a16="http://schemas.microsoft.com/office/drawing/2014/main" id="{D202E692-364C-4410-825C-B9BC71A975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1439" name="Imagem 1438">
          <a:extLst>
            <a:ext uri="{FF2B5EF4-FFF2-40B4-BE49-F238E27FC236}">
              <a16:creationId xmlns="" xmlns:a16="http://schemas.microsoft.com/office/drawing/2014/main" id="{71367FAF-7103-45F1-A26E-B6C2A694738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1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40" name="Imagem 1439">
          <a:extLst>
            <a:ext uri="{FF2B5EF4-FFF2-40B4-BE49-F238E27FC236}">
              <a16:creationId xmlns="" xmlns:a16="http://schemas.microsoft.com/office/drawing/2014/main" id="{B0123AD6-C064-4C2A-9DCD-3A5195D6D5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41" name="Imagem 1440">
          <a:extLst>
            <a:ext uri="{FF2B5EF4-FFF2-40B4-BE49-F238E27FC236}">
              <a16:creationId xmlns="" xmlns:a16="http://schemas.microsoft.com/office/drawing/2014/main" id="{C6BB374D-036E-414F-B4B7-BBD48BC5F93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2" name="Imagem 1441">
          <a:extLst>
            <a:ext uri="{FF2B5EF4-FFF2-40B4-BE49-F238E27FC236}">
              <a16:creationId xmlns="" xmlns:a16="http://schemas.microsoft.com/office/drawing/2014/main" id="{8E658F32-06AD-4DD6-B254-A92F5548B3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43" name="Imagem 1442">
          <a:extLst>
            <a:ext uri="{FF2B5EF4-FFF2-40B4-BE49-F238E27FC236}">
              <a16:creationId xmlns="" xmlns:a16="http://schemas.microsoft.com/office/drawing/2014/main" id="{3B9A43D4-415F-4F59-B941-CDCF6F26176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44" name="Imagem 1443">
          <a:extLst>
            <a:ext uri="{FF2B5EF4-FFF2-40B4-BE49-F238E27FC236}">
              <a16:creationId xmlns="" xmlns:a16="http://schemas.microsoft.com/office/drawing/2014/main" id="{8FE37610-97C5-4B15-9525-02729951B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45" name="Imagem 1444">
          <a:extLst>
            <a:ext uri="{FF2B5EF4-FFF2-40B4-BE49-F238E27FC236}">
              <a16:creationId xmlns="" xmlns:a16="http://schemas.microsoft.com/office/drawing/2014/main" id="{CA6EB428-3A25-4615-872B-DA0479A77D5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446" name="Imagem 1445">
          <a:extLst>
            <a:ext uri="{FF2B5EF4-FFF2-40B4-BE49-F238E27FC236}">
              <a16:creationId xmlns="" xmlns:a16="http://schemas.microsoft.com/office/drawing/2014/main" id="{B4E0FFCC-2AAA-42A6-925A-004A4AE15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447" name="Imagem 1446">
          <a:extLst>
            <a:ext uri="{FF2B5EF4-FFF2-40B4-BE49-F238E27FC236}">
              <a16:creationId xmlns="" xmlns:a16="http://schemas.microsoft.com/office/drawing/2014/main" id="{5C79E659-5191-4A3B-A957-44E7F0D998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48" name="Imagem 1447">
          <a:extLst>
            <a:ext uri="{FF2B5EF4-FFF2-40B4-BE49-F238E27FC236}">
              <a16:creationId xmlns="" xmlns:a16="http://schemas.microsoft.com/office/drawing/2014/main" id="{338D0210-0555-44E5-8C6D-16F41DDC3C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49" name="Imagem 1448">
          <a:extLst>
            <a:ext uri="{FF2B5EF4-FFF2-40B4-BE49-F238E27FC236}">
              <a16:creationId xmlns="" xmlns:a16="http://schemas.microsoft.com/office/drawing/2014/main" id="{0A9BB85C-57AD-4CAA-BA9C-6AD2BA5362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50" name="Imagem 1449">
          <a:extLst>
            <a:ext uri="{FF2B5EF4-FFF2-40B4-BE49-F238E27FC236}">
              <a16:creationId xmlns="" xmlns:a16="http://schemas.microsoft.com/office/drawing/2014/main" id="{C469B118-063D-4A3C-BD63-3970D766FA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1" name="Imagem 1450">
          <a:extLst>
            <a:ext uri="{FF2B5EF4-FFF2-40B4-BE49-F238E27FC236}">
              <a16:creationId xmlns="" xmlns:a16="http://schemas.microsoft.com/office/drawing/2014/main" id="{0F9BFF7F-8A9E-455C-91E6-E27E273F33E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52" name="Imagem 1451">
          <a:extLst>
            <a:ext uri="{FF2B5EF4-FFF2-40B4-BE49-F238E27FC236}">
              <a16:creationId xmlns="" xmlns:a16="http://schemas.microsoft.com/office/drawing/2014/main" id="{966119DD-094C-4F75-B2E7-B88A88D996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3" name="Imagem 1452">
          <a:extLst>
            <a:ext uri="{FF2B5EF4-FFF2-40B4-BE49-F238E27FC236}">
              <a16:creationId xmlns="" xmlns:a16="http://schemas.microsoft.com/office/drawing/2014/main" id="{7ED9FF89-1060-4E43-BC4E-3BA8A82B1CC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179070</xdr:rowOff>
    </xdr:to>
    <xdr:pic>
      <xdr:nvPicPr>
        <xdr:cNvPr id="1454" name="Imagem 1453">
          <a:extLst>
            <a:ext uri="{FF2B5EF4-FFF2-40B4-BE49-F238E27FC236}">
              <a16:creationId xmlns="" xmlns:a16="http://schemas.microsoft.com/office/drawing/2014/main" id="{4D569A0A-7C6B-4F4B-A42E-5A501AEC82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7912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180018</xdr:rowOff>
    </xdr:to>
    <xdr:pic>
      <xdr:nvPicPr>
        <xdr:cNvPr id="1455" name="Imagem 1454">
          <a:extLst>
            <a:ext uri="{FF2B5EF4-FFF2-40B4-BE49-F238E27FC236}">
              <a16:creationId xmlns="" xmlns:a16="http://schemas.microsoft.com/office/drawing/2014/main" id="{4A60AAFC-360E-4BC4-B37B-E5D9A75E2A4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56" name="Imagem 1455">
          <a:extLst>
            <a:ext uri="{FF2B5EF4-FFF2-40B4-BE49-F238E27FC236}">
              <a16:creationId xmlns="" xmlns:a16="http://schemas.microsoft.com/office/drawing/2014/main" id="{6E9C8A33-C3B4-441A-B9BB-B8F7E863DC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57" name="Imagem 1456">
          <a:extLst>
            <a:ext uri="{FF2B5EF4-FFF2-40B4-BE49-F238E27FC236}">
              <a16:creationId xmlns="" xmlns:a16="http://schemas.microsoft.com/office/drawing/2014/main" id="{1D2E67CD-6856-4B21-A4A9-7732108A091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58" name="Imagem 1457">
          <a:extLst>
            <a:ext uri="{FF2B5EF4-FFF2-40B4-BE49-F238E27FC236}">
              <a16:creationId xmlns="" xmlns:a16="http://schemas.microsoft.com/office/drawing/2014/main" id="{87CD71F7-EE3A-4768-90EA-EEE6E01FB5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59" name="Imagem 1458">
          <a:extLst>
            <a:ext uri="{FF2B5EF4-FFF2-40B4-BE49-F238E27FC236}">
              <a16:creationId xmlns="" xmlns:a16="http://schemas.microsoft.com/office/drawing/2014/main" id="{E0C89346-192E-4DF9-B88E-2849B74AE7D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60" name="Imagem 1459">
          <a:extLst>
            <a:ext uri="{FF2B5EF4-FFF2-40B4-BE49-F238E27FC236}">
              <a16:creationId xmlns="" xmlns:a16="http://schemas.microsoft.com/office/drawing/2014/main" id="{AB614C1C-B9E5-445A-9372-9A5DB90DA9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61" name="Imagem 1460">
          <a:extLst>
            <a:ext uri="{FF2B5EF4-FFF2-40B4-BE49-F238E27FC236}">
              <a16:creationId xmlns="" xmlns:a16="http://schemas.microsoft.com/office/drawing/2014/main" id="{A3F2BE21-275A-40B6-B5DE-97381AD9B32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62" name="Imagem 1461">
          <a:extLst>
            <a:ext uri="{FF2B5EF4-FFF2-40B4-BE49-F238E27FC236}">
              <a16:creationId xmlns="" xmlns:a16="http://schemas.microsoft.com/office/drawing/2014/main" id="{CEC9A35A-B1FC-4D9F-AF68-6CFB1337C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63" name="Imagem 1462">
          <a:extLst>
            <a:ext uri="{FF2B5EF4-FFF2-40B4-BE49-F238E27FC236}">
              <a16:creationId xmlns="" xmlns:a16="http://schemas.microsoft.com/office/drawing/2014/main" id="{B621010D-D664-48FD-8932-26186D8C77C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64" name="Imagem 1463">
          <a:extLst>
            <a:ext uri="{FF2B5EF4-FFF2-40B4-BE49-F238E27FC236}">
              <a16:creationId xmlns="" xmlns:a16="http://schemas.microsoft.com/office/drawing/2014/main" id="{9DA2840D-7FC8-42FF-9C92-28810ED53D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65" name="Imagem 1464">
          <a:extLst>
            <a:ext uri="{FF2B5EF4-FFF2-40B4-BE49-F238E27FC236}">
              <a16:creationId xmlns="" xmlns:a16="http://schemas.microsoft.com/office/drawing/2014/main" id="{BD2E670B-6BB9-4F29-B89A-5E10582D08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66" name="Imagem 1465">
          <a:extLst>
            <a:ext uri="{FF2B5EF4-FFF2-40B4-BE49-F238E27FC236}">
              <a16:creationId xmlns="" xmlns:a16="http://schemas.microsoft.com/office/drawing/2014/main" id="{085875EB-872F-496F-9B25-40450E1B9E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67" name="Imagem 1466">
          <a:extLst>
            <a:ext uri="{FF2B5EF4-FFF2-40B4-BE49-F238E27FC236}">
              <a16:creationId xmlns="" xmlns:a16="http://schemas.microsoft.com/office/drawing/2014/main" id="{4632E42A-E70A-46F7-A778-ECE890A53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68" name="Imagem 1467">
          <a:extLst>
            <a:ext uri="{FF2B5EF4-FFF2-40B4-BE49-F238E27FC236}">
              <a16:creationId xmlns="" xmlns:a16="http://schemas.microsoft.com/office/drawing/2014/main" id="{6FBED7EB-EF5D-4C00-B8DB-B426BB894A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69" name="Imagem 1468">
          <a:extLst>
            <a:ext uri="{FF2B5EF4-FFF2-40B4-BE49-F238E27FC236}">
              <a16:creationId xmlns="" xmlns:a16="http://schemas.microsoft.com/office/drawing/2014/main" id="{4F7AC04D-50C8-46BB-8965-060B007C56D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70" name="Imagem 1469">
          <a:extLst>
            <a:ext uri="{FF2B5EF4-FFF2-40B4-BE49-F238E27FC236}">
              <a16:creationId xmlns="" xmlns:a16="http://schemas.microsoft.com/office/drawing/2014/main" id="{46EDCA61-E4C6-47A3-96F2-A514FD3F49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71" name="Imagem 1470">
          <a:extLst>
            <a:ext uri="{FF2B5EF4-FFF2-40B4-BE49-F238E27FC236}">
              <a16:creationId xmlns="" xmlns:a16="http://schemas.microsoft.com/office/drawing/2014/main" id="{9960BC71-23C5-4496-A98F-7AF336D0994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72" name="Imagem 1471">
          <a:extLst>
            <a:ext uri="{FF2B5EF4-FFF2-40B4-BE49-F238E27FC236}">
              <a16:creationId xmlns="" xmlns:a16="http://schemas.microsoft.com/office/drawing/2014/main" id="{31E513EF-77F7-4FC9-A417-571F873E0E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73" name="Imagem 1472">
          <a:extLst>
            <a:ext uri="{FF2B5EF4-FFF2-40B4-BE49-F238E27FC236}">
              <a16:creationId xmlns="" xmlns:a16="http://schemas.microsoft.com/office/drawing/2014/main" id="{E3EEBEDB-4AE7-4043-88AA-C982EF6ACA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74" name="Imagem 1473">
          <a:extLst>
            <a:ext uri="{FF2B5EF4-FFF2-40B4-BE49-F238E27FC236}">
              <a16:creationId xmlns="" xmlns:a16="http://schemas.microsoft.com/office/drawing/2014/main" id="{1A2FA945-4006-4A6E-93E7-5B21E9470B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75" name="Imagem 1474">
          <a:extLst>
            <a:ext uri="{FF2B5EF4-FFF2-40B4-BE49-F238E27FC236}">
              <a16:creationId xmlns="" xmlns:a16="http://schemas.microsoft.com/office/drawing/2014/main" id="{11FE1702-8DD7-44C8-A718-BC0BBB83338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76" name="Imagem 1475">
          <a:extLst>
            <a:ext uri="{FF2B5EF4-FFF2-40B4-BE49-F238E27FC236}">
              <a16:creationId xmlns="" xmlns:a16="http://schemas.microsoft.com/office/drawing/2014/main" id="{25FEE5BD-FC0A-498C-A85F-BC88170068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77" name="Imagem 1476">
          <a:extLst>
            <a:ext uri="{FF2B5EF4-FFF2-40B4-BE49-F238E27FC236}">
              <a16:creationId xmlns="" xmlns:a16="http://schemas.microsoft.com/office/drawing/2014/main" id="{9040BEBD-99AC-4E07-9FCC-B0755EE6F76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78" name="Imagem 1477">
          <a:extLst>
            <a:ext uri="{FF2B5EF4-FFF2-40B4-BE49-F238E27FC236}">
              <a16:creationId xmlns="" xmlns:a16="http://schemas.microsoft.com/office/drawing/2014/main" id="{9DEAC786-9137-4690-B5EB-B352FEE933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79" name="Imagem 1478">
          <a:extLst>
            <a:ext uri="{FF2B5EF4-FFF2-40B4-BE49-F238E27FC236}">
              <a16:creationId xmlns="" xmlns:a16="http://schemas.microsoft.com/office/drawing/2014/main" id="{36140FD7-720E-462F-96B3-D6BC0ABE76A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0" name="Imagem 1479">
          <a:extLst>
            <a:ext uri="{FF2B5EF4-FFF2-40B4-BE49-F238E27FC236}">
              <a16:creationId xmlns="" xmlns:a16="http://schemas.microsoft.com/office/drawing/2014/main" id="{06E4461B-A553-413A-A392-B034963593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81" name="Imagem 1480">
          <a:extLst>
            <a:ext uri="{FF2B5EF4-FFF2-40B4-BE49-F238E27FC236}">
              <a16:creationId xmlns="" xmlns:a16="http://schemas.microsoft.com/office/drawing/2014/main" id="{A9E88B0C-B348-4B69-BAAF-91EB543EEA4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82" name="Imagem 1481">
          <a:extLst>
            <a:ext uri="{FF2B5EF4-FFF2-40B4-BE49-F238E27FC236}">
              <a16:creationId xmlns="" xmlns:a16="http://schemas.microsoft.com/office/drawing/2014/main" id="{815C0EC5-087E-438C-B803-8A91E540EA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83" name="Imagem 1482">
          <a:extLst>
            <a:ext uri="{FF2B5EF4-FFF2-40B4-BE49-F238E27FC236}">
              <a16:creationId xmlns="" xmlns:a16="http://schemas.microsoft.com/office/drawing/2014/main" id="{46BE7E4A-E4A4-482E-912B-30A2F11D94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84" name="Imagem 1483">
          <a:extLst>
            <a:ext uri="{FF2B5EF4-FFF2-40B4-BE49-F238E27FC236}">
              <a16:creationId xmlns="" xmlns:a16="http://schemas.microsoft.com/office/drawing/2014/main" id="{0B7E865C-E458-4E4F-B25C-8958C8A08E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85" name="Imagem 1484">
          <a:extLst>
            <a:ext uri="{FF2B5EF4-FFF2-40B4-BE49-F238E27FC236}">
              <a16:creationId xmlns="" xmlns:a16="http://schemas.microsoft.com/office/drawing/2014/main" id="{B099C2C5-7B52-48AE-813A-8E3150E58F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486" name="Imagem 1485">
          <a:extLst>
            <a:ext uri="{FF2B5EF4-FFF2-40B4-BE49-F238E27FC236}">
              <a16:creationId xmlns="" xmlns:a16="http://schemas.microsoft.com/office/drawing/2014/main" id="{6DE64B31-AF75-4515-8867-EF3C5FB783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487" name="Imagem 1486">
          <a:extLst>
            <a:ext uri="{FF2B5EF4-FFF2-40B4-BE49-F238E27FC236}">
              <a16:creationId xmlns="" xmlns:a16="http://schemas.microsoft.com/office/drawing/2014/main" id="{C97E0F0D-077C-4385-81E5-82C9E62B9CB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88" name="Imagem 1487">
          <a:extLst>
            <a:ext uri="{FF2B5EF4-FFF2-40B4-BE49-F238E27FC236}">
              <a16:creationId xmlns="" xmlns:a16="http://schemas.microsoft.com/office/drawing/2014/main" id="{83949A6C-3373-4319-B9A7-05C204F422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89" name="Imagem 1488">
          <a:extLst>
            <a:ext uri="{FF2B5EF4-FFF2-40B4-BE49-F238E27FC236}">
              <a16:creationId xmlns="" xmlns:a16="http://schemas.microsoft.com/office/drawing/2014/main" id="{B7646735-8585-432C-937E-9CF555A4408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90" name="Imagem 1489">
          <a:extLst>
            <a:ext uri="{FF2B5EF4-FFF2-40B4-BE49-F238E27FC236}">
              <a16:creationId xmlns="" xmlns:a16="http://schemas.microsoft.com/office/drawing/2014/main" id="{DE9FFAD0-DA55-4E92-98A6-062AAEE661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91" name="Imagem 1490">
          <a:extLst>
            <a:ext uri="{FF2B5EF4-FFF2-40B4-BE49-F238E27FC236}">
              <a16:creationId xmlns="" xmlns:a16="http://schemas.microsoft.com/office/drawing/2014/main" id="{C439A387-19CC-4931-8414-4D72AC18F5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92" name="Imagem 1491">
          <a:extLst>
            <a:ext uri="{FF2B5EF4-FFF2-40B4-BE49-F238E27FC236}">
              <a16:creationId xmlns="" xmlns:a16="http://schemas.microsoft.com/office/drawing/2014/main" id="{14738313-F7BF-4767-B16B-4322E880DB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93" name="Imagem 1492">
          <a:extLst>
            <a:ext uri="{FF2B5EF4-FFF2-40B4-BE49-F238E27FC236}">
              <a16:creationId xmlns="" xmlns:a16="http://schemas.microsoft.com/office/drawing/2014/main" id="{82348DC1-E503-40DA-9AB4-E255A5BDBC0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494" name="Imagem 1493">
          <a:extLst>
            <a:ext uri="{FF2B5EF4-FFF2-40B4-BE49-F238E27FC236}">
              <a16:creationId xmlns="" xmlns:a16="http://schemas.microsoft.com/office/drawing/2014/main" id="{45792126-132A-4935-BA79-13924A354A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495" name="Imagem 1494">
          <a:extLst>
            <a:ext uri="{FF2B5EF4-FFF2-40B4-BE49-F238E27FC236}">
              <a16:creationId xmlns="" xmlns:a16="http://schemas.microsoft.com/office/drawing/2014/main" id="{DB86FD88-2B29-4FD4-93AB-DED51ED73A9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496" name="Imagem 1495">
          <a:extLst>
            <a:ext uri="{FF2B5EF4-FFF2-40B4-BE49-F238E27FC236}">
              <a16:creationId xmlns="" xmlns:a16="http://schemas.microsoft.com/office/drawing/2014/main" id="{AA4FCEE5-2C86-449D-B08F-C5DB305A83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497" name="Imagem 1496">
          <a:extLst>
            <a:ext uri="{FF2B5EF4-FFF2-40B4-BE49-F238E27FC236}">
              <a16:creationId xmlns="" xmlns:a16="http://schemas.microsoft.com/office/drawing/2014/main" id="{0DD58D39-ECA6-4171-9245-C1C80F64E4A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498" name="Imagem 1497">
          <a:extLst>
            <a:ext uri="{FF2B5EF4-FFF2-40B4-BE49-F238E27FC236}">
              <a16:creationId xmlns="" xmlns:a16="http://schemas.microsoft.com/office/drawing/2014/main" id="{27658019-8DB9-4E3E-BCB9-CA14D4AEE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499" name="Imagem 1498">
          <a:extLst>
            <a:ext uri="{FF2B5EF4-FFF2-40B4-BE49-F238E27FC236}">
              <a16:creationId xmlns="" xmlns:a16="http://schemas.microsoft.com/office/drawing/2014/main" id="{44B071B8-862A-4DD7-B3BD-2214A40CBE8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0" name="Imagem 1499">
          <a:extLst>
            <a:ext uri="{FF2B5EF4-FFF2-40B4-BE49-F238E27FC236}">
              <a16:creationId xmlns="" xmlns:a16="http://schemas.microsoft.com/office/drawing/2014/main" id="{AEACA87E-EB0A-472D-B2EA-98FCAA7BA1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01" name="Imagem 1500">
          <a:extLst>
            <a:ext uri="{FF2B5EF4-FFF2-40B4-BE49-F238E27FC236}">
              <a16:creationId xmlns="" xmlns:a16="http://schemas.microsoft.com/office/drawing/2014/main" id="{04009DCE-530D-4FA4-BB07-720BF3A50FF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502" name="Imagem 1501">
          <a:extLst>
            <a:ext uri="{FF2B5EF4-FFF2-40B4-BE49-F238E27FC236}">
              <a16:creationId xmlns="" xmlns:a16="http://schemas.microsoft.com/office/drawing/2014/main" id="{5585F8AC-BC83-4C8D-8341-0C569A3FA7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503" name="Imagem 1502">
          <a:extLst>
            <a:ext uri="{FF2B5EF4-FFF2-40B4-BE49-F238E27FC236}">
              <a16:creationId xmlns="" xmlns:a16="http://schemas.microsoft.com/office/drawing/2014/main" id="{98C9F90D-99F6-41D9-B510-6DA416A3DB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04" name="Imagem 1503">
          <a:extLst>
            <a:ext uri="{FF2B5EF4-FFF2-40B4-BE49-F238E27FC236}">
              <a16:creationId xmlns="" xmlns:a16="http://schemas.microsoft.com/office/drawing/2014/main" id="{760B6652-9E6F-4AAD-B9DF-03B904841A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05" name="Imagem 1504">
          <a:extLst>
            <a:ext uri="{FF2B5EF4-FFF2-40B4-BE49-F238E27FC236}">
              <a16:creationId xmlns="" xmlns:a16="http://schemas.microsoft.com/office/drawing/2014/main" id="{0A48DDAE-D743-4C1A-92BB-F197604A02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6" name="Imagem 1505">
          <a:extLst>
            <a:ext uri="{FF2B5EF4-FFF2-40B4-BE49-F238E27FC236}">
              <a16:creationId xmlns="" xmlns:a16="http://schemas.microsoft.com/office/drawing/2014/main" id="{80CF919C-0716-435A-B7E4-55D148C83E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07" name="Imagem 1506">
          <a:extLst>
            <a:ext uri="{FF2B5EF4-FFF2-40B4-BE49-F238E27FC236}">
              <a16:creationId xmlns="" xmlns:a16="http://schemas.microsoft.com/office/drawing/2014/main" id="{798AAD02-B85D-4C3F-8640-FC98E617D9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08" name="Imagem 1507">
          <a:extLst>
            <a:ext uri="{FF2B5EF4-FFF2-40B4-BE49-F238E27FC236}">
              <a16:creationId xmlns="" xmlns:a16="http://schemas.microsoft.com/office/drawing/2014/main" id="{602A93F7-4F40-4AA5-8818-EE7A404C25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09" name="Imagem 1508">
          <a:extLst>
            <a:ext uri="{FF2B5EF4-FFF2-40B4-BE49-F238E27FC236}">
              <a16:creationId xmlns="" xmlns:a16="http://schemas.microsoft.com/office/drawing/2014/main" id="{0154D9EB-0B3F-446C-9F7A-3E51C58E283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510" name="Imagem 1509">
          <a:extLst>
            <a:ext uri="{FF2B5EF4-FFF2-40B4-BE49-F238E27FC236}">
              <a16:creationId xmlns="" xmlns:a16="http://schemas.microsoft.com/office/drawing/2014/main" id="{7253DD3F-86DD-4C2C-83DE-2B5BD87752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511" name="Imagem 1510">
          <a:extLst>
            <a:ext uri="{FF2B5EF4-FFF2-40B4-BE49-F238E27FC236}">
              <a16:creationId xmlns="" xmlns:a16="http://schemas.microsoft.com/office/drawing/2014/main" id="{4AEEA2B8-4C63-444C-9E6D-EBBF97A3175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12" name="Imagem 1511">
          <a:extLst>
            <a:ext uri="{FF2B5EF4-FFF2-40B4-BE49-F238E27FC236}">
              <a16:creationId xmlns="" xmlns:a16="http://schemas.microsoft.com/office/drawing/2014/main" id="{A8DC393E-69F7-49F3-A48A-BCAF915B2E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13" name="Imagem 1512">
          <a:extLst>
            <a:ext uri="{FF2B5EF4-FFF2-40B4-BE49-F238E27FC236}">
              <a16:creationId xmlns="" xmlns:a16="http://schemas.microsoft.com/office/drawing/2014/main" id="{A957D958-33A9-43E3-88E3-7D98A19B72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14" name="Imagem 1513">
          <a:extLst>
            <a:ext uri="{FF2B5EF4-FFF2-40B4-BE49-F238E27FC236}">
              <a16:creationId xmlns="" xmlns:a16="http://schemas.microsoft.com/office/drawing/2014/main" id="{3B6346DF-42BF-4CF3-B218-B15001E752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5" name="Imagem 1514">
          <a:extLst>
            <a:ext uri="{FF2B5EF4-FFF2-40B4-BE49-F238E27FC236}">
              <a16:creationId xmlns="" xmlns:a16="http://schemas.microsoft.com/office/drawing/2014/main" id="{FEF02679-C1ED-41BF-8436-26CE152CE3B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16" name="Imagem 1515">
          <a:extLst>
            <a:ext uri="{FF2B5EF4-FFF2-40B4-BE49-F238E27FC236}">
              <a16:creationId xmlns="" xmlns:a16="http://schemas.microsoft.com/office/drawing/2014/main" id="{6753FCA5-4FAA-4BDA-839C-58744B8F9F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17" name="Imagem 1516">
          <a:extLst>
            <a:ext uri="{FF2B5EF4-FFF2-40B4-BE49-F238E27FC236}">
              <a16:creationId xmlns="" xmlns:a16="http://schemas.microsoft.com/office/drawing/2014/main" id="{C8E03883-C2A6-46C2-BE29-F0F185805D5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518" name="Imagem 1517">
          <a:extLst>
            <a:ext uri="{FF2B5EF4-FFF2-40B4-BE49-F238E27FC236}">
              <a16:creationId xmlns="" xmlns:a16="http://schemas.microsoft.com/office/drawing/2014/main" id="{C9E2E127-91E9-41E4-8D63-90BC4E7A4F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519" name="Imagem 1518">
          <a:extLst>
            <a:ext uri="{FF2B5EF4-FFF2-40B4-BE49-F238E27FC236}">
              <a16:creationId xmlns="" xmlns:a16="http://schemas.microsoft.com/office/drawing/2014/main" id="{6E61B439-39EE-413D-A225-8C6E31D689D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20" name="Imagem 1519">
          <a:extLst>
            <a:ext uri="{FF2B5EF4-FFF2-40B4-BE49-F238E27FC236}">
              <a16:creationId xmlns="" xmlns:a16="http://schemas.microsoft.com/office/drawing/2014/main" id="{F08D276E-C9AC-45B0-8A68-FB4D66DA58D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21" name="Imagem 1520">
          <a:extLst>
            <a:ext uri="{FF2B5EF4-FFF2-40B4-BE49-F238E27FC236}">
              <a16:creationId xmlns="" xmlns:a16="http://schemas.microsoft.com/office/drawing/2014/main" id="{83F44E87-E3AC-4E6C-B4AC-509BC8E3AD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2" name="Imagem 1521">
          <a:extLst>
            <a:ext uri="{FF2B5EF4-FFF2-40B4-BE49-F238E27FC236}">
              <a16:creationId xmlns="" xmlns:a16="http://schemas.microsoft.com/office/drawing/2014/main" id="{B06938A6-CA1E-40B8-941B-8C2622FBF8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23" name="Imagem 1522">
          <a:extLst>
            <a:ext uri="{FF2B5EF4-FFF2-40B4-BE49-F238E27FC236}">
              <a16:creationId xmlns="" xmlns:a16="http://schemas.microsoft.com/office/drawing/2014/main" id="{4E20CE1C-5C47-443F-AAA0-3273537C6C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24" name="Imagem 1523">
          <a:extLst>
            <a:ext uri="{FF2B5EF4-FFF2-40B4-BE49-F238E27FC236}">
              <a16:creationId xmlns="" xmlns:a16="http://schemas.microsoft.com/office/drawing/2014/main" id="{CE8D17C4-C607-47F0-918D-D9C51C7BEC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25" name="Imagem 1524">
          <a:extLst>
            <a:ext uri="{FF2B5EF4-FFF2-40B4-BE49-F238E27FC236}">
              <a16:creationId xmlns="" xmlns:a16="http://schemas.microsoft.com/office/drawing/2014/main" id="{10455374-E7C9-4B01-BDBF-42C7A72F17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526" name="Imagem 1525">
          <a:extLst>
            <a:ext uri="{FF2B5EF4-FFF2-40B4-BE49-F238E27FC236}">
              <a16:creationId xmlns="" xmlns:a16="http://schemas.microsoft.com/office/drawing/2014/main" id="{F3E35C40-7B04-4BB1-AF04-3D0B83B85D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527" name="Imagem 1526">
          <a:extLst>
            <a:ext uri="{FF2B5EF4-FFF2-40B4-BE49-F238E27FC236}">
              <a16:creationId xmlns="" xmlns:a16="http://schemas.microsoft.com/office/drawing/2014/main" id="{AACF8F0E-EC48-42C3-B57D-E0813726CC3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28" name="Imagem 1527">
          <a:extLst>
            <a:ext uri="{FF2B5EF4-FFF2-40B4-BE49-F238E27FC236}">
              <a16:creationId xmlns="" xmlns:a16="http://schemas.microsoft.com/office/drawing/2014/main" id="{6B94C414-9565-4218-8CBF-DB0041E7F5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29" name="Imagem 1528">
          <a:extLst>
            <a:ext uri="{FF2B5EF4-FFF2-40B4-BE49-F238E27FC236}">
              <a16:creationId xmlns="" xmlns:a16="http://schemas.microsoft.com/office/drawing/2014/main" id="{E5B17FF0-EA1F-45D1-87BA-CC619DFBDAE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30" name="Imagem 1529">
          <a:extLst>
            <a:ext uri="{FF2B5EF4-FFF2-40B4-BE49-F238E27FC236}">
              <a16:creationId xmlns="" xmlns:a16="http://schemas.microsoft.com/office/drawing/2014/main" id="{C2FC4B7F-61FC-4F42-8F86-BBBFFB5FC1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1" name="Imagem 1530">
          <a:extLst>
            <a:ext uri="{FF2B5EF4-FFF2-40B4-BE49-F238E27FC236}">
              <a16:creationId xmlns="" xmlns:a16="http://schemas.microsoft.com/office/drawing/2014/main" id="{A1016A69-E0B7-4146-821A-A7AB40279F3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32" name="Imagem 1531">
          <a:extLst>
            <a:ext uri="{FF2B5EF4-FFF2-40B4-BE49-F238E27FC236}">
              <a16:creationId xmlns="" xmlns:a16="http://schemas.microsoft.com/office/drawing/2014/main" id="{021EA17F-C5C6-4B78-B090-B1234A85D1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3" name="Imagem 1532">
          <a:extLst>
            <a:ext uri="{FF2B5EF4-FFF2-40B4-BE49-F238E27FC236}">
              <a16:creationId xmlns="" xmlns:a16="http://schemas.microsoft.com/office/drawing/2014/main" id="{3BED0579-B2AF-4563-AF58-E970419E467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534" name="Imagem 1533">
          <a:extLst>
            <a:ext uri="{FF2B5EF4-FFF2-40B4-BE49-F238E27FC236}">
              <a16:creationId xmlns="" xmlns:a16="http://schemas.microsoft.com/office/drawing/2014/main" id="{0B028B9A-53C4-43D9-BD8B-8F60188258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535" name="Imagem 1534">
          <a:extLst>
            <a:ext uri="{FF2B5EF4-FFF2-40B4-BE49-F238E27FC236}">
              <a16:creationId xmlns="" xmlns:a16="http://schemas.microsoft.com/office/drawing/2014/main" id="{3560A5C8-6E5E-4282-AD73-F81F917EB0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36" name="Imagem 1535">
          <a:extLst>
            <a:ext uri="{FF2B5EF4-FFF2-40B4-BE49-F238E27FC236}">
              <a16:creationId xmlns="" xmlns:a16="http://schemas.microsoft.com/office/drawing/2014/main" id="{9A7BFAAD-D769-49B9-A0E1-1051EFAE75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37" name="Imagem 1536">
          <a:extLst>
            <a:ext uri="{FF2B5EF4-FFF2-40B4-BE49-F238E27FC236}">
              <a16:creationId xmlns="" xmlns:a16="http://schemas.microsoft.com/office/drawing/2014/main" id="{FE2FD4D4-68F2-4712-BC2C-B6F2E08276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38" name="Imagem 1537">
          <a:extLst>
            <a:ext uri="{FF2B5EF4-FFF2-40B4-BE49-F238E27FC236}">
              <a16:creationId xmlns="" xmlns:a16="http://schemas.microsoft.com/office/drawing/2014/main" id="{7038D3E4-0B4F-4C14-8934-FCF1694B8D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39" name="Imagem 1538">
          <a:extLst>
            <a:ext uri="{FF2B5EF4-FFF2-40B4-BE49-F238E27FC236}">
              <a16:creationId xmlns="" xmlns:a16="http://schemas.microsoft.com/office/drawing/2014/main" id="{4375CADF-8748-4885-A664-AC828434EE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40" name="Imagem 1539">
          <a:extLst>
            <a:ext uri="{FF2B5EF4-FFF2-40B4-BE49-F238E27FC236}">
              <a16:creationId xmlns="" xmlns:a16="http://schemas.microsoft.com/office/drawing/2014/main" id="{9A77E23D-F833-4844-BABE-BA636C9C3A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41" name="Imagem 1540">
          <a:extLst>
            <a:ext uri="{FF2B5EF4-FFF2-40B4-BE49-F238E27FC236}">
              <a16:creationId xmlns="" xmlns:a16="http://schemas.microsoft.com/office/drawing/2014/main" id="{9A512C6C-638A-4AAA-AD67-73EE854A88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542" name="Imagem 1541">
          <a:extLst>
            <a:ext uri="{FF2B5EF4-FFF2-40B4-BE49-F238E27FC236}">
              <a16:creationId xmlns="" xmlns:a16="http://schemas.microsoft.com/office/drawing/2014/main" id="{AEFA5DA2-6F26-4AE0-B1B9-9E97EA1184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543" name="Imagem 1542">
          <a:extLst>
            <a:ext uri="{FF2B5EF4-FFF2-40B4-BE49-F238E27FC236}">
              <a16:creationId xmlns="" xmlns:a16="http://schemas.microsoft.com/office/drawing/2014/main" id="{5F0DF326-59CA-4AF1-B47E-22E9171840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44" name="Imagem 1543">
          <a:extLst>
            <a:ext uri="{FF2B5EF4-FFF2-40B4-BE49-F238E27FC236}">
              <a16:creationId xmlns="" xmlns:a16="http://schemas.microsoft.com/office/drawing/2014/main" id="{AC5A7085-6239-4130-BE32-A074302B71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45" name="Imagem 1544">
          <a:extLst>
            <a:ext uri="{FF2B5EF4-FFF2-40B4-BE49-F238E27FC236}">
              <a16:creationId xmlns="" xmlns:a16="http://schemas.microsoft.com/office/drawing/2014/main" id="{8F3B0A2E-9C99-4CA4-8A99-6EFFFC45DDD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46" name="Imagem 1545">
          <a:extLst>
            <a:ext uri="{FF2B5EF4-FFF2-40B4-BE49-F238E27FC236}">
              <a16:creationId xmlns="" xmlns:a16="http://schemas.microsoft.com/office/drawing/2014/main" id="{B9AC7D4C-C273-42DD-97E1-2038BE09B0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47" name="Imagem 1546">
          <a:extLst>
            <a:ext uri="{FF2B5EF4-FFF2-40B4-BE49-F238E27FC236}">
              <a16:creationId xmlns="" xmlns:a16="http://schemas.microsoft.com/office/drawing/2014/main" id="{0A57DF4A-BB76-444C-8A79-AD9B29F1D06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48" name="Imagem 1547">
          <a:extLst>
            <a:ext uri="{FF2B5EF4-FFF2-40B4-BE49-F238E27FC236}">
              <a16:creationId xmlns="" xmlns:a16="http://schemas.microsoft.com/office/drawing/2014/main" id="{33D87B79-9682-4626-B555-D63DD41262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49" name="Imagem 1548">
          <a:extLst>
            <a:ext uri="{FF2B5EF4-FFF2-40B4-BE49-F238E27FC236}">
              <a16:creationId xmlns="" xmlns:a16="http://schemas.microsoft.com/office/drawing/2014/main" id="{2184E8E8-2C3E-4671-ADDF-AC7F6869EAB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550" name="Imagem 1549">
          <a:extLst>
            <a:ext uri="{FF2B5EF4-FFF2-40B4-BE49-F238E27FC236}">
              <a16:creationId xmlns="" xmlns:a16="http://schemas.microsoft.com/office/drawing/2014/main" id="{2C637B3B-053F-4AEF-8BD0-ACF147A598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551" name="Imagem 1550">
          <a:extLst>
            <a:ext uri="{FF2B5EF4-FFF2-40B4-BE49-F238E27FC236}">
              <a16:creationId xmlns="" xmlns:a16="http://schemas.microsoft.com/office/drawing/2014/main" id="{F8BDB96C-9475-4E4D-B3D9-408F0B89D08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52" name="Imagem 1551">
          <a:extLst>
            <a:ext uri="{FF2B5EF4-FFF2-40B4-BE49-F238E27FC236}">
              <a16:creationId xmlns="" xmlns:a16="http://schemas.microsoft.com/office/drawing/2014/main" id="{1D9EA580-F668-4F63-ABE1-1DEAD6D321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53" name="Imagem 1552">
          <a:extLst>
            <a:ext uri="{FF2B5EF4-FFF2-40B4-BE49-F238E27FC236}">
              <a16:creationId xmlns="" xmlns:a16="http://schemas.microsoft.com/office/drawing/2014/main" id="{41B77925-35E3-4D5B-9E93-FA6C5630F0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54" name="Imagem 1553">
          <a:extLst>
            <a:ext uri="{FF2B5EF4-FFF2-40B4-BE49-F238E27FC236}">
              <a16:creationId xmlns="" xmlns:a16="http://schemas.microsoft.com/office/drawing/2014/main" id="{5066BA2D-5EC9-4261-BB80-AF71427385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55" name="Imagem 1554">
          <a:extLst>
            <a:ext uri="{FF2B5EF4-FFF2-40B4-BE49-F238E27FC236}">
              <a16:creationId xmlns="" xmlns:a16="http://schemas.microsoft.com/office/drawing/2014/main" id="{B0164743-1CAE-4579-88DA-A4215670D2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56" name="Imagem 1555">
          <a:extLst>
            <a:ext uri="{FF2B5EF4-FFF2-40B4-BE49-F238E27FC236}">
              <a16:creationId xmlns="" xmlns:a16="http://schemas.microsoft.com/office/drawing/2014/main" id="{29BC3310-7254-4CD8-83D3-3CAF695302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57" name="Imagem 1556">
          <a:extLst>
            <a:ext uri="{FF2B5EF4-FFF2-40B4-BE49-F238E27FC236}">
              <a16:creationId xmlns="" xmlns:a16="http://schemas.microsoft.com/office/drawing/2014/main" id="{4441280E-684B-4912-A888-DA928CBD7C4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558" name="Imagem 1557">
          <a:extLst>
            <a:ext uri="{FF2B5EF4-FFF2-40B4-BE49-F238E27FC236}">
              <a16:creationId xmlns="" xmlns:a16="http://schemas.microsoft.com/office/drawing/2014/main" id="{A9684E9B-F797-467D-8C0B-55E4C10F34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559" name="Imagem 1558">
          <a:extLst>
            <a:ext uri="{FF2B5EF4-FFF2-40B4-BE49-F238E27FC236}">
              <a16:creationId xmlns="" xmlns:a16="http://schemas.microsoft.com/office/drawing/2014/main" id="{1F0E5942-9F03-46C3-93F1-D8F0243055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0" name="Imagem 1559">
          <a:extLst>
            <a:ext uri="{FF2B5EF4-FFF2-40B4-BE49-F238E27FC236}">
              <a16:creationId xmlns="" xmlns:a16="http://schemas.microsoft.com/office/drawing/2014/main" id="{5189F4C9-2299-4C01-92E1-6BE80817CE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61" name="Imagem 1560">
          <a:extLst>
            <a:ext uri="{FF2B5EF4-FFF2-40B4-BE49-F238E27FC236}">
              <a16:creationId xmlns="" xmlns:a16="http://schemas.microsoft.com/office/drawing/2014/main" id="{6C5E58FA-7F3E-4485-8A3F-2C62859D61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62" name="Imagem 1561">
          <a:extLst>
            <a:ext uri="{FF2B5EF4-FFF2-40B4-BE49-F238E27FC236}">
              <a16:creationId xmlns="" xmlns:a16="http://schemas.microsoft.com/office/drawing/2014/main" id="{6CD241F3-3E01-435D-B58D-234731D36F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63" name="Imagem 1562">
          <a:extLst>
            <a:ext uri="{FF2B5EF4-FFF2-40B4-BE49-F238E27FC236}">
              <a16:creationId xmlns="" xmlns:a16="http://schemas.microsoft.com/office/drawing/2014/main" id="{B15ECA45-8070-4590-926B-A5AA35AA6DA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64" name="Imagem 1563">
          <a:extLst>
            <a:ext uri="{FF2B5EF4-FFF2-40B4-BE49-F238E27FC236}">
              <a16:creationId xmlns="" xmlns:a16="http://schemas.microsoft.com/office/drawing/2014/main" id="{334DB372-A79F-4623-B842-D361DBF96D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65" name="Imagem 1564">
          <a:extLst>
            <a:ext uri="{FF2B5EF4-FFF2-40B4-BE49-F238E27FC236}">
              <a16:creationId xmlns="" xmlns:a16="http://schemas.microsoft.com/office/drawing/2014/main" id="{2096A183-760F-40F8-A74C-6ABFBCEB552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377650</xdr:rowOff>
    </xdr:to>
    <xdr:pic>
      <xdr:nvPicPr>
        <xdr:cNvPr id="1566" name="Imagem 1565">
          <a:extLst>
            <a:ext uri="{FF2B5EF4-FFF2-40B4-BE49-F238E27FC236}">
              <a16:creationId xmlns="" xmlns:a16="http://schemas.microsoft.com/office/drawing/2014/main" id="{BE859F57-D267-4686-AE7C-DF9E74FCB6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887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378598</xdr:rowOff>
    </xdr:to>
    <xdr:pic>
      <xdr:nvPicPr>
        <xdr:cNvPr id="1567" name="Imagem 1566">
          <a:extLst>
            <a:ext uri="{FF2B5EF4-FFF2-40B4-BE49-F238E27FC236}">
              <a16:creationId xmlns="" xmlns:a16="http://schemas.microsoft.com/office/drawing/2014/main" id="{FF46D37E-FFD3-48EA-AF1C-A1400283891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68" name="Imagem 1567">
          <a:extLst>
            <a:ext uri="{FF2B5EF4-FFF2-40B4-BE49-F238E27FC236}">
              <a16:creationId xmlns="" xmlns:a16="http://schemas.microsoft.com/office/drawing/2014/main" id="{1F514CD6-D1C8-4F55-A683-D2EF0409B0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69" name="Imagem 1568">
          <a:extLst>
            <a:ext uri="{FF2B5EF4-FFF2-40B4-BE49-F238E27FC236}">
              <a16:creationId xmlns="" xmlns:a16="http://schemas.microsoft.com/office/drawing/2014/main" id="{C1A3A399-3FBA-4EFF-B5D4-7BFA72ECCE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70" name="Imagem 1569">
          <a:extLst>
            <a:ext uri="{FF2B5EF4-FFF2-40B4-BE49-F238E27FC236}">
              <a16:creationId xmlns="" xmlns:a16="http://schemas.microsoft.com/office/drawing/2014/main" id="{349E5E3A-C453-4BB4-A0EC-0C440198E5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71" name="Imagem 1570">
          <a:extLst>
            <a:ext uri="{FF2B5EF4-FFF2-40B4-BE49-F238E27FC236}">
              <a16:creationId xmlns="" xmlns:a16="http://schemas.microsoft.com/office/drawing/2014/main" id="{0FE89A43-1D84-4AF1-9DE0-D25D8EC027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72" name="Imagem 1571">
          <a:extLst>
            <a:ext uri="{FF2B5EF4-FFF2-40B4-BE49-F238E27FC236}">
              <a16:creationId xmlns="" xmlns:a16="http://schemas.microsoft.com/office/drawing/2014/main" id="{73343DFE-1B65-4F77-9F3D-278757C052E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73" name="Imagem 1572">
          <a:extLst>
            <a:ext uri="{FF2B5EF4-FFF2-40B4-BE49-F238E27FC236}">
              <a16:creationId xmlns="" xmlns:a16="http://schemas.microsoft.com/office/drawing/2014/main" id="{ED5A7275-FD22-44B9-98E3-8DCEBE3127E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574" name="Imagem 1573">
          <a:extLst>
            <a:ext uri="{FF2B5EF4-FFF2-40B4-BE49-F238E27FC236}">
              <a16:creationId xmlns="" xmlns:a16="http://schemas.microsoft.com/office/drawing/2014/main" id="{01353CA2-280A-4C55-8343-50003E4050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575" name="Imagem 1574">
          <a:extLst>
            <a:ext uri="{FF2B5EF4-FFF2-40B4-BE49-F238E27FC236}">
              <a16:creationId xmlns="" xmlns:a16="http://schemas.microsoft.com/office/drawing/2014/main" id="{A4324A1F-D597-4926-8BA7-AD49A5866B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76" name="Imagem 1575">
          <a:extLst>
            <a:ext uri="{FF2B5EF4-FFF2-40B4-BE49-F238E27FC236}">
              <a16:creationId xmlns="" xmlns:a16="http://schemas.microsoft.com/office/drawing/2014/main" id="{E490FAA1-2B24-49A9-BCC5-B0D89CE7CEF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77" name="Imagem 1576">
          <a:extLst>
            <a:ext uri="{FF2B5EF4-FFF2-40B4-BE49-F238E27FC236}">
              <a16:creationId xmlns="" xmlns:a16="http://schemas.microsoft.com/office/drawing/2014/main" id="{ED8529DA-E7D4-47D9-BBE4-5ECC8CA223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78" name="Imagem 1577">
          <a:extLst>
            <a:ext uri="{FF2B5EF4-FFF2-40B4-BE49-F238E27FC236}">
              <a16:creationId xmlns="" xmlns:a16="http://schemas.microsoft.com/office/drawing/2014/main" id="{CFD7C85F-F4FB-458F-B0BB-2C6EACF172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79" name="Imagem 1578">
          <a:extLst>
            <a:ext uri="{FF2B5EF4-FFF2-40B4-BE49-F238E27FC236}">
              <a16:creationId xmlns="" xmlns:a16="http://schemas.microsoft.com/office/drawing/2014/main" id="{3C783A40-B645-4A51-8805-6DBF931B8D8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0" name="Imagem 1579">
          <a:extLst>
            <a:ext uri="{FF2B5EF4-FFF2-40B4-BE49-F238E27FC236}">
              <a16:creationId xmlns="" xmlns:a16="http://schemas.microsoft.com/office/drawing/2014/main" id="{BD7CA618-70C8-4200-8122-AED297DCC1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81" name="Imagem 1580">
          <a:extLst>
            <a:ext uri="{FF2B5EF4-FFF2-40B4-BE49-F238E27FC236}">
              <a16:creationId xmlns="" xmlns:a16="http://schemas.microsoft.com/office/drawing/2014/main" id="{CFCD8354-20F0-4B51-894F-CC8BC2EA863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377085</xdr:rowOff>
    </xdr:to>
    <xdr:pic>
      <xdr:nvPicPr>
        <xdr:cNvPr id="1582" name="Imagem 1581">
          <a:extLst>
            <a:ext uri="{FF2B5EF4-FFF2-40B4-BE49-F238E27FC236}">
              <a16:creationId xmlns="" xmlns:a16="http://schemas.microsoft.com/office/drawing/2014/main" id="{D5655BA0-402B-4552-8849-CC12CC6B7C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32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378033</xdr:rowOff>
    </xdr:to>
    <xdr:pic>
      <xdr:nvPicPr>
        <xdr:cNvPr id="1583" name="Imagem 1582">
          <a:extLst>
            <a:ext uri="{FF2B5EF4-FFF2-40B4-BE49-F238E27FC236}">
              <a16:creationId xmlns="" xmlns:a16="http://schemas.microsoft.com/office/drawing/2014/main" id="{694EC831-1FDD-46BD-A960-33B4FDE4E29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22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84" name="Imagem 1583">
          <a:extLst>
            <a:ext uri="{FF2B5EF4-FFF2-40B4-BE49-F238E27FC236}">
              <a16:creationId xmlns="" xmlns:a16="http://schemas.microsoft.com/office/drawing/2014/main" id="{BD0387C0-C7BA-44FD-AC64-62DE3B77EA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85" name="Imagem 1584">
          <a:extLst>
            <a:ext uri="{FF2B5EF4-FFF2-40B4-BE49-F238E27FC236}">
              <a16:creationId xmlns="" xmlns:a16="http://schemas.microsoft.com/office/drawing/2014/main" id="{69314F79-195F-435B-AD9B-91480DB9BE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6" name="Imagem 1585">
          <a:extLst>
            <a:ext uri="{FF2B5EF4-FFF2-40B4-BE49-F238E27FC236}">
              <a16:creationId xmlns="" xmlns:a16="http://schemas.microsoft.com/office/drawing/2014/main" id="{233F582F-B5BC-4E41-8B79-7EE04121E2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87" name="Imagem 1586">
          <a:extLst>
            <a:ext uri="{FF2B5EF4-FFF2-40B4-BE49-F238E27FC236}">
              <a16:creationId xmlns="" xmlns:a16="http://schemas.microsoft.com/office/drawing/2014/main" id="{8311ABCD-610A-4A8A-90DD-97560DE779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88" name="Imagem 1587">
          <a:extLst>
            <a:ext uri="{FF2B5EF4-FFF2-40B4-BE49-F238E27FC236}">
              <a16:creationId xmlns="" xmlns:a16="http://schemas.microsoft.com/office/drawing/2014/main" id="{D69649F5-385F-44BD-9D93-955ED78E79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89" name="Imagem 1588">
          <a:extLst>
            <a:ext uri="{FF2B5EF4-FFF2-40B4-BE49-F238E27FC236}">
              <a16:creationId xmlns="" xmlns:a16="http://schemas.microsoft.com/office/drawing/2014/main" id="{A7A6EC8A-6215-4BAF-97AC-AF4BCA8CF0E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590" name="Imagem 1589">
          <a:extLst>
            <a:ext uri="{FF2B5EF4-FFF2-40B4-BE49-F238E27FC236}">
              <a16:creationId xmlns="" xmlns:a16="http://schemas.microsoft.com/office/drawing/2014/main" id="{10688981-5E7E-4A38-A6F4-CEDBD3927B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591" name="Imagem 1590">
          <a:extLst>
            <a:ext uri="{FF2B5EF4-FFF2-40B4-BE49-F238E27FC236}">
              <a16:creationId xmlns="" xmlns:a16="http://schemas.microsoft.com/office/drawing/2014/main" id="{091D9406-0157-4500-9D2D-01AEBDA21E5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592" name="Imagem 1591">
          <a:extLst>
            <a:ext uri="{FF2B5EF4-FFF2-40B4-BE49-F238E27FC236}">
              <a16:creationId xmlns="" xmlns:a16="http://schemas.microsoft.com/office/drawing/2014/main" id="{00BECF0D-551D-4A44-817C-E8B0CFDDA8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593" name="Imagem 1592">
          <a:extLst>
            <a:ext uri="{FF2B5EF4-FFF2-40B4-BE49-F238E27FC236}">
              <a16:creationId xmlns="" xmlns:a16="http://schemas.microsoft.com/office/drawing/2014/main" id="{0D75A2E7-7FAA-456D-AD34-869AE1B66D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4" name="Imagem 1593">
          <a:extLst>
            <a:ext uri="{FF2B5EF4-FFF2-40B4-BE49-F238E27FC236}">
              <a16:creationId xmlns="" xmlns:a16="http://schemas.microsoft.com/office/drawing/2014/main" id="{31F91082-23E1-43AF-B2D2-AF0F28239C6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5" name="Imagem 1594">
          <a:extLst>
            <a:ext uri="{FF2B5EF4-FFF2-40B4-BE49-F238E27FC236}">
              <a16:creationId xmlns="" xmlns:a16="http://schemas.microsoft.com/office/drawing/2014/main" id="{D53F279A-BF7B-4748-86B0-2C9100FED8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596" name="Imagem 1595">
          <a:extLst>
            <a:ext uri="{FF2B5EF4-FFF2-40B4-BE49-F238E27FC236}">
              <a16:creationId xmlns="" xmlns:a16="http://schemas.microsoft.com/office/drawing/2014/main" id="{905293C3-9994-4710-A916-A6A8E4EE0D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597" name="Imagem 1596">
          <a:extLst>
            <a:ext uri="{FF2B5EF4-FFF2-40B4-BE49-F238E27FC236}">
              <a16:creationId xmlns="" xmlns:a16="http://schemas.microsoft.com/office/drawing/2014/main" id="{4A7BFB39-43FD-41B4-98F4-89F697E607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598" name="Imagem 1597">
          <a:extLst>
            <a:ext uri="{FF2B5EF4-FFF2-40B4-BE49-F238E27FC236}">
              <a16:creationId xmlns="" xmlns:a16="http://schemas.microsoft.com/office/drawing/2014/main" id="{3051A04C-50BD-4BA1-9BB2-AD6983008A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599" name="Imagem 1598">
          <a:extLst>
            <a:ext uri="{FF2B5EF4-FFF2-40B4-BE49-F238E27FC236}">
              <a16:creationId xmlns="" xmlns:a16="http://schemas.microsoft.com/office/drawing/2014/main" id="{C4242CFA-3A61-49B2-94E0-9B5C95FC84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0" name="Imagem 1599">
          <a:extLst>
            <a:ext uri="{FF2B5EF4-FFF2-40B4-BE49-F238E27FC236}">
              <a16:creationId xmlns="" xmlns:a16="http://schemas.microsoft.com/office/drawing/2014/main" id="{188649D8-E3E0-4C70-AE96-EDA5665FB3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1" name="Imagem 1600">
          <a:extLst>
            <a:ext uri="{FF2B5EF4-FFF2-40B4-BE49-F238E27FC236}">
              <a16:creationId xmlns="" xmlns:a16="http://schemas.microsoft.com/office/drawing/2014/main" id="{4AFE1886-AAEE-410C-89C0-EE74C1F3429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2" name="Imagem 1601">
          <a:extLst>
            <a:ext uri="{FF2B5EF4-FFF2-40B4-BE49-F238E27FC236}">
              <a16:creationId xmlns="" xmlns:a16="http://schemas.microsoft.com/office/drawing/2014/main" id="{2BD6C926-7B91-4519-B8E0-B71B14DF4E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3" name="Imagem 1602">
          <a:extLst>
            <a:ext uri="{FF2B5EF4-FFF2-40B4-BE49-F238E27FC236}">
              <a16:creationId xmlns="" xmlns:a16="http://schemas.microsoft.com/office/drawing/2014/main" id="{07191C55-1CE4-4A8F-87DD-40E74ACFDD1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04" name="Imagem 1603">
          <a:extLst>
            <a:ext uri="{FF2B5EF4-FFF2-40B4-BE49-F238E27FC236}">
              <a16:creationId xmlns="" xmlns:a16="http://schemas.microsoft.com/office/drawing/2014/main" id="{BB8456D9-675D-4C76-BE17-B8917206BD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05" name="Imagem 1604">
          <a:extLst>
            <a:ext uri="{FF2B5EF4-FFF2-40B4-BE49-F238E27FC236}">
              <a16:creationId xmlns="" xmlns:a16="http://schemas.microsoft.com/office/drawing/2014/main" id="{027271D4-03B9-4F07-9905-6445837CCC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606" name="Imagem 1605">
          <a:extLst>
            <a:ext uri="{FF2B5EF4-FFF2-40B4-BE49-F238E27FC236}">
              <a16:creationId xmlns="" xmlns:a16="http://schemas.microsoft.com/office/drawing/2014/main" id="{E894FC14-FAF4-4B7E-A961-336D8E9357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607" name="Imagem 1606">
          <a:extLst>
            <a:ext uri="{FF2B5EF4-FFF2-40B4-BE49-F238E27FC236}">
              <a16:creationId xmlns="" xmlns:a16="http://schemas.microsoft.com/office/drawing/2014/main" id="{6D06B67F-CF4C-4FB6-BDF8-8E055FD51C5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08" name="Imagem 1607">
          <a:extLst>
            <a:ext uri="{FF2B5EF4-FFF2-40B4-BE49-F238E27FC236}">
              <a16:creationId xmlns="" xmlns:a16="http://schemas.microsoft.com/office/drawing/2014/main" id="{7AF74D66-8270-4286-AC5E-C7AA1653DC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09" name="Imagem 1608">
          <a:extLst>
            <a:ext uri="{FF2B5EF4-FFF2-40B4-BE49-F238E27FC236}">
              <a16:creationId xmlns="" xmlns:a16="http://schemas.microsoft.com/office/drawing/2014/main" id="{41597D84-6F74-46B3-9486-09310FAD497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0" name="Imagem 1609">
          <a:extLst>
            <a:ext uri="{FF2B5EF4-FFF2-40B4-BE49-F238E27FC236}">
              <a16:creationId xmlns="" xmlns:a16="http://schemas.microsoft.com/office/drawing/2014/main" id="{9680CAE6-6F4C-483B-98A9-1BE525C705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1" name="Imagem 1610">
          <a:extLst>
            <a:ext uri="{FF2B5EF4-FFF2-40B4-BE49-F238E27FC236}">
              <a16:creationId xmlns="" xmlns:a16="http://schemas.microsoft.com/office/drawing/2014/main" id="{8BFB33C3-B406-4F4E-82BD-BD01D653D77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2" name="Imagem 1611">
          <a:extLst>
            <a:ext uri="{FF2B5EF4-FFF2-40B4-BE49-F238E27FC236}">
              <a16:creationId xmlns="" xmlns:a16="http://schemas.microsoft.com/office/drawing/2014/main" id="{3095F60F-1CCF-4742-B96B-513B1C16303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3" name="Imagem 1612">
          <a:extLst>
            <a:ext uri="{FF2B5EF4-FFF2-40B4-BE49-F238E27FC236}">
              <a16:creationId xmlns="" xmlns:a16="http://schemas.microsoft.com/office/drawing/2014/main" id="{8BFE75A3-A944-488D-B2D6-96144426F53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376813</xdr:rowOff>
    </xdr:to>
    <xdr:pic>
      <xdr:nvPicPr>
        <xdr:cNvPr id="1614" name="Imagem 1613">
          <a:extLst>
            <a:ext uri="{FF2B5EF4-FFF2-40B4-BE49-F238E27FC236}">
              <a16:creationId xmlns="" xmlns:a16="http://schemas.microsoft.com/office/drawing/2014/main" id="{02310776-9406-4F24-A4D7-63CBF32A11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377761</xdr:rowOff>
    </xdr:to>
    <xdr:pic>
      <xdr:nvPicPr>
        <xdr:cNvPr id="1615" name="Imagem 1614">
          <a:extLst>
            <a:ext uri="{FF2B5EF4-FFF2-40B4-BE49-F238E27FC236}">
              <a16:creationId xmlns="" xmlns:a16="http://schemas.microsoft.com/office/drawing/2014/main" id="{4427BA0E-BF49-4395-BEBA-05E35E36F7A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781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16" name="Imagem 1615">
          <a:extLst>
            <a:ext uri="{FF2B5EF4-FFF2-40B4-BE49-F238E27FC236}">
              <a16:creationId xmlns="" xmlns:a16="http://schemas.microsoft.com/office/drawing/2014/main" id="{4C84E988-2197-4260-91D2-A21C3B5C75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17" name="Imagem 1616">
          <a:extLst>
            <a:ext uri="{FF2B5EF4-FFF2-40B4-BE49-F238E27FC236}">
              <a16:creationId xmlns="" xmlns:a16="http://schemas.microsoft.com/office/drawing/2014/main" id="{646863E7-0AAA-4728-B511-A016CBB8321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18" name="Imagem 1617">
          <a:extLst>
            <a:ext uri="{FF2B5EF4-FFF2-40B4-BE49-F238E27FC236}">
              <a16:creationId xmlns="" xmlns:a16="http://schemas.microsoft.com/office/drawing/2014/main" id="{7915ACFF-8848-4F71-BEAE-DD0006EDD9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19" name="Imagem 1618">
          <a:extLst>
            <a:ext uri="{FF2B5EF4-FFF2-40B4-BE49-F238E27FC236}">
              <a16:creationId xmlns="" xmlns:a16="http://schemas.microsoft.com/office/drawing/2014/main" id="{11A86CE7-BD4A-4570-A9F6-4C59A94A73C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0" name="Imagem 1619">
          <a:extLst>
            <a:ext uri="{FF2B5EF4-FFF2-40B4-BE49-F238E27FC236}">
              <a16:creationId xmlns="" xmlns:a16="http://schemas.microsoft.com/office/drawing/2014/main" id="{F7B99C4E-8B80-4E5E-BF9A-AACD78FC3D9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1" name="Imagem 1620">
          <a:extLst>
            <a:ext uri="{FF2B5EF4-FFF2-40B4-BE49-F238E27FC236}">
              <a16:creationId xmlns="" xmlns:a16="http://schemas.microsoft.com/office/drawing/2014/main" id="{40DBD472-F0CC-44DE-A746-8A1876508D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22" name="Imagem 1621">
          <a:extLst>
            <a:ext uri="{FF2B5EF4-FFF2-40B4-BE49-F238E27FC236}">
              <a16:creationId xmlns="" xmlns:a16="http://schemas.microsoft.com/office/drawing/2014/main" id="{EA45DC00-C6AE-40EE-976E-BE8628E938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23" name="Imagem 1622">
          <a:extLst>
            <a:ext uri="{FF2B5EF4-FFF2-40B4-BE49-F238E27FC236}">
              <a16:creationId xmlns="" xmlns:a16="http://schemas.microsoft.com/office/drawing/2014/main" id="{55F8CA31-AF87-43BE-885C-B7B74FD48A7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24" name="Imagem 1623">
          <a:extLst>
            <a:ext uri="{FF2B5EF4-FFF2-40B4-BE49-F238E27FC236}">
              <a16:creationId xmlns="" xmlns:a16="http://schemas.microsoft.com/office/drawing/2014/main" id="{C997B6D9-5490-4268-A4F5-15943FE5A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25" name="Imagem 1624">
          <a:extLst>
            <a:ext uri="{FF2B5EF4-FFF2-40B4-BE49-F238E27FC236}">
              <a16:creationId xmlns="" xmlns:a16="http://schemas.microsoft.com/office/drawing/2014/main" id="{98C0C690-B8E4-4ED3-8630-8D5B38028A0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6" name="Imagem 1625">
          <a:extLst>
            <a:ext uri="{FF2B5EF4-FFF2-40B4-BE49-F238E27FC236}">
              <a16:creationId xmlns="" xmlns:a16="http://schemas.microsoft.com/office/drawing/2014/main" id="{E7C70A55-1998-4546-B9F6-79A3A8638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7" name="Imagem 1626">
          <a:extLst>
            <a:ext uri="{FF2B5EF4-FFF2-40B4-BE49-F238E27FC236}">
              <a16:creationId xmlns="" xmlns:a16="http://schemas.microsoft.com/office/drawing/2014/main" id="{79FF1A57-ABF5-4CD2-A250-8E25F8CDD9E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28" name="Imagem 1627">
          <a:extLst>
            <a:ext uri="{FF2B5EF4-FFF2-40B4-BE49-F238E27FC236}">
              <a16:creationId xmlns="" xmlns:a16="http://schemas.microsoft.com/office/drawing/2014/main" id="{47A7FC42-A2BB-4974-9901-A006C544D2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29" name="Imagem 1628">
          <a:extLst>
            <a:ext uri="{FF2B5EF4-FFF2-40B4-BE49-F238E27FC236}">
              <a16:creationId xmlns="" xmlns:a16="http://schemas.microsoft.com/office/drawing/2014/main" id="{C64F9626-B488-4D0E-BB2E-C6EDA230D6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30" name="Imagem 1629">
          <a:extLst>
            <a:ext uri="{FF2B5EF4-FFF2-40B4-BE49-F238E27FC236}">
              <a16:creationId xmlns="" xmlns:a16="http://schemas.microsoft.com/office/drawing/2014/main" id="{3C425078-D884-4B4A-9806-979A5351D7D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31" name="Imagem 1630">
          <a:extLst>
            <a:ext uri="{FF2B5EF4-FFF2-40B4-BE49-F238E27FC236}">
              <a16:creationId xmlns="" xmlns:a16="http://schemas.microsoft.com/office/drawing/2014/main" id="{866D312D-7A95-45EC-8058-467790E5E79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32" name="Imagem 1631">
          <a:extLst>
            <a:ext uri="{FF2B5EF4-FFF2-40B4-BE49-F238E27FC236}">
              <a16:creationId xmlns="" xmlns:a16="http://schemas.microsoft.com/office/drawing/2014/main" id="{26047FEB-A817-4460-BAD4-3C28D55D21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33" name="Imagem 1632">
          <a:extLst>
            <a:ext uri="{FF2B5EF4-FFF2-40B4-BE49-F238E27FC236}">
              <a16:creationId xmlns="" xmlns:a16="http://schemas.microsoft.com/office/drawing/2014/main" id="{8DA34385-629A-4557-AC7C-05C171D0AD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4" name="Imagem 1633">
          <a:extLst>
            <a:ext uri="{FF2B5EF4-FFF2-40B4-BE49-F238E27FC236}">
              <a16:creationId xmlns="" xmlns:a16="http://schemas.microsoft.com/office/drawing/2014/main" id="{EEB3E9F2-7213-46DD-90DF-55C327AFF1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5" name="Imagem 1634">
          <a:extLst>
            <a:ext uri="{FF2B5EF4-FFF2-40B4-BE49-F238E27FC236}">
              <a16:creationId xmlns="" xmlns:a16="http://schemas.microsoft.com/office/drawing/2014/main" id="{AC18A924-42D4-409A-AABE-207CB6D7EA9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36" name="Imagem 1635">
          <a:extLst>
            <a:ext uri="{FF2B5EF4-FFF2-40B4-BE49-F238E27FC236}">
              <a16:creationId xmlns="" xmlns:a16="http://schemas.microsoft.com/office/drawing/2014/main" id="{859E7765-BC33-4191-A1DC-0016503837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37" name="Imagem 1636">
          <a:extLst>
            <a:ext uri="{FF2B5EF4-FFF2-40B4-BE49-F238E27FC236}">
              <a16:creationId xmlns="" xmlns:a16="http://schemas.microsoft.com/office/drawing/2014/main" id="{17D45887-77BA-4615-AFB7-E78BE802266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38" name="Imagem 1637">
          <a:extLst>
            <a:ext uri="{FF2B5EF4-FFF2-40B4-BE49-F238E27FC236}">
              <a16:creationId xmlns="" xmlns:a16="http://schemas.microsoft.com/office/drawing/2014/main" id="{33C26365-F711-4A1F-A0AB-E894BD2F0B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39" name="Imagem 1638">
          <a:extLst>
            <a:ext uri="{FF2B5EF4-FFF2-40B4-BE49-F238E27FC236}">
              <a16:creationId xmlns="" xmlns:a16="http://schemas.microsoft.com/office/drawing/2014/main" id="{CCF64C55-C0D1-4783-BBD4-E94D4062616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0" name="Imagem 1639">
          <a:extLst>
            <a:ext uri="{FF2B5EF4-FFF2-40B4-BE49-F238E27FC236}">
              <a16:creationId xmlns="" xmlns:a16="http://schemas.microsoft.com/office/drawing/2014/main" id="{449E4D3C-D39B-4692-A71F-60BE8F81B2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1" name="Imagem 1640">
          <a:extLst>
            <a:ext uri="{FF2B5EF4-FFF2-40B4-BE49-F238E27FC236}">
              <a16:creationId xmlns="" xmlns:a16="http://schemas.microsoft.com/office/drawing/2014/main" id="{3193FDA3-BEB6-4209-A434-14D929491F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2" name="Imagem 1641">
          <a:extLst>
            <a:ext uri="{FF2B5EF4-FFF2-40B4-BE49-F238E27FC236}">
              <a16:creationId xmlns="" xmlns:a16="http://schemas.microsoft.com/office/drawing/2014/main" id="{642CA348-1D82-47B8-A676-0BF7085F68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3" name="Imagem 1642">
          <a:extLst>
            <a:ext uri="{FF2B5EF4-FFF2-40B4-BE49-F238E27FC236}">
              <a16:creationId xmlns="" xmlns:a16="http://schemas.microsoft.com/office/drawing/2014/main" id="{D5F9D5B0-8024-4028-B189-40D9271182B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44" name="Imagem 1643">
          <a:extLst>
            <a:ext uri="{FF2B5EF4-FFF2-40B4-BE49-F238E27FC236}">
              <a16:creationId xmlns="" xmlns:a16="http://schemas.microsoft.com/office/drawing/2014/main" id="{AE671AEC-532F-4458-B71B-002E9320D0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45" name="Imagem 1644">
          <a:extLst>
            <a:ext uri="{FF2B5EF4-FFF2-40B4-BE49-F238E27FC236}">
              <a16:creationId xmlns="" xmlns:a16="http://schemas.microsoft.com/office/drawing/2014/main" id="{2146C738-3AD6-4CFB-B2E4-B9C828C0281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46" name="Imagem 1645">
          <a:extLst>
            <a:ext uri="{FF2B5EF4-FFF2-40B4-BE49-F238E27FC236}">
              <a16:creationId xmlns="" xmlns:a16="http://schemas.microsoft.com/office/drawing/2014/main" id="{B8374BD3-90CE-4501-A203-24C6CDE51D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47" name="Imagem 1646">
          <a:extLst>
            <a:ext uri="{FF2B5EF4-FFF2-40B4-BE49-F238E27FC236}">
              <a16:creationId xmlns="" xmlns:a16="http://schemas.microsoft.com/office/drawing/2014/main" id="{8FF660A5-F507-45FC-9DC0-EC6D4952EA7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48" name="Imagem 1647">
          <a:extLst>
            <a:ext uri="{FF2B5EF4-FFF2-40B4-BE49-F238E27FC236}">
              <a16:creationId xmlns="" xmlns:a16="http://schemas.microsoft.com/office/drawing/2014/main" id="{3CDC8E59-E45A-4242-B15D-7870406EA25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49" name="Imagem 1648">
          <a:extLst>
            <a:ext uri="{FF2B5EF4-FFF2-40B4-BE49-F238E27FC236}">
              <a16:creationId xmlns="" xmlns:a16="http://schemas.microsoft.com/office/drawing/2014/main" id="{3C5087C2-6CBB-4E9D-8E71-65E74A22EC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0" name="Imagem 1649">
          <a:extLst>
            <a:ext uri="{FF2B5EF4-FFF2-40B4-BE49-F238E27FC236}">
              <a16:creationId xmlns="" xmlns:a16="http://schemas.microsoft.com/office/drawing/2014/main" id="{2D0FF849-2DEA-4DE2-9E3C-BBAD751880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1" name="Imagem 1650">
          <a:extLst>
            <a:ext uri="{FF2B5EF4-FFF2-40B4-BE49-F238E27FC236}">
              <a16:creationId xmlns="" xmlns:a16="http://schemas.microsoft.com/office/drawing/2014/main" id="{6BA1655E-438A-4E9C-8A80-DF36FBADEB2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2" name="Imagem 1651">
          <a:extLst>
            <a:ext uri="{FF2B5EF4-FFF2-40B4-BE49-F238E27FC236}">
              <a16:creationId xmlns="" xmlns:a16="http://schemas.microsoft.com/office/drawing/2014/main" id="{2607E789-EB39-4309-8340-C3F8D8629B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3" name="Imagem 1652">
          <a:extLst>
            <a:ext uri="{FF2B5EF4-FFF2-40B4-BE49-F238E27FC236}">
              <a16:creationId xmlns="" xmlns:a16="http://schemas.microsoft.com/office/drawing/2014/main" id="{6942A585-6C5C-4D77-94C5-256528CF827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54" name="Imagem 1653">
          <a:extLst>
            <a:ext uri="{FF2B5EF4-FFF2-40B4-BE49-F238E27FC236}">
              <a16:creationId xmlns="" xmlns:a16="http://schemas.microsoft.com/office/drawing/2014/main" id="{8C4E17AD-7A23-4F8D-9D50-0801181919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55" name="Imagem 1654">
          <a:extLst>
            <a:ext uri="{FF2B5EF4-FFF2-40B4-BE49-F238E27FC236}">
              <a16:creationId xmlns="" xmlns:a16="http://schemas.microsoft.com/office/drawing/2014/main" id="{1BC6FEB4-C5AE-48C8-B3B9-B65D49CCF6D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56" name="Imagem 1655">
          <a:extLst>
            <a:ext uri="{FF2B5EF4-FFF2-40B4-BE49-F238E27FC236}">
              <a16:creationId xmlns="" xmlns:a16="http://schemas.microsoft.com/office/drawing/2014/main" id="{C886DD63-CB85-423B-B643-CDBBBA72C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57" name="Imagem 1656">
          <a:extLst>
            <a:ext uri="{FF2B5EF4-FFF2-40B4-BE49-F238E27FC236}">
              <a16:creationId xmlns="" xmlns:a16="http://schemas.microsoft.com/office/drawing/2014/main" id="{FD98571A-99B9-4CF9-9AD5-82BC2B22183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58" name="Imagem 1657">
          <a:extLst>
            <a:ext uri="{FF2B5EF4-FFF2-40B4-BE49-F238E27FC236}">
              <a16:creationId xmlns="" xmlns:a16="http://schemas.microsoft.com/office/drawing/2014/main" id="{7F9F948F-2E4F-46BA-960C-340F1E43EC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59" name="Imagem 1658">
          <a:extLst>
            <a:ext uri="{FF2B5EF4-FFF2-40B4-BE49-F238E27FC236}">
              <a16:creationId xmlns="" xmlns:a16="http://schemas.microsoft.com/office/drawing/2014/main" id="{948A2BA2-ED36-4BB3-B311-2E9331B1A04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0" name="Imagem 1659">
          <a:extLst>
            <a:ext uri="{FF2B5EF4-FFF2-40B4-BE49-F238E27FC236}">
              <a16:creationId xmlns="" xmlns:a16="http://schemas.microsoft.com/office/drawing/2014/main" id="{BC17C108-D722-4369-8AC8-7C3AC0545C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1" name="Imagem 1660">
          <a:extLst>
            <a:ext uri="{FF2B5EF4-FFF2-40B4-BE49-F238E27FC236}">
              <a16:creationId xmlns="" xmlns:a16="http://schemas.microsoft.com/office/drawing/2014/main" id="{C17FCE5C-217A-43E3-96AC-7C9F4EF4E81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62" name="Imagem 1661">
          <a:extLst>
            <a:ext uri="{FF2B5EF4-FFF2-40B4-BE49-F238E27FC236}">
              <a16:creationId xmlns="" xmlns:a16="http://schemas.microsoft.com/office/drawing/2014/main" id="{149DDFED-CAC7-46FF-8E0B-1186920D9E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63" name="Imagem 1662">
          <a:extLst>
            <a:ext uri="{FF2B5EF4-FFF2-40B4-BE49-F238E27FC236}">
              <a16:creationId xmlns="" xmlns:a16="http://schemas.microsoft.com/office/drawing/2014/main" id="{37463B33-8574-4D2C-873A-18D5F0629A2F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64" name="Imagem 1663">
          <a:extLst>
            <a:ext uri="{FF2B5EF4-FFF2-40B4-BE49-F238E27FC236}">
              <a16:creationId xmlns="" xmlns:a16="http://schemas.microsoft.com/office/drawing/2014/main" id="{85185B82-E7BD-4638-8839-6D42622688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65" name="Imagem 1664">
          <a:extLst>
            <a:ext uri="{FF2B5EF4-FFF2-40B4-BE49-F238E27FC236}">
              <a16:creationId xmlns="" xmlns:a16="http://schemas.microsoft.com/office/drawing/2014/main" id="{A29A20F8-C859-4690-8531-D8D0B9DF62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6" name="Imagem 1665">
          <a:extLst>
            <a:ext uri="{FF2B5EF4-FFF2-40B4-BE49-F238E27FC236}">
              <a16:creationId xmlns="" xmlns:a16="http://schemas.microsoft.com/office/drawing/2014/main" id="{6DB334D7-1DD7-482E-86F8-C34B243A79D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7" name="Imagem 1666">
          <a:extLst>
            <a:ext uri="{FF2B5EF4-FFF2-40B4-BE49-F238E27FC236}">
              <a16:creationId xmlns="" xmlns:a16="http://schemas.microsoft.com/office/drawing/2014/main" id="{73B1B68B-DC8D-48A0-9660-104D59B630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68" name="Imagem 1667">
          <a:extLst>
            <a:ext uri="{FF2B5EF4-FFF2-40B4-BE49-F238E27FC236}">
              <a16:creationId xmlns="" xmlns:a16="http://schemas.microsoft.com/office/drawing/2014/main" id="{7F5B4E4A-070D-45E4-967C-E05A927406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69" name="Imagem 1668">
          <a:extLst>
            <a:ext uri="{FF2B5EF4-FFF2-40B4-BE49-F238E27FC236}">
              <a16:creationId xmlns="" xmlns:a16="http://schemas.microsoft.com/office/drawing/2014/main" id="{A47E2A7D-6D4E-4144-928E-E2D7B84B739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70" name="Imagem 1669">
          <a:extLst>
            <a:ext uri="{FF2B5EF4-FFF2-40B4-BE49-F238E27FC236}">
              <a16:creationId xmlns="" xmlns:a16="http://schemas.microsoft.com/office/drawing/2014/main" id="{19EC7384-8CFB-48ED-9412-45961E4AA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71" name="Imagem 1670">
          <a:extLst>
            <a:ext uri="{FF2B5EF4-FFF2-40B4-BE49-F238E27FC236}">
              <a16:creationId xmlns="" xmlns:a16="http://schemas.microsoft.com/office/drawing/2014/main" id="{94276CB5-63C8-4416-9772-739CCA6AC79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72" name="Imagem 1671">
          <a:extLst>
            <a:ext uri="{FF2B5EF4-FFF2-40B4-BE49-F238E27FC236}">
              <a16:creationId xmlns="" xmlns:a16="http://schemas.microsoft.com/office/drawing/2014/main" id="{522F907A-A131-4D84-8617-9C1744399D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73" name="Imagem 1672">
          <a:extLst>
            <a:ext uri="{FF2B5EF4-FFF2-40B4-BE49-F238E27FC236}">
              <a16:creationId xmlns="" xmlns:a16="http://schemas.microsoft.com/office/drawing/2014/main" id="{C0CB80AD-9015-43C5-8C62-F0A0B761AAC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4" name="Imagem 1673">
          <a:extLst>
            <a:ext uri="{FF2B5EF4-FFF2-40B4-BE49-F238E27FC236}">
              <a16:creationId xmlns="" xmlns:a16="http://schemas.microsoft.com/office/drawing/2014/main" id="{DBD75B94-8010-435A-907D-439C3CAE93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5" name="Imagem 1674">
          <a:extLst>
            <a:ext uri="{FF2B5EF4-FFF2-40B4-BE49-F238E27FC236}">
              <a16:creationId xmlns="" xmlns:a16="http://schemas.microsoft.com/office/drawing/2014/main" id="{972A7EEF-9B2B-4F07-964D-71A641AE5EB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76" name="Imagem 1675">
          <a:extLst>
            <a:ext uri="{FF2B5EF4-FFF2-40B4-BE49-F238E27FC236}">
              <a16:creationId xmlns="" xmlns:a16="http://schemas.microsoft.com/office/drawing/2014/main" id="{63E2E78D-24E5-407E-AC70-1E869EF5F8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77" name="Imagem 1676">
          <a:extLst>
            <a:ext uri="{FF2B5EF4-FFF2-40B4-BE49-F238E27FC236}">
              <a16:creationId xmlns="" xmlns:a16="http://schemas.microsoft.com/office/drawing/2014/main" id="{3ACCF549-ECA8-4E0A-9961-86D0A5C1005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78" name="Imagem 1677">
          <a:extLst>
            <a:ext uri="{FF2B5EF4-FFF2-40B4-BE49-F238E27FC236}">
              <a16:creationId xmlns="" xmlns:a16="http://schemas.microsoft.com/office/drawing/2014/main" id="{B4899BCF-F8F6-482F-BD6F-6BD347E149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79" name="Imagem 1678">
          <a:extLst>
            <a:ext uri="{FF2B5EF4-FFF2-40B4-BE49-F238E27FC236}">
              <a16:creationId xmlns="" xmlns:a16="http://schemas.microsoft.com/office/drawing/2014/main" id="{446D79E6-50D1-47EB-85A8-9AA9690FF99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0" name="Imagem 1679">
          <a:extLst>
            <a:ext uri="{FF2B5EF4-FFF2-40B4-BE49-F238E27FC236}">
              <a16:creationId xmlns="" xmlns:a16="http://schemas.microsoft.com/office/drawing/2014/main" id="{842AB63A-92A6-4273-9F4C-10288473D4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1" name="Imagem 1680">
          <a:extLst>
            <a:ext uri="{FF2B5EF4-FFF2-40B4-BE49-F238E27FC236}">
              <a16:creationId xmlns="" xmlns:a16="http://schemas.microsoft.com/office/drawing/2014/main" id="{EAF6082D-596F-4342-86B8-0161AFA448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2" name="Imagem 1681">
          <a:extLst>
            <a:ext uri="{FF2B5EF4-FFF2-40B4-BE49-F238E27FC236}">
              <a16:creationId xmlns="" xmlns:a16="http://schemas.microsoft.com/office/drawing/2014/main" id="{F31C4E28-1728-44FE-9A74-05581BF549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3" name="Imagem 1682">
          <a:extLst>
            <a:ext uri="{FF2B5EF4-FFF2-40B4-BE49-F238E27FC236}">
              <a16:creationId xmlns="" xmlns:a16="http://schemas.microsoft.com/office/drawing/2014/main" id="{CE1983CE-AAD9-4D00-B6AC-636D1B9ABD5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84" name="Imagem 1683">
          <a:extLst>
            <a:ext uri="{FF2B5EF4-FFF2-40B4-BE49-F238E27FC236}">
              <a16:creationId xmlns="" xmlns:a16="http://schemas.microsoft.com/office/drawing/2014/main" id="{69F9C58B-10CF-4E68-8DEF-49D7D9EDE0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85" name="Imagem 1684">
          <a:extLst>
            <a:ext uri="{FF2B5EF4-FFF2-40B4-BE49-F238E27FC236}">
              <a16:creationId xmlns="" xmlns:a16="http://schemas.microsoft.com/office/drawing/2014/main" id="{01852DEB-E555-45DF-A878-3118E8F386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86" name="Imagem 1685">
          <a:extLst>
            <a:ext uri="{FF2B5EF4-FFF2-40B4-BE49-F238E27FC236}">
              <a16:creationId xmlns="" xmlns:a16="http://schemas.microsoft.com/office/drawing/2014/main" id="{23BB2240-551F-418E-88C0-D0906A9428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87" name="Imagem 1686">
          <a:extLst>
            <a:ext uri="{FF2B5EF4-FFF2-40B4-BE49-F238E27FC236}">
              <a16:creationId xmlns="" xmlns:a16="http://schemas.microsoft.com/office/drawing/2014/main" id="{0D4AF05B-17AE-4F9A-962F-0550A2768A0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88" name="Imagem 1687">
          <a:extLst>
            <a:ext uri="{FF2B5EF4-FFF2-40B4-BE49-F238E27FC236}">
              <a16:creationId xmlns="" xmlns:a16="http://schemas.microsoft.com/office/drawing/2014/main" id="{F26D3EC6-3D6C-49DB-B51A-877ACF8854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89" name="Imagem 1688">
          <a:extLst>
            <a:ext uri="{FF2B5EF4-FFF2-40B4-BE49-F238E27FC236}">
              <a16:creationId xmlns="" xmlns:a16="http://schemas.microsoft.com/office/drawing/2014/main" id="{6230F88A-7C1A-4E0F-A138-FE8D3403698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0" name="Imagem 1689">
          <a:extLst>
            <a:ext uri="{FF2B5EF4-FFF2-40B4-BE49-F238E27FC236}">
              <a16:creationId xmlns="" xmlns:a16="http://schemas.microsoft.com/office/drawing/2014/main" id="{97146169-6B00-4CAA-A6E2-FE60B09CCF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1" name="Imagem 1690">
          <a:extLst>
            <a:ext uri="{FF2B5EF4-FFF2-40B4-BE49-F238E27FC236}">
              <a16:creationId xmlns="" xmlns:a16="http://schemas.microsoft.com/office/drawing/2014/main" id="{B76B4A7D-3224-4DD6-B293-503C6EB24AD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2" name="Imagem 1691">
          <a:extLst>
            <a:ext uri="{FF2B5EF4-FFF2-40B4-BE49-F238E27FC236}">
              <a16:creationId xmlns="" xmlns:a16="http://schemas.microsoft.com/office/drawing/2014/main" id="{38B42308-E63A-480B-A73E-65DDADC04D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3" name="Imagem 1692">
          <a:extLst>
            <a:ext uri="{FF2B5EF4-FFF2-40B4-BE49-F238E27FC236}">
              <a16:creationId xmlns="" xmlns:a16="http://schemas.microsoft.com/office/drawing/2014/main" id="{4B27E9D1-2972-4C02-A397-B03B37835E2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694" name="Imagem 1693">
          <a:extLst>
            <a:ext uri="{FF2B5EF4-FFF2-40B4-BE49-F238E27FC236}">
              <a16:creationId xmlns="" xmlns:a16="http://schemas.microsoft.com/office/drawing/2014/main" id="{848A0234-B597-4045-AFE7-207E2FFF1E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695" name="Imagem 1694">
          <a:extLst>
            <a:ext uri="{FF2B5EF4-FFF2-40B4-BE49-F238E27FC236}">
              <a16:creationId xmlns="" xmlns:a16="http://schemas.microsoft.com/office/drawing/2014/main" id="{32CE5844-937D-4C3C-99E0-C837632213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696" name="Imagem 1695">
          <a:extLst>
            <a:ext uri="{FF2B5EF4-FFF2-40B4-BE49-F238E27FC236}">
              <a16:creationId xmlns="" xmlns:a16="http://schemas.microsoft.com/office/drawing/2014/main" id="{6B01CF75-D9CD-473C-8C2D-F120EC56F0B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697" name="Imagem 1696">
          <a:extLst>
            <a:ext uri="{FF2B5EF4-FFF2-40B4-BE49-F238E27FC236}">
              <a16:creationId xmlns="" xmlns:a16="http://schemas.microsoft.com/office/drawing/2014/main" id="{C1CC9A23-977B-4681-8764-33AF09A891B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698" name="Imagem 1697">
          <a:extLst>
            <a:ext uri="{FF2B5EF4-FFF2-40B4-BE49-F238E27FC236}">
              <a16:creationId xmlns="" xmlns:a16="http://schemas.microsoft.com/office/drawing/2014/main" id="{29DB8CB4-3806-4E81-9200-BAA7F3E1B1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699" name="Imagem 1698">
          <a:extLst>
            <a:ext uri="{FF2B5EF4-FFF2-40B4-BE49-F238E27FC236}">
              <a16:creationId xmlns="" xmlns:a16="http://schemas.microsoft.com/office/drawing/2014/main" id="{6503E418-4865-4B65-B0B9-F3ED87859F3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0" name="Imagem 1699">
          <a:extLst>
            <a:ext uri="{FF2B5EF4-FFF2-40B4-BE49-F238E27FC236}">
              <a16:creationId xmlns="" xmlns:a16="http://schemas.microsoft.com/office/drawing/2014/main" id="{490BC50B-5156-4EBB-8606-44E2159A48F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1" name="Imagem 1700">
          <a:extLst>
            <a:ext uri="{FF2B5EF4-FFF2-40B4-BE49-F238E27FC236}">
              <a16:creationId xmlns="" xmlns:a16="http://schemas.microsoft.com/office/drawing/2014/main" id="{15AEC766-F2A2-491F-A581-C0E29B9B7A0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702" name="Imagem 1701">
          <a:extLst>
            <a:ext uri="{FF2B5EF4-FFF2-40B4-BE49-F238E27FC236}">
              <a16:creationId xmlns="" xmlns:a16="http://schemas.microsoft.com/office/drawing/2014/main" id="{FCA068AD-BD81-4A2D-9809-D80387443C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703" name="Imagem 1702">
          <a:extLst>
            <a:ext uri="{FF2B5EF4-FFF2-40B4-BE49-F238E27FC236}">
              <a16:creationId xmlns="" xmlns:a16="http://schemas.microsoft.com/office/drawing/2014/main" id="{0C24B9FD-D797-4691-8F95-C3F08EE6E65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04" name="Imagem 1703">
          <a:extLst>
            <a:ext uri="{FF2B5EF4-FFF2-40B4-BE49-F238E27FC236}">
              <a16:creationId xmlns="" xmlns:a16="http://schemas.microsoft.com/office/drawing/2014/main" id="{926946E0-AF8B-4EDD-9DDF-F339F4F006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05" name="Imagem 1704">
          <a:extLst>
            <a:ext uri="{FF2B5EF4-FFF2-40B4-BE49-F238E27FC236}">
              <a16:creationId xmlns="" xmlns:a16="http://schemas.microsoft.com/office/drawing/2014/main" id="{C9871583-65C1-46D7-99A6-9FF0F17807A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6" name="Imagem 1705">
          <a:extLst>
            <a:ext uri="{FF2B5EF4-FFF2-40B4-BE49-F238E27FC236}">
              <a16:creationId xmlns="" xmlns:a16="http://schemas.microsoft.com/office/drawing/2014/main" id="{625D6412-5A2A-48E9-8565-EE8ECDA3D4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7" name="Imagem 1706">
          <a:extLst>
            <a:ext uri="{FF2B5EF4-FFF2-40B4-BE49-F238E27FC236}">
              <a16:creationId xmlns="" xmlns:a16="http://schemas.microsoft.com/office/drawing/2014/main" id="{220D77CF-341B-430A-BAF5-04ED0337CF9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08" name="Imagem 1707">
          <a:extLst>
            <a:ext uri="{FF2B5EF4-FFF2-40B4-BE49-F238E27FC236}">
              <a16:creationId xmlns="" xmlns:a16="http://schemas.microsoft.com/office/drawing/2014/main" id="{173E53D8-4F27-47A7-B30B-7AC9FB08CE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09" name="Imagem 1708">
          <a:extLst>
            <a:ext uri="{FF2B5EF4-FFF2-40B4-BE49-F238E27FC236}">
              <a16:creationId xmlns="" xmlns:a16="http://schemas.microsoft.com/office/drawing/2014/main" id="{07C2C760-EBD6-4BDB-85D9-7CB5E71FFDC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380895</xdr:rowOff>
    </xdr:to>
    <xdr:pic>
      <xdr:nvPicPr>
        <xdr:cNvPr id="1710" name="Imagem 1709">
          <a:extLst>
            <a:ext uri="{FF2B5EF4-FFF2-40B4-BE49-F238E27FC236}">
              <a16:creationId xmlns="" xmlns:a16="http://schemas.microsoft.com/office/drawing/2014/main" id="{932E503C-964A-433C-BEDA-AFB1093893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785132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180290</xdr:rowOff>
    </xdr:to>
    <xdr:pic>
      <xdr:nvPicPr>
        <xdr:cNvPr id="1711" name="Imagem 1710">
          <a:extLst>
            <a:ext uri="{FF2B5EF4-FFF2-40B4-BE49-F238E27FC236}">
              <a16:creationId xmlns="" xmlns:a16="http://schemas.microsoft.com/office/drawing/2014/main" id="{FD5721A9-8CE4-4478-8065-CEDECEB0F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80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161925</xdr:rowOff>
    </xdr:to>
    <xdr:pic>
      <xdr:nvPicPr>
        <xdr:cNvPr id="1712" name="Imagem 1711">
          <a:extLst>
            <a:ext uri="{FF2B5EF4-FFF2-40B4-BE49-F238E27FC236}">
              <a16:creationId xmlns="" xmlns:a16="http://schemas.microsoft.com/office/drawing/2014/main" id="{C7977B9F-F0DD-46CC-B26B-460931370F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157430</xdr:rowOff>
    </xdr:to>
    <xdr:pic>
      <xdr:nvPicPr>
        <xdr:cNvPr id="1713" name="Imagem 1712">
          <a:extLst>
            <a:ext uri="{FF2B5EF4-FFF2-40B4-BE49-F238E27FC236}">
              <a16:creationId xmlns="" xmlns:a16="http://schemas.microsoft.com/office/drawing/2014/main" id="{4F64872F-69FE-4A95-AE3F-37D4CC3CEA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4" name="Imagem 1713">
          <a:extLst>
            <a:ext uri="{FF2B5EF4-FFF2-40B4-BE49-F238E27FC236}">
              <a16:creationId xmlns="" xmlns:a16="http://schemas.microsoft.com/office/drawing/2014/main" id="{14CC321E-2D97-403F-80F9-CF76C050C4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5" name="Imagem 1714">
          <a:extLst>
            <a:ext uri="{FF2B5EF4-FFF2-40B4-BE49-F238E27FC236}">
              <a16:creationId xmlns="" xmlns:a16="http://schemas.microsoft.com/office/drawing/2014/main" id="{37E3E06F-D8F9-46BD-B1ED-AF91B29D6C8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142875</xdr:rowOff>
    </xdr:to>
    <xdr:pic>
      <xdr:nvPicPr>
        <xdr:cNvPr id="1716" name="Imagem 1715">
          <a:extLst>
            <a:ext uri="{FF2B5EF4-FFF2-40B4-BE49-F238E27FC236}">
              <a16:creationId xmlns="" xmlns:a16="http://schemas.microsoft.com/office/drawing/2014/main" id="{B4BBB464-7E00-42D8-9901-5DB23A4312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24080</xdr:rowOff>
    </xdr:to>
    <xdr:pic>
      <xdr:nvPicPr>
        <xdr:cNvPr id="1717" name="Imagem 1716">
          <a:extLst>
            <a:ext uri="{FF2B5EF4-FFF2-40B4-BE49-F238E27FC236}">
              <a16:creationId xmlns="" xmlns:a16="http://schemas.microsoft.com/office/drawing/2014/main" id="{149076B6-B84C-4D13-8A68-9C812EFFFC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1" name="Imagem 10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2" name="Imagem 1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3" name="Imagem 12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4" name="Imagem 13"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5" name="Imagem 14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752475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" name="Imagem 7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" name="Imagem 16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" name="Imagem 17">
          <a:extLst>
            <a:ext uri="{FF2B5EF4-FFF2-40B4-BE49-F238E27FC236}">
              <a16:creationId xmlns="" xmlns:a16="http://schemas.microsoft.com/office/drawing/2014/main" id="{00000000-0008-0000-10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9" name="Imagem 18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0" name="Imagem 19">
          <a:extLst>
            <a:ext uri="{FF2B5EF4-FFF2-40B4-BE49-F238E27FC236}">
              <a16:creationId xmlns="" xmlns:a16="http://schemas.microsoft.com/office/drawing/2014/main" id="{00000000-0008-0000-10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1" name="Imagem 20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4" name="Imagem 23">
          <a:extLst>
            <a:ext uri="{FF2B5EF4-FFF2-40B4-BE49-F238E27FC236}">
              <a16:creationId xmlns="" xmlns:a16="http://schemas.microsoft.com/office/drawing/2014/main" id="{00000000-0008-0000-10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5" name="Imagem 24">
          <a:extLst>
            <a:ext uri="{FF2B5EF4-FFF2-40B4-BE49-F238E27FC236}">
              <a16:creationId xmlns="" xmlns:a16="http://schemas.microsoft.com/office/drawing/2014/main" id="{00000000-0008-0000-1000-00001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6" name="Imagem 25">
          <a:extLst>
            <a:ext uri="{FF2B5EF4-FFF2-40B4-BE49-F238E27FC236}">
              <a16:creationId xmlns="" xmlns:a16="http://schemas.microsoft.com/office/drawing/2014/main" id="{00000000-0008-0000-1000-00001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" name="Imagem 26">
          <a:extLst>
            <a:ext uri="{FF2B5EF4-FFF2-40B4-BE49-F238E27FC236}">
              <a16:creationId xmlns="" xmlns:a16="http://schemas.microsoft.com/office/drawing/2014/main" id="{00000000-0008-0000-1000-00001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8" name="Imagem 27">
          <a:extLst>
            <a:ext uri="{FF2B5EF4-FFF2-40B4-BE49-F238E27FC236}">
              <a16:creationId xmlns="" xmlns:a16="http://schemas.microsoft.com/office/drawing/2014/main" id="{00000000-0008-0000-1000-00001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9" name="Imagem 28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" name="Imagem 29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" name="Imagem 30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2" name="Imagem 31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3" name="Imagem 32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4" name="Imagem 33">
          <a:extLst>
            <a:ext uri="{FF2B5EF4-FFF2-40B4-BE49-F238E27FC236}">
              <a16:creationId xmlns="" xmlns:a16="http://schemas.microsoft.com/office/drawing/2014/main" id="{00000000-0008-0000-1000-00002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5" name="Imagem 34">
          <a:extLst>
            <a:ext uri="{FF2B5EF4-FFF2-40B4-BE49-F238E27FC236}">
              <a16:creationId xmlns="" xmlns:a16="http://schemas.microsoft.com/office/drawing/2014/main" id="{00000000-0008-0000-1000-00002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6" name="Imagem 35">
          <a:extLst>
            <a:ext uri="{FF2B5EF4-FFF2-40B4-BE49-F238E27FC236}">
              <a16:creationId xmlns="" xmlns:a16="http://schemas.microsoft.com/office/drawing/2014/main" id="{00000000-0008-0000-10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7" name="Imagem 36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" name="Imagem 37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" name="Imagem 38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" name="Imagem 39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1" name="Imagem 40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2" name="Imagem 4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3" name="Imagem 42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4" name="Imagem 43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5" name="Imagem 44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6" name="Imagem 45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" name="Imagem 46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8" name="Imagem 47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9" name="Imagem 48">
          <a:extLst>
            <a:ext uri="{FF2B5EF4-FFF2-40B4-BE49-F238E27FC236}">
              <a16:creationId xmlns="" xmlns:a16="http://schemas.microsoft.com/office/drawing/2014/main" id="{00000000-0008-0000-1000-00003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0" name="Imagem 49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1" name="Imagem 50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2" name="Imagem 5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3" name="Imagem 52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4" name="Imagem 53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" name="Imagem 54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6" name="Imagem 55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7" name="Imagem 56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8" name="Imagem 57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9" name="Imagem 58">
          <a:extLst>
            <a:ext uri="{FF2B5EF4-FFF2-40B4-BE49-F238E27FC236}">
              <a16:creationId xmlns="" xmlns:a16="http://schemas.microsoft.com/office/drawing/2014/main" id="{00000000-0008-0000-1000-00003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0" name="Imagem 59">
          <a:extLst>
            <a:ext uri="{FF2B5EF4-FFF2-40B4-BE49-F238E27FC236}">
              <a16:creationId xmlns="" xmlns:a16="http://schemas.microsoft.com/office/drawing/2014/main" id="{00000000-0008-0000-10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1" name="Imagem 60">
          <a:extLst>
            <a:ext uri="{FF2B5EF4-FFF2-40B4-BE49-F238E27FC236}">
              <a16:creationId xmlns="" xmlns:a16="http://schemas.microsoft.com/office/drawing/2014/main" id="{00000000-0008-0000-1000-00003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2" name="Imagem 61">
          <a:extLst>
            <a:ext uri="{FF2B5EF4-FFF2-40B4-BE49-F238E27FC236}">
              <a16:creationId xmlns="" xmlns:a16="http://schemas.microsoft.com/office/drawing/2014/main" id="{00000000-0008-0000-1000-00003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" name="Imagem 62">
          <a:extLst>
            <a:ext uri="{FF2B5EF4-FFF2-40B4-BE49-F238E27FC236}">
              <a16:creationId xmlns="" xmlns:a16="http://schemas.microsoft.com/office/drawing/2014/main" id="{00000000-0008-0000-1000-00003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4" name="Imagem 63">
          <a:extLst>
            <a:ext uri="{FF2B5EF4-FFF2-40B4-BE49-F238E27FC236}">
              <a16:creationId xmlns="" xmlns:a16="http://schemas.microsoft.com/office/drawing/2014/main" id="{00000000-0008-0000-10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5" name="Imagem 64">
          <a:extLst>
            <a:ext uri="{FF2B5EF4-FFF2-40B4-BE49-F238E27FC236}">
              <a16:creationId xmlns="" xmlns:a16="http://schemas.microsoft.com/office/drawing/2014/main" id="{00000000-0008-0000-1000-00004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6" name="Imagem 65">
          <a:extLst>
            <a:ext uri="{FF2B5EF4-FFF2-40B4-BE49-F238E27FC236}">
              <a16:creationId xmlns="" xmlns:a16="http://schemas.microsoft.com/office/drawing/2014/main" id="{00000000-0008-0000-1000-00004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7" name="Imagem 66">
          <a:extLst>
            <a:ext uri="{FF2B5EF4-FFF2-40B4-BE49-F238E27FC236}">
              <a16:creationId xmlns="" xmlns:a16="http://schemas.microsoft.com/office/drawing/2014/main" id="{00000000-0008-0000-1000-00004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8" name="Imagem 67">
          <a:extLst>
            <a:ext uri="{FF2B5EF4-FFF2-40B4-BE49-F238E27FC236}">
              <a16:creationId xmlns="" xmlns:a16="http://schemas.microsoft.com/office/drawing/2014/main" id="{00000000-0008-0000-10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9" name="Imagem 68">
          <a:extLst>
            <a:ext uri="{FF2B5EF4-FFF2-40B4-BE49-F238E27FC236}">
              <a16:creationId xmlns="" xmlns:a16="http://schemas.microsoft.com/office/drawing/2014/main" id="{00000000-0008-0000-1000-00004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0" name="Imagem 69">
          <a:extLst>
            <a:ext uri="{FF2B5EF4-FFF2-40B4-BE49-F238E27FC236}">
              <a16:creationId xmlns="" xmlns:a16="http://schemas.microsoft.com/office/drawing/2014/main" id="{00000000-0008-0000-1000-00004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" name="Imagem 70">
          <a:extLst>
            <a:ext uri="{FF2B5EF4-FFF2-40B4-BE49-F238E27FC236}">
              <a16:creationId xmlns="" xmlns:a16="http://schemas.microsoft.com/office/drawing/2014/main" id="{00000000-0008-0000-1000-00004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2" name="Imagem 71">
          <a:extLst>
            <a:ext uri="{FF2B5EF4-FFF2-40B4-BE49-F238E27FC236}">
              <a16:creationId xmlns="" xmlns:a16="http://schemas.microsoft.com/office/drawing/2014/main" id="{00000000-0008-0000-10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622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3" name="Imagem 72">
          <a:extLst>
            <a:ext uri="{FF2B5EF4-FFF2-40B4-BE49-F238E27FC236}">
              <a16:creationId xmlns="" xmlns:a16="http://schemas.microsoft.com/office/drawing/2014/main" id="{00000000-0008-0000-1000-00004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4" name="Imagem 73">
          <a:extLst>
            <a:ext uri="{FF2B5EF4-FFF2-40B4-BE49-F238E27FC236}">
              <a16:creationId xmlns="" xmlns:a16="http://schemas.microsoft.com/office/drawing/2014/main" id="{00000000-0008-0000-1000-00004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5" name="Imagem 74">
          <a:extLst>
            <a:ext uri="{FF2B5EF4-FFF2-40B4-BE49-F238E27FC236}">
              <a16:creationId xmlns="" xmlns:a16="http://schemas.microsoft.com/office/drawing/2014/main" id="{00000000-0008-0000-1000-00004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6" name="Imagem 75">
          <a:extLst>
            <a:ext uri="{FF2B5EF4-FFF2-40B4-BE49-F238E27FC236}">
              <a16:creationId xmlns="" xmlns:a16="http://schemas.microsoft.com/office/drawing/2014/main" id="{00000000-0008-0000-10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7" name="Imagem 76">
          <a:extLst>
            <a:ext uri="{FF2B5EF4-FFF2-40B4-BE49-F238E27FC236}">
              <a16:creationId xmlns="" xmlns:a16="http://schemas.microsoft.com/office/drawing/2014/main" id="{00000000-0008-0000-1000-00004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8" name="Imagem 77">
          <a:extLst>
            <a:ext uri="{FF2B5EF4-FFF2-40B4-BE49-F238E27FC236}">
              <a16:creationId xmlns="" xmlns:a16="http://schemas.microsoft.com/office/drawing/2014/main" id="{00000000-0008-0000-1000-00004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9" name="Imagem 78">
          <a:extLst>
            <a:ext uri="{FF2B5EF4-FFF2-40B4-BE49-F238E27FC236}">
              <a16:creationId xmlns="" xmlns:a16="http://schemas.microsoft.com/office/drawing/2014/main" id="{00000000-0008-0000-1000-00004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80" name="Imagem 79">
          <a:extLst>
            <a:ext uri="{FF2B5EF4-FFF2-40B4-BE49-F238E27FC236}">
              <a16:creationId xmlns="" xmlns:a16="http://schemas.microsoft.com/office/drawing/2014/main" id="{00000000-0008-0000-10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6527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81" name="Imagem 80">
          <a:extLst>
            <a:ext uri="{FF2B5EF4-FFF2-40B4-BE49-F238E27FC236}">
              <a16:creationId xmlns="" xmlns:a16="http://schemas.microsoft.com/office/drawing/2014/main" id="{00000000-0008-0000-1000-00005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2" name="Imagem 81">
          <a:extLst>
            <a:ext uri="{FF2B5EF4-FFF2-40B4-BE49-F238E27FC236}">
              <a16:creationId xmlns="" xmlns:a16="http://schemas.microsoft.com/office/drawing/2014/main" id="{00000000-0008-0000-1000-00005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83" name="Imagem 82">
          <a:extLst>
            <a:ext uri="{FF2B5EF4-FFF2-40B4-BE49-F238E27FC236}">
              <a16:creationId xmlns="" xmlns:a16="http://schemas.microsoft.com/office/drawing/2014/main" id="{00000000-0008-0000-1000-00005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4" name="Imagem 83">
          <a:extLst>
            <a:ext uri="{FF2B5EF4-FFF2-40B4-BE49-F238E27FC236}">
              <a16:creationId xmlns="" xmlns:a16="http://schemas.microsoft.com/office/drawing/2014/main" id="{00000000-0008-0000-1000-00005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5" name="Imagem 84">
          <a:extLst>
            <a:ext uri="{FF2B5EF4-FFF2-40B4-BE49-F238E27FC236}">
              <a16:creationId xmlns="" xmlns:a16="http://schemas.microsoft.com/office/drawing/2014/main" id="{00000000-0008-0000-1000-00005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6" name="Imagem 85">
          <a:extLst>
            <a:ext uri="{FF2B5EF4-FFF2-40B4-BE49-F238E27FC236}">
              <a16:creationId xmlns="" xmlns:a16="http://schemas.microsoft.com/office/drawing/2014/main" id="{00000000-0008-0000-1000-00005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7" name="Imagem 86">
          <a:extLst>
            <a:ext uri="{FF2B5EF4-FFF2-40B4-BE49-F238E27FC236}">
              <a16:creationId xmlns="" xmlns:a16="http://schemas.microsoft.com/office/drawing/2014/main" id="{00000000-0008-0000-1000-00005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8" name="Imagem 87">
          <a:extLst>
            <a:ext uri="{FF2B5EF4-FFF2-40B4-BE49-F238E27FC236}">
              <a16:creationId xmlns="" xmlns:a16="http://schemas.microsoft.com/office/drawing/2014/main" id="{00000000-0008-0000-1000-00005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89" name="Imagem 88">
          <a:extLst>
            <a:ext uri="{FF2B5EF4-FFF2-40B4-BE49-F238E27FC236}">
              <a16:creationId xmlns="" xmlns:a16="http://schemas.microsoft.com/office/drawing/2014/main" id="{00000000-0008-0000-1000-00005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0" name="Imagem 89">
          <a:extLst>
            <a:ext uri="{FF2B5EF4-FFF2-40B4-BE49-F238E27FC236}">
              <a16:creationId xmlns="" xmlns:a16="http://schemas.microsoft.com/office/drawing/2014/main" id="{00000000-0008-0000-1000-00005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1" name="Imagem 90">
          <a:extLst>
            <a:ext uri="{FF2B5EF4-FFF2-40B4-BE49-F238E27FC236}">
              <a16:creationId xmlns="" xmlns:a16="http://schemas.microsoft.com/office/drawing/2014/main" id="{00000000-0008-0000-1000-00005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2" name="Imagem 91">
          <a:extLst>
            <a:ext uri="{FF2B5EF4-FFF2-40B4-BE49-F238E27FC236}">
              <a16:creationId xmlns="" xmlns:a16="http://schemas.microsoft.com/office/drawing/2014/main" id="{00000000-0008-0000-1000-00005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3" name="Imagem 92">
          <a:extLst>
            <a:ext uri="{FF2B5EF4-FFF2-40B4-BE49-F238E27FC236}">
              <a16:creationId xmlns="" xmlns:a16="http://schemas.microsoft.com/office/drawing/2014/main" id="{00000000-0008-0000-1000-00005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4" name="Imagem 93">
          <a:extLst>
            <a:ext uri="{FF2B5EF4-FFF2-40B4-BE49-F238E27FC236}">
              <a16:creationId xmlns="" xmlns:a16="http://schemas.microsoft.com/office/drawing/2014/main" id="{00000000-0008-0000-1000-00005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5" name="Imagem 94">
          <a:extLst>
            <a:ext uri="{FF2B5EF4-FFF2-40B4-BE49-F238E27FC236}">
              <a16:creationId xmlns="" xmlns:a16="http://schemas.microsoft.com/office/drawing/2014/main" id="{00000000-0008-0000-1000-00005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6" name="Imagem 95">
          <a:extLst>
            <a:ext uri="{FF2B5EF4-FFF2-40B4-BE49-F238E27FC236}">
              <a16:creationId xmlns="" xmlns:a16="http://schemas.microsoft.com/office/drawing/2014/main" id="{00000000-0008-0000-1000-00006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7" name="Imagem 96">
          <a:extLst>
            <a:ext uri="{FF2B5EF4-FFF2-40B4-BE49-F238E27FC236}">
              <a16:creationId xmlns="" xmlns:a16="http://schemas.microsoft.com/office/drawing/2014/main" id="{00000000-0008-0000-1000-00006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8" name="Imagem 97">
          <a:extLst>
            <a:ext uri="{FF2B5EF4-FFF2-40B4-BE49-F238E27FC236}">
              <a16:creationId xmlns="" xmlns:a16="http://schemas.microsoft.com/office/drawing/2014/main" id="{00000000-0008-0000-1000-00006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99" name="Imagem 98">
          <a:extLst>
            <a:ext uri="{FF2B5EF4-FFF2-40B4-BE49-F238E27FC236}">
              <a16:creationId xmlns="" xmlns:a16="http://schemas.microsoft.com/office/drawing/2014/main" id="{00000000-0008-0000-1000-00006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0" name="Imagem 99">
          <a:extLst>
            <a:ext uri="{FF2B5EF4-FFF2-40B4-BE49-F238E27FC236}">
              <a16:creationId xmlns="" xmlns:a16="http://schemas.microsoft.com/office/drawing/2014/main" id="{00000000-0008-0000-1000-00006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1" name="Imagem 100">
          <a:extLst>
            <a:ext uri="{FF2B5EF4-FFF2-40B4-BE49-F238E27FC236}">
              <a16:creationId xmlns="" xmlns:a16="http://schemas.microsoft.com/office/drawing/2014/main" id="{00000000-0008-0000-1000-00006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2" name="Imagem 101">
          <a:extLst>
            <a:ext uri="{FF2B5EF4-FFF2-40B4-BE49-F238E27FC236}">
              <a16:creationId xmlns="" xmlns:a16="http://schemas.microsoft.com/office/drawing/2014/main" id="{00000000-0008-0000-1000-00006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3" name="Imagem 102">
          <a:extLst>
            <a:ext uri="{FF2B5EF4-FFF2-40B4-BE49-F238E27FC236}">
              <a16:creationId xmlns="" xmlns:a16="http://schemas.microsoft.com/office/drawing/2014/main" id="{00000000-0008-0000-1000-00006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4" name="Imagem 103">
          <a:extLst>
            <a:ext uri="{FF2B5EF4-FFF2-40B4-BE49-F238E27FC236}">
              <a16:creationId xmlns="" xmlns:a16="http://schemas.microsoft.com/office/drawing/2014/main" id="{00000000-0008-0000-1000-00006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5" name="Imagem 104">
          <a:extLst>
            <a:ext uri="{FF2B5EF4-FFF2-40B4-BE49-F238E27FC236}">
              <a16:creationId xmlns="" xmlns:a16="http://schemas.microsoft.com/office/drawing/2014/main" id="{00000000-0008-0000-1000-00006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6" name="Imagem 105">
          <a:extLst>
            <a:ext uri="{FF2B5EF4-FFF2-40B4-BE49-F238E27FC236}">
              <a16:creationId xmlns="" xmlns:a16="http://schemas.microsoft.com/office/drawing/2014/main" id="{00000000-0008-0000-1000-00006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07" name="Imagem 106">
          <a:extLst>
            <a:ext uri="{FF2B5EF4-FFF2-40B4-BE49-F238E27FC236}">
              <a16:creationId xmlns="" xmlns:a16="http://schemas.microsoft.com/office/drawing/2014/main" id="{00000000-0008-0000-1000-00006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08" name="Imagem 107">
          <a:extLst>
            <a:ext uri="{FF2B5EF4-FFF2-40B4-BE49-F238E27FC236}">
              <a16:creationId xmlns="" xmlns:a16="http://schemas.microsoft.com/office/drawing/2014/main" id="{00000000-0008-0000-1000-00006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09" name="Imagem 108">
          <a:extLst>
            <a:ext uri="{FF2B5EF4-FFF2-40B4-BE49-F238E27FC236}">
              <a16:creationId xmlns="" xmlns:a16="http://schemas.microsoft.com/office/drawing/2014/main" id="{00000000-0008-0000-1000-00006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0" name="Imagem 109">
          <a:extLst>
            <a:ext uri="{FF2B5EF4-FFF2-40B4-BE49-F238E27FC236}">
              <a16:creationId xmlns="" xmlns:a16="http://schemas.microsoft.com/office/drawing/2014/main" id="{00000000-0008-0000-1000-00006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1" name="Imagem 110">
          <a:extLst>
            <a:ext uri="{FF2B5EF4-FFF2-40B4-BE49-F238E27FC236}">
              <a16:creationId xmlns="" xmlns:a16="http://schemas.microsoft.com/office/drawing/2014/main" id="{00000000-0008-0000-1000-00006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12" name="Imagem 111">
          <a:extLst>
            <a:ext uri="{FF2B5EF4-FFF2-40B4-BE49-F238E27FC236}">
              <a16:creationId xmlns="" xmlns:a16="http://schemas.microsoft.com/office/drawing/2014/main" id="{00000000-0008-0000-1000-00007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13" name="Imagem 112">
          <a:extLst>
            <a:ext uri="{FF2B5EF4-FFF2-40B4-BE49-F238E27FC236}">
              <a16:creationId xmlns="" xmlns:a16="http://schemas.microsoft.com/office/drawing/2014/main" id="{00000000-0008-0000-1000-00007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4" name="Imagem 113">
          <a:extLst>
            <a:ext uri="{FF2B5EF4-FFF2-40B4-BE49-F238E27FC236}">
              <a16:creationId xmlns="" xmlns:a16="http://schemas.microsoft.com/office/drawing/2014/main" id="{00000000-0008-0000-1000-00007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5" name="Imagem 114">
          <a:extLst>
            <a:ext uri="{FF2B5EF4-FFF2-40B4-BE49-F238E27FC236}">
              <a16:creationId xmlns="" xmlns:a16="http://schemas.microsoft.com/office/drawing/2014/main" id="{00000000-0008-0000-1000-00007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16" name="Imagem 115">
          <a:extLst>
            <a:ext uri="{FF2B5EF4-FFF2-40B4-BE49-F238E27FC236}">
              <a16:creationId xmlns="" xmlns:a16="http://schemas.microsoft.com/office/drawing/2014/main" id="{00000000-0008-0000-1000-00007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17" name="Imagem 116">
          <a:extLst>
            <a:ext uri="{FF2B5EF4-FFF2-40B4-BE49-F238E27FC236}">
              <a16:creationId xmlns="" xmlns:a16="http://schemas.microsoft.com/office/drawing/2014/main" id="{00000000-0008-0000-1000-00007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8" name="Imagem 117">
          <a:extLst>
            <a:ext uri="{FF2B5EF4-FFF2-40B4-BE49-F238E27FC236}">
              <a16:creationId xmlns="" xmlns:a16="http://schemas.microsoft.com/office/drawing/2014/main" id="{00000000-0008-0000-1000-00007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19" name="Imagem 118">
          <a:extLst>
            <a:ext uri="{FF2B5EF4-FFF2-40B4-BE49-F238E27FC236}">
              <a16:creationId xmlns="" xmlns:a16="http://schemas.microsoft.com/office/drawing/2014/main" id="{00000000-0008-0000-1000-00007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20" name="Imagem 119">
          <a:extLst>
            <a:ext uri="{FF2B5EF4-FFF2-40B4-BE49-F238E27FC236}">
              <a16:creationId xmlns="" xmlns:a16="http://schemas.microsoft.com/office/drawing/2014/main" id="{00000000-0008-0000-1000-00007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21" name="Imagem 120">
          <a:extLst>
            <a:ext uri="{FF2B5EF4-FFF2-40B4-BE49-F238E27FC236}">
              <a16:creationId xmlns="" xmlns:a16="http://schemas.microsoft.com/office/drawing/2014/main" id="{00000000-0008-0000-1000-00007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2" name="Imagem 121">
          <a:extLst>
            <a:ext uri="{FF2B5EF4-FFF2-40B4-BE49-F238E27FC236}">
              <a16:creationId xmlns="" xmlns:a16="http://schemas.microsoft.com/office/drawing/2014/main" id="{00000000-0008-0000-1000-00007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3" name="Imagem 122">
          <a:extLst>
            <a:ext uri="{FF2B5EF4-FFF2-40B4-BE49-F238E27FC236}">
              <a16:creationId xmlns="" xmlns:a16="http://schemas.microsoft.com/office/drawing/2014/main" id="{00000000-0008-0000-1000-00007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24" name="Imagem 123">
          <a:extLst>
            <a:ext uri="{FF2B5EF4-FFF2-40B4-BE49-F238E27FC236}">
              <a16:creationId xmlns="" xmlns:a16="http://schemas.microsoft.com/office/drawing/2014/main" id="{00000000-0008-0000-1000-00007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25" name="Imagem 124">
          <a:extLst>
            <a:ext uri="{FF2B5EF4-FFF2-40B4-BE49-F238E27FC236}">
              <a16:creationId xmlns="" xmlns:a16="http://schemas.microsoft.com/office/drawing/2014/main" id="{00000000-0008-0000-1000-00007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6" name="Imagem 125">
          <a:extLst>
            <a:ext uri="{FF2B5EF4-FFF2-40B4-BE49-F238E27FC236}">
              <a16:creationId xmlns="" xmlns:a16="http://schemas.microsoft.com/office/drawing/2014/main" id="{00000000-0008-0000-1000-00007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27" name="Imagem 126">
          <a:extLst>
            <a:ext uri="{FF2B5EF4-FFF2-40B4-BE49-F238E27FC236}">
              <a16:creationId xmlns="" xmlns:a16="http://schemas.microsoft.com/office/drawing/2014/main" id="{00000000-0008-0000-1000-00007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28" name="Imagem 127">
          <a:extLst>
            <a:ext uri="{FF2B5EF4-FFF2-40B4-BE49-F238E27FC236}">
              <a16:creationId xmlns="" xmlns:a16="http://schemas.microsoft.com/office/drawing/2014/main" id="{00000000-0008-0000-1000-00008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29" name="Imagem 128">
          <a:extLst>
            <a:ext uri="{FF2B5EF4-FFF2-40B4-BE49-F238E27FC236}">
              <a16:creationId xmlns="" xmlns:a16="http://schemas.microsoft.com/office/drawing/2014/main" id="{00000000-0008-0000-1000-00008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0" name="Imagem 129">
          <a:extLst>
            <a:ext uri="{FF2B5EF4-FFF2-40B4-BE49-F238E27FC236}">
              <a16:creationId xmlns="" xmlns:a16="http://schemas.microsoft.com/office/drawing/2014/main" id="{00000000-0008-0000-1000-00008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1" name="Imagem 130">
          <a:extLst>
            <a:ext uri="{FF2B5EF4-FFF2-40B4-BE49-F238E27FC236}">
              <a16:creationId xmlns="" xmlns:a16="http://schemas.microsoft.com/office/drawing/2014/main" id="{00000000-0008-0000-1000-00008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32" name="Imagem 131">
          <a:extLst>
            <a:ext uri="{FF2B5EF4-FFF2-40B4-BE49-F238E27FC236}">
              <a16:creationId xmlns="" xmlns:a16="http://schemas.microsoft.com/office/drawing/2014/main" id="{00000000-0008-0000-1000-00008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33" name="Imagem 132">
          <a:extLst>
            <a:ext uri="{FF2B5EF4-FFF2-40B4-BE49-F238E27FC236}">
              <a16:creationId xmlns="" xmlns:a16="http://schemas.microsoft.com/office/drawing/2014/main" id="{00000000-0008-0000-1000-00008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4" name="Imagem 133">
          <a:extLst>
            <a:ext uri="{FF2B5EF4-FFF2-40B4-BE49-F238E27FC236}">
              <a16:creationId xmlns="" xmlns:a16="http://schemas.microsoft.com/office/drawing/2014/main" id="{00000000-0008-0000-1000-00008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5" name="Imagem 134">
          <a:extLst>
            <a:ext uri="{FF2B5EF4-FFF2-40B4-BE49-F238E27FC236}">
              <a16:creationId xmlns="" xmlns:a16="http://schemas.microsoft.com/office/drawing/2014/main" id="{00000000-0008-0000-1000-00008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36" name="Imagem 135">
          <a:extLst>
            <a:ext uri="{FF2B5EF4-FFF2-40B4-BE49-F238E27FC236}">
              <a16:creationId xmlns="" xmlns:a16="http://schemas.microsoft.com/office/drawing/2014/main" id="{00000000-0008-0000-1000-00008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37" name="Imagem 136">
          <a:extLst>
            <a:ext uri="{FF2B5EF4-FFF2-40B4-BE49-F238E27FC236}">
              <a16:creationId xmlns="" xmlns:a16="http://schemas.microsoft.com/office/drawing/2014/main" id="{00000000-0008-0000-1000-00008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8" name="Imagem 137">
          <a:extLst>
            <a:ext uri="{FF2B5EF4-FFF2-40B4-BE49-F238E27FC236}">
              <a16:creationId xmlns="" xmlns:a16="http://schemas.microsoft.com/office/drawing/2014/main" id="{00000000-0008-0000-1000-00008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39" name="Imagem 138">
          <a:extLst>
            <a:ext uri="{FF2B5EF4-FFF2-40B4-BE49-F238E27FC236}">
              <a16:creationId xmlns="" xmlns:a16="http://schemas.microsoft.com/office/drawing/2014/main" id="{00000000-0008-0000-1000-00008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40" name="Imagem 139">
          <a:extLst>
            <a:ext uri="{FF2B5EF4-FFF2-40B4-BE49-F238E27FC236}">
              <a16:creationId xmlns="" xmlns:a16="http://schemas.microsoft.com/office/drawing/2014/main" id="{00000000-0008-0000-1000-00008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41" name="Imagem 140">
          <a:extLst>
            <a:ext uri="{FF2B5EF4-FFF2-40B4-BE49-F238E27FC236}">
              <a16:creationId xmlns="" xmlns:a16="http://schemas.microsoft.com/office/drawing/2014/main" id="{00000000-0008-0000-1000-00008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2" name="Imagem 141">
          <a:extLst>
            <a:ext uri="{FF2B5EF4-FFF2-40B4-BE49-F238E27FC236}">
              <a16:creationId xmlns="" xmlns:a16="http://schemas.microsoft.com/office/drawing/2014/main" id="{00000000-0008-0000-1000-00008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3" name="Imagem 142">
          <a:extLst>
            <a:ext uri="{FF2B5EF4-FFF2-40B4-BE49-F238E27FC236}">
              <a16:creationId xmlns="" xmlns:a16="http://schemas.microsoft.com/office/drawing/2014/main" id="{00000000-0008-0000-1000-00008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44" name="Imagem 143">
          <a:extLst>
            <a:ext uri="{FF2B5EF4-FFF2-40B4-BE49-F238E27FC236}">
              <a16:creationId xmlns="" xmlns:a16="http://schemas.microsoft.com/office/drawing/2014/main" id="{00000000-0008-0000-1000-00009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45" name="Imagem 144">
          <a:extLst>
            <a:ext uri="{FF2B5EF4-FFF2-40B4-BE49-F238E27FC236}">
              <a16:creationId xmlns="" xmlns:a16="http://schemas.microsoft.com/office/drawing/2014/main" id="{00000000-0008-0000-1000-00009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6" name="Imagem 145">
          <a:extLst>
            <a:ext uri="{FF2B5EF4-FFF2-40B4-BE49-F238E27FC236}">
              <a16:creationId xmlns="" xmlns:a16="http://schemas.microsoft.com/office/drawing/2014/main" id="{00000000-0008-0000-1000-00009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47" name="Imagem 146">
          <a:extLst>
            <a:ext uri="{FF2B5EF4-FFF2-40B4-BE49-F238E27FC236}">
              <a16:creationId xmlns="" xmlns:a16="http://schemas.microsoft.com/office/drawing/2014/main" id="{00000000-0008-0000-1000-00009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48" name="Imagem 147">
          <a:extLst>
            <a:ext uri="{FF2B5EF4-FFF2-40B4-BE49-F238E27FC236}">
              <a16:creationId xmlns="" xmlns:a16="http://schemas.microsoft.com/office/drawing/2014/main" id="{00000000-0008-0000-1000-00009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49" name="Imagem 148">
          <a:extLst>
            <a:ext uri="{FF2B5EF4-FFF2-40B4-BE49-F238E27FC236}">
              <a16:creationId xmlns="" xmlns:a16="http://schemas.microsoft.com/office/drawing/2014/main" id="{00000000-0008-0000-1000-00009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0" name="Imagem 149">
          <a:extLst>
            <a:ext uri="{FF2B5EF4-FFF2-40B4-BE49-F238E27FC236}">
              <a16:creationId xmlns="" xmlns:a16="http://schemas.microsoft.com/office/drawing/2014/main" id="{00000000-0008-0000-1000-00009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1" name="Imagem 150">
          <a:extLst>
            <a:ext uri="{FF2B5EF4-FFF2-40B4-BE49-F238E27FC236}">
              <a16:creationId xmlns="" xmlns:a16="http://schemas.microsoft.com/office/drawing/2014/main" id="{00000000-0008-0000-1000-00009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52" name="Imagem 151">
          <a:extLst>
            <a:ext uri="{FF2B5EF4-FFF2-40B4-BE49-F238E27FC236}">
              <a16:creationId xmlns="" xmlns:a16="http://schemas.microsoft.com/office/drawing/2014/main" id="{00000000-0008-0000-1000-00009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53" name="Imagem 152">
          <a:extLst>
            <a:ext uri="{FF2B5EF4-FFF2-40B4-BE49-F238E27FC236}">
              <a16:creationId xmlns="" xmlns:a16="http://schemas.microsoft.com/office/drawing/2014/main" id="{00000000-0008-0000-1000-00009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4" name="Imagem 153">
          <a:extLst>
            <a:ext uri="{FF2B5EF4-FFF2-40B4-BE49-F238E27FC236}">
              <a16:creationId xmlns="" xmlns:a16="http://schemas.microsoft.com/office/drawing/2014/main" id="{00000000-0008-0000-1000-00009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5" name="Imagem 154">
          <a:extLst>
            <a:ext uri="{FF2B5EF4-FFF2-40B4-BE49-F238E27FC236}">
              <a16:creationId xmlns="" xmlns:a16="http://schemas.microsoft.com/office/drawing/2014/main" id="{00000000-0008-0000-1000-00009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56" name="Imagem 155">
          <a:extLst>
            <a:ext uri="{FF2B5EF4-FFF2-40B4-BE49-F238E27FC236}">
              <a16:creationId xmlns="" xmlns:a16="http://schemas.microsoft.com/office/drawing/2014/main" id="{00000000-0008-0000-1000-00009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57" name="Imagem 156">
          <a:extLst>
            <a:ext uri="{FF2B5EF4-FFF2-40B4-BE49-F238E27FC236}">
              <a16:creationId xmlns="" xmlns:a16="http://schemas.microsoft.com/office/drawing/2014/main" id="{00000000-0008-0000-1000-00009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8" name="Imagem 157">
          <a:extLst>
            <a:ext uri="{FF2B5EF4-FFF2-40B4-BE49-F238E27FC236}">
              <a16:creationId xmlns="" xmlns:a16="http://schemas.microsoft.com/office/drawing/2014/main" id="{00000000-0008-0000-1000-00009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59" name="Imagem 158">
          <a:extLst>
            <a:ext uri="{FF2B5EF4-FFF2-40B4-BE49-F238E27FC236}">
              <a16:creationId xmlns="" xmlns:a16="http://schemas.microsoft.com/office/drawing/2014/main" id="{00000000-0008-0000-1000-00009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0" name="Imagem 159">
          <a:extLst>
            <a:ext uri="{FF2B5EF4-FFF2-40B4-BE49-F238E27FC236}">
              <a16:creationId xmlns="" xmlns:a16="http://schemas.microsoft.com/office/drawing/2014/main" id="{00000000-0008-0000-1000-0000A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1" name="Imagem 160">
          <a:extLst>
            <a:ext uri="{FF2B5EF4-FFF2-40B4-BE49-F238E27FC236}">
              <a16:creationId xmlns="" xmlns:a16="http://schemas.microsoft.com/office/drawing/2014/main" id="{00000000-0008-0000-1000-0000A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2" name="Imagem 161">
          <a:extLst>
            <a:ext uri="{FF2B5EF4-FFF2-40B4-BE49-F238E27FC236}">
              <a16:creationId xmlns="" xmlns:a16="http://schemas.microsoft.com/office/drawing/2014/main" id="{00000000-0008-0000-1000-0000A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3" name="Imagem 162">
          <a:extLst>
            <a:ext uri="{FF2B5EF4-FFF2-40B4-BE49-F238E27FC236}">
              <a16:creationId xmlns="" xmlns:a16="http://schemas.microsoft.com/office/drawing/2014/main" id="{00000000-0008-0000-1000-0000A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4" name="Imagem 163">
          <a:extLst>
            <a:ext uri="{FF2B5EF4-FFF2-40B4-BE49-F238E27FC236}">
              <a16:creationId xmlns="" xmlns:a16="http://schemas.microsoft.com/office/drawing/2014/main" id="{00000000-0008-0000-1000-0000A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5" name="Imagem 164">
          <a:extLst>
            <a:ext uri="{FF2B5EF4-FFF2-40B4-BE49-F238E27FC236}">
              <a16:creationId xmlns="" xmlns:a16="http://schemas.microsoft.com/office/drawing/2014/main" id="{00000000-0008-0000-1000-0000A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6" name="Imagem 165">
          <a:extLst>
            <a:ext uri="{FF2B5EF4-FFF2-40B4-BE49-F238E27FC236}">
              <a16:creationId xmlns="" xmlns:a16="http://schemas.microsoft.com/office/drawing/2014/main" id="{00000000-0008-0000-1000-0000A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67" name="Imagem 166">
          <a:extLst>
            <a:ext uri="{FF2B5EF4-FFF2-40B4-BE49-F238E27FC236}">
              <a16:creationId xmlns="" xmlns:a16="http://schemas.microsoft.com/office/drawing/2014/main" id="{00000000-0008-0000-1000-0000A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168" name="Imagem 167">
          <a:extLst>
            <a:ext uri="{FF2B5EF4-FFF2-40B4-BE49-F238E27FC236}">
              <a16:creationId xmlns="" xmlns:a16="http://schemas.microsoft.com/office/drawing/2014/main" id="{00000000-0008-0000-1000-0000A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69" name="Imagem 168">
          <a:extLst>
            <a:ext uri="{FF2B5EF4-FFF2-40B4-BE49-F238E27FC236}">
              <a16:creationId xmlns="" xmlns:a16="http://schemas.microsoft.com/office/drawing/2014/main" id="{00000000-0008-0000-1000-0000A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70" name="Imagem 169">
          <a:extLst>
            <a:ext uri="{FF2B5EF4-FFF2-40B4-BE49-F238E27FC236}">
              <a16:creationId xmlns="" xmlns:a16="http://schemas.microsoft.com/office/drawing/2014/main" id="{00000000-0008-0000-1000-0000A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71" name="Imagem 170">
          <a:extLst>
            <a:ext uri="{FF2B5EF4-FFF2-40B4-BE49-F238E27FC236}">
              <a16:creationId xmlns="" xmlns:a16="http://schemas.microsoft.com/office/drawing/2014/main" id="{00000000-0008-0000-1000-0000A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2" name="Imagem 171">
          <a:extLst>
            <a:ext uri="{FF2B5EF4-FFF2-40B4-BE49-F238E27FC236}">
              <a16:creationId xmlns="" xmlns:a16="http://schemas.microsoft.com/office/drawing/2014/main" id="{00000000-0008-0000-1000-0000A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3" name="Imagem 172">
          <a:extLst>
            <a:ext uri="{FF2B5EF4-FFF2-40B4-BE49-F238E27FC236}">
              <a16:creationId xmlns="" xmlns:a16="http://schemas.microsoft.com/office/drawing/2014/main" id="{00000000-0008-0000-1000-0000A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4" name="Imagem 173">
          <a:extLst>
            <a:ext uri="{FF2B5EF4-FFF2-40B4-BE49-F238E27FC236}">
              <a16:creationId xmlns="" xmlns:a16="http://schemas.microsoft.com/office/drawing/2014/main" id="{00000000-0008-0000-1000-0000A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5" name="Imagem 174">
          <a:extLst>
            <a:ext uri="{FF2B5EF4-FFF2-40B4-BE49-F238E27FC236}">
              <a16:creationId xmlns="" xmlns:a16="http://schemas.microsoft.com/office/drawing/2014/main" id="{00000000-0008-0000-1000-0000A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6" name="Imagem 175">
          <a:extLst>
            <a:ext uri="{FF2B5EF4-FFF2-40B4-BE49-F238E27FC236}">
              <a16:creationId xmlns="" xmlns:a16="http://schemas.microsoft.com/office/drawing/2014/main" id="{00000000-0008-0000-1000-0000B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7" name="Imagem 176">
          <a:extLst>
            <a:ext uri="{FF2B5EF4-FFF2-40B4-BE49-F238E27FC236}">
              <a16:creationId xmlns="" xmlns:a16="http://schemas.microsoft.com/office/drawing/2014/main" id="{00000000-0008-0000-1000-0000B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8" name="Imagem 177">
          <a:extLst>
            <a:ext uri="{FF2B5EF4-FFF2-40B4-BE49-F238E27FC236}">
              <a16:creationId xmlns="" xmlns:a16="http://schemas.microsoft.com/office/drawing/2014/main" id="{00000000-0008-0000-1000-0000B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79" name="Imagem 178">
          <a:extLst>
            <a:ext uri="{FF2B5EF4-FFF2-40B4-BE49-F238E27FC236}">
              <a16:creationId xmlns="" xmlns:a16="http://schemas.microsoft.com/office/drawing/2014/main" id="{00000000-0008-0000-1000-0000B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0" name="Imagem 179">
          <a:extLst>
            <a:ext uri="{FF2B5EF4-FFF2-40B4-BE49-F238E27FC236}">
              <a16:creationId xmlns="" xmlns:a16="http://schemas.microsoft.com/office/drawing/2014/main" id="{00000000-0008-0000-1000-0000B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1" name="Imagem 180">
          <a:extLst>
            <a:ext uri="{FF2B5EF4-FFF2-40B4-BE49-F238E27FC236}">
              <a16:creationId xmlns="" xmlns:a16="http://schemas.microsoft.com/office/drawing/2014/main" id="{00000000-0008-0000-1000-0000B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2" name="Imagem 181">
          <a:extLst>
            <a:ext uri="{FF2B5EF4-FFF2-40B4-BE49-F238E27FC236}">
              <a16:creationId xmlns="" xmlns:a16="http://schemas.microsoft.com/office/drawing/2014/main" id="{00000000-0008-0000-1000-0000B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183" name="Imagem 182">
          <a:extLst>
            <a:ext uri="{FF2B5EF4-FFF2-40B4-BE49-F238E27FC236}">
              <a16:creationId xmlns="" xmlns:a16="http://schemas.microsoft.com/office/drawing/2014/main" id="{00000000-0008-0000-1000-0000B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84" name="Imagem 183">
          <a:extLst>
            <a:ext uri="{FF2B5EF4-FFF2-40B4-BE49-F238E27FC236}">
              <a16:creationId xmlns="" xmlns:a16="http://schemas.microsoft.com/office/drawing/2014/main" id="{00000000-0008-0000-1000-0000B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85" name="Imagem 184">
          <a:extLst>
            <a:ext uri="{FF2B5EF4-FFF2-40B4-BE49-F238E27FC236}">
              <a16:creationId xmlns="" xmlns:a16="http://schemas.microsoft.com/office/drawing/2014/main" id="{00000000-0008-0000-1000-0000B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86" name="Imagem 185">
          <a:extLst>
            <a:ext uri="{FF2B5EF4-FFF2-40B4-BE49-F238E27FC236}">
              <a16:creationId xmlns="" xmlns:a16="http://schemas.microsoft.com/office/drawing/2014/main" id="{00000000-0008-0000-1000-0000B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87" name="Imagem 186">
          <a:extLst>
            <a:ext uri="{FF2B5EF4-FFF2-40B4-BE49-F238E27FC236}">
              <a16:creationId xmlns="" xmlns:a16="http://schemas.microsoft.com/office/drawing/2014/main" id="{00000000-0008-0000-1000-0000B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88" name="Imagem 187">
          <a:extLst>
            <a:ext uri="{FF2B5EF4-FFF2-40B4-BE49-F238E27FC236}">
              <a16:creationId xmlns="" xmlns:a16="http://schemas.microsoft.com/office/drawing/2014/main" id="{00000000-0008-0000-1000-0000B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89" name="Imagem 188">
          <a:extLst>
            <a:ext uri="{FF2B5EF4-FFF2-40B4-BE49-F238E27FC236}">
              <a16:creationId xmlns="" xmlns:a16="http://schemas.microsoft.com/office/drawing/2014/main" id="{00000000-0008-0000-1000-0000B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0" name="Imagem 189">
          <a:extLst>
            <a:ext uri="{FF2B5EF4-FFF2-40B4-BE49-F238E27FC236}">
              <a16:creationId xmlns="" xmlns:a16="http://schemas.microsoft.com/office/drawing/2014/main" id="{00000000-0008-0000-1000-0000B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1" name="Imagem 190">
          <a:extLst>
            <a:ext uri="{FF2B5EF4-FFF2-40B4-BE49-F238E27FC236}">
              <a16:creationId xmlns="" xmlns:a16="http://schemas.microsoft.com/office/drawing/2014/main" id="{00000000-0008-0000-1000-0000B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92" name="Imagem 191">
          <a:extLst>
            <a:ext uri="{FF2B5EF4-FFF2-40B4-BE49-F238E27FC236}">
              <a16:creationId xmlns="" xmlns:a16="http://schemas.microsoft.com/office/drawing/2014/main" id="{00000000-0008-0000-1000-0000C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93" name="Imagem 192">
          <a:extLst>
            <a:ext uri="{FF2B5EF4-FFF2-40B4-BE49-F238E27FC236}">
              <a16:creationId xmlns="" xmlns:a16="http://schemas.microsoft.com/office/drawing/2014/main" id="{00000000-0008-0000-1000-0000C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4" name="Imagem 193">
          <a:extLst>
            <a:ext uri="{FF2B5EF4-FFF2-40B4-BE49-F238E27FC236}">
              <a16:creationId xmlns="" xmlns:a16="http://schemas.microsoft.com/office/drawing/2014/main" id="{00000000-0008-0000-1000-0000C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5" name="Imagem 194">
          <a:extLst>
            <a:ext uri="{FF2B5EF4-FFF2-40B4-BE49-F238E27FC236}">
              <a16:creationId xmlns="" xmlns:a16="http://schemas.microsoft.com/office/drawing/2014/main" id="{00000000-0008-0000-1000-0000C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196" name="Imagem 195">
          <a:extLst>
            <a:ext uri="{FF2B5EF4-FFF2-40B4-BE49-F238E27FC236}">
              <a16:creationId xmlns="" xmlns:a16="http://schemas.microsoft.com/office/drawing/2014/main" id="{00000000-0008-0000-1000-0000C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197" name="Imagem 196">
          <a:extLst>
            <a:ext uri="{FF2B5EF4-FFF2-40B4-BE49-F238E27FC236}">
              <a16:creationId xmlns="" xmlns:a16="http://schemas.microsoft.com/office/drawing/2014/main" id="{00000000-0008-0000-1000-0000C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8" name="Imagem 197">
          <a:extLst>
            <a:ext uri="{FF2B5EF4-FFF2-40B4-BE49-F238E27FC236}">
              <a16:creationId xmlns="" xmlns:a16="http://schemas.microsoft.com/office/drawing/2014/main" id="{00000000-0008-0000-1000-0000C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199" name="Imagem 198">
          <a:extLst>
            <a:ext uri="{FF2B5EF4-FFF2-40B4-BE49-F238E27FC236}">
              <a16:creationId xmlns="" xmlns:a16="http://schemas.microsoft.com/office/drawing/2014/main" id="{00000000-0008-0000-1000-0000C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00" name="Imagem 199">
          <a:extLst>
            <a:ext uri="{FF2B5EF4-FFF2-40B4-BE49-F238E27FC236}">
              <a16:creationId xmlns="" xmlns:a16="http://schemas.microsoft.com/office/drawing/2014/main" id="{00000000-0008-0000-1000-0000C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01" name="Imagem 200">
          <a:extLst>
            <a:ext uri="{FF2B5EF4-FFF2-40B4-BE49-F238E27FC236}">
              <a16:creationId xmlns="" xmlns:a16="http://schemas.microsoft.com/office/drawing/2014/main" id="{00000000-0008-0000-1000-0000C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2" name="Imagem 201">
          <a:extLst>
            <a:ext uri="{FF2B5EF4-FFF2-40B4-BE49-F238E27FC236}">
              <a16:creationId xmlns="" xmlns:a16="http://schemas.microsoft.com/office/drawing/2014/main" id="{00000000-0008-0000-1000-0000C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3" name="Imagem 202">
          <a:extLst>
            <a:ext uri="{FF2B5EF4-FFF2-40B4-BE49-F238E27FC236}">
              <a16:creationId xmlns="" xmlns:a16="http://schemas.microsoft.com/office/drawing/2014/main" id="{00000000-0008-0000-1000-0000C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04" name="Imagem 203">
          <a:extLst>
            <a:ext uri="{FF2B5EF4-FFF2-40B4-BE49-F238E27FC236}">
              <a16:creationId xmlns="" xmlns:a16="http://schemas.microsoft.com/office/drawing/2014/main" id="{00000000-0008-0000-1000-0000C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05" name="Imagem 204">
          <a:extLst>
            <a:ext uri="{FF2B5EF4-FFF2-40B4-BE49-F238E27FC236}">
              <a16:creationId xmlns="" xmlns:a16="http://schemas.microsoft.com/office/drawing/2014/main" id="{00000000-0008-0000-1000-0000C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6" name="Imagem 205">
          <a:extLst>
            <a:ext uri="{FF2B5EF4-FFF2-40B4-BE49-F238E27FC236}">
              <a16:creationId xmlns="" xmlns:a16="http://schemas.microsoft.com/office/drawing/2014/main" id="{00000000-0008-0000-1000-0000C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07" name="Imagem 206">
          <a:extLst>
            <a:ext uri="{FF2B5EF4-FFF2-40B4-BE49-F238E27FC236}">
              <a16:creationId xmlns="" xmlns:a16="http://schemas.microsoft.com/office/drawing/2014/main" id="{00000000-0008-0000-1000-0000C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08" name="Imagem 207">
          <a:extLst>
            <a:ext uri="{FF2B5EF4-FFF2-40B4-BE49-F238E27FC236}">
              <a16:creationId xmlns="" xmlns:a16="http://schemas.microsoft.com/office/drawing/2014/main" id="{00000000-0008-0000-1000-0000D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09" name="Imagem 208">
          <a:extLst>
            <a:ext uri="{FF2B5EF4-FFF2-40B4-BE49-F238E27FC236}">
              <a16:creationId xmlns="" xmlns:a16="http://schemas.microsoft.com/office/drawing/2014/main" id="{00000000-0008-0000-1000-0000D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0" name="Imagem 209">
          <a:extLst>
            <a:ext uri="{FF2B5EF4-FFF2-40B4-BE49-F238E27FC236}">
              <a16:creationId xmlns="" xmlns:a16="http://schemas.microsoft.com/office/drawing/2014/main" id="{00000000-0008-0000-1000-0000D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1" name="Imagem 210">
          <a:extLst>
            <a:ext uri="{FF2B5EF4-FFF2-40B4-BE49-F238E27FC236}">
              <a16:creationId xmlns="" xmlns:a16="http://schemas.microsoft.com/office/drawing/2014/main" id="{00000000-0008-0000-1000-0000D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12" name="Imagem 211">
          <a:extLst>
            <a:ext uri="{FF2B5EF4-FFF2-40B4-BE49-F238E27FC236}">
              <a16:creationId xmlns="" xmlns:a16="http://schemas.microsoft.com/office/drawing/2014/main" id="{00000000-0008-0000-1000-0000D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13" name="Imagem 212">
          <a:extLst>
            <a:ext uri="{FF2B5EF4-FFF2-40B4-BE49-F238E27FC236}">
              <a16:creationId xmlns="" xmlns:a16="http://schemas.microsoft.com/office/drawing/2014/main" id="{00000000-0008-0000-1000-0000D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4" name="Imagem 213">
          <a:extLst>
            <a:ext uri="{FF2B5EF4-FFF2-40B4-BE49-F238E27FC236}">
              <a16:creationId xmlns="" xmlns:a16="http://schemas.microsoft.com/office/drawing/2014/main" id="{00000000-0008-0000-1000-0000D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5" name="Imagem 214">
          <a:extLst>
            <a:ext uri="{FF2B5EF4-FFF2-40B4-BE49-F238E27FC236}">
              <a16:creationId xmlns="" xmlns:a16="http://schemas.microsoft.com/office/drawing/2014/main" id="{00000000-0008-0000-1000-0000D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16" name="Imagem 215">
          <a:extLst>
            <a:ext uri="{FF2B5EF4-FFF2-40B4-BE49-F238E27FC236}">
              <a16:creationId xmlns="" xmlns:a16="http://schemas.microsoft.com/office/drawing/2014/main" id="{00000000-0008-0000-1000-0000D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17" name="Imagem 216">
          <a:extLst>
            <a:ext uri="{FF2B5EF4-FFF2-40B4-BE49-F238E27FC236}">
              <a16:creationId xmlns="" xmlns:a16="http://schemas.microsoft.com/office/drawing/2014/main" id="{00000000-0008-0000-1000-0000D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8" name="Imagem 217">
          <a:extLst>
            <a:ext uri="{FF2B5EF4-FFF2-40B4-BE49-F238E27FC236}">
              <a16:creationId xmlns="" xmlns:a16="http://schemas.microsoft.com/office/drawing/2014/main" id="{00000000-0008-0000-1000-0000D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19" name="Imagem 218">
          <a:extLst>
            <a:ext uri="{FF2B5EF4-FFF2-40B4-BE49-F238E27FC236}">
              <a16:creationId xmlns="" xmlns:a16="http://schemas.microsoft.com/office/drawing/2014/main" id="{00000000-0008-0000-1000-0000D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20" name="Imagem 219">
          <a:extLst>
            <a:ext uri="{FF2B5EF4-FFF2-40B4-BE49-F238E27FC236}">
              <a16:creationId xmlns="" xmlns:a16="http://schemas.microsoft.com/office/drawing/2014/main" id="{00000000-0008-0000-1000-0000D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21" name="Imagem 220">
          <a:extLst>
            <a:ext uri="{FF2B5EF4-FFF2-40B4-BE49-F238E27FC236}">
              <a16:creationId xmlns="" xmlns:a16="http://schemas.microsoft.com/office/drawing/2014/main" id="{00000000-0008-0000-1000-0000D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2" name="Imagem 221">
          <a:extLst>
            <a:ext uri="{FF2B5EF4-FFF2-40B4-BE49-F238E27FC236}">
              <a16:creationId xmlns="" xmlns:a16="http://schemas.microsoft.com/office/drawing/2014/main" id="{00000000-0008-0000-1000-0000D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3" name="Imagem 222">
          <a:extLst>
            <a:ext uri="{FF2B5EF4-FFF2-40B4-BE49-F238E27FC236}">
              <a16:creationId xmlns="" xmlns:a16="http://schemas.microsoft.com/office/drawing/2014/main" id="{00000000-0008-0000-1000-0000D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24" name="Imagem 223">
          <a:extLst>
            <a:ext uri="{FF2B5EF4-FFF2-40B4-BE49-F238E27FC236}">
              <a16:creationId xmlns="" xmlns:a16="http://schemas.microsoft.com/office/drawing/2014/main" id="{00000000-0008-0000-1000-0000E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25" name="Imagem 224">
          <a:extLst>
            <a:ext uri="{FF2B5EF4-FFF2-40B4-BE49-F238E27FC236}">
              <a16:creationId xmlns="" xmlns:a16="http://schemas.microsoft.com/office/drawing/2014/main" id="{00000000-0008-0000-1000-0000E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6" name="Imagem 225">
          <a:extLst>
            <a:ext uri="{FF2B5EF4-FFF2-40B4-BE49-F238E27FC236}">
              <a16:creationId xmlns="" xmlns:a16="http://schemas.microsoft.com/office/drawing/2014/main" id="{00000000-0008-0000-1000-0000E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27" name="Imagem 226">
          <a:extLst>
            <a:ext uri="{FF2B5EF4-FFF2-40B4-BE49-F238E27FC236}">
              <a16:creationId xmlns="" xmlns:a16="http://schemas.microsoft.com/office/drawing/2014/main" id="{00000000-0008-0000-1000-0000E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28" name="Imagem 227">
          <a:extLst>
            <a:ext uri="{FF2B5EF4-FFF2-40B4-BE49-F238E27FC236}">
              <a16:creationId xmlns="" xmlns:a16="http://schemas.microsoft.com/office/drawing/2014/main" id="{00000000-0008-0000-1000-0000E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29" name="Imagem 228">
          <a:extLst>
            <a:ext uri="{FF2B5EF4-FFF2-40B4-BE49-F238E27FC236}">
              <a16:creationId xmlns="" xmlns:a16="http://schemas.microsoft.com/office/drawing/2014/main" id="{00000000-0008-0000-1000-0000E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0" name="Imagem 229">
          <a:extLst>
            <a:ext uri="{FF2B5EF4-FFF2-40B4-BE49-F238E27FC236}">
              <a16:creationId xmlns="" xmlns:a16="http://schemas.microsoft.com/office/drawing/2014/main" id="{00000000-0008-0000-1000-0000E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1" name="Imagem 230">
          <a:extLst>
            <a:ext uri="{FF2B5EF4-FFF2-40B4-BE49-F238E27FC236}">
              <a16:creationId xmlns="" xmlns:a16="http://schemas.microsoft.com/office/drawing/2014/main" id="{00000000-0008-0000-1000-0000E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32" name="Imagem 231">
          <a:extLst>
            <a:ext uri="{FF2B5EF4-FFF2-40B4-BE49-F238E27FC236}">
              <a16:creationId xmlns="" xmlns:a16="http://schemas.microsoft.com/office/drawing/2014/main" id="{00000000-0008-0000-1000-0000E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33" name="Imagem 232">
          <a:extLst>
            <a:ext uri="{FF2B5EF4-FFF2-40B4-BE49-F238E27FC236}">
              <a16:creationId xmlns="" xmlns:a16="http://schemas.microsoft.com/office/drawing/2014/main" id="{00000000-0008-0000-1000-0000E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4" name="Imagem 233">
          <a:extLst>
            <a:ext uri="{FF2B5EF4-FFF2-40B4-BE49-F238E27FC236}">
              <a16:creationId xmlns="" xmlns:a16="http://schemas.microsoft.com/office/drawing/2014/main" id="{00000000-0008-0000-1000-0000E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5" name="Imagem 234">
          <a:extLst>
            <a:ext uri="{FF2B5EF4-FFF2-40B4-BE49-F238E27FC236}">
              <a16:creationId xmlns="" xmlns:a16="http://schemas.microsoft.com/office/drawing/2014/main" id="{00000000-0008-0000-1000-0000E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36" name="Imagem 235">
          <a:extLst>
            <a:ext uri="{FF2B5EF4-FFF2-40B4-BE49-F238E27FC236}">
              <a16:creationId xmlns="" xmlns:a16="http://schemas.microsoft.com/office/drawing/2014/main" id="{00000000-0008-0000-1000-0000E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37" name="Imagem 236">
          <a:extLst>
            <a:ext uri="{FF2B5EF4-FFF2-40B4-BE49-F238E27FC236}">
              <a16:creationId xmlns="" xmlns:a16="http://schemas.microsoft.com/office/drawing/2014/main" id="{00000000-0008-0000-1000-0000E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8" name="Imagem 237">
          <a:extLst>
            <a:ext uri="{FF2B5EF4-FFF2-40B4-BE49-F238E27FC236}">
              <a16:creationId xmlns="" xmlns:a16="http://schemas.microsoft.com/office/drawing/2014/main" id="{00000000-0008-0000-1000-0000E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39" name="Imagem 238">
          <a:extLst>
            <a:ext uri="{FF2B5EF4-FFF2-40B4-BE49-F238E27FC236}">
              <a16:creationId xmlns="" xmlns:a16="http://schemas.microsoft.com/office/drawing/2014/main" id="{00000000-0008-0000-1000-0000E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40" name="Imagem 239">
          <a:extLst>
            <a:ext uri="{FF2B5EF4-FFF2-40B4-BE49-F238E27FC236}">
              <a16:creationId xmlns="" xmlns:a16="http://schemas.microsoft.com/office/drawing/2014/main" id="{00000000-0008-0000-1000-0000F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41" name="Imagem 240">
          <a:extLst>
            <a:ext uri="{FF2B5EF4-FFF2-40B4-BE49-F238E27FC236}">
              <a16:creationId xmlns="" xmlns:a16="http://schemas.microsoft.com/office/drawing/2014/main" id="{00000000-0008-0000-1000-0000F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2" name="Imagem 241">
          <a:extLst>
            <a:ext uri="{FF2B5EF4-FFF2-40B4-BE49-F238E27FC236}">
              <a16:creationId xmlns="" xmlns:a16="http://schemas.microsoft.com/office/drawing/2014/main" id="{00000000-0008-0000-1000-0000F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3" name="Imagem 242">
          <a:extLst>
            <a:ext uri="{FF2B5EF4-FFF2-40B4-BE49-F238E27FC236}">
              <a16:creationId xmlns="" xmlns:a16="http://schemas.microsoft.com/office/drawing/2014/main" id="{00000000-0008-0000-1000-0000F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44" name="Imagem 243">
          <a:extLst>
            <a:ext uri="{FF2B5EF4-FFF2-40B4-BE49-F238E27FC236}">
              <a16:creationId xmlns="" xmlns:a16="http://schemas.microsoft.com/office/drawing/2014/main" id="{00000000-0008-0000-1000-0000F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45" name="Imagem 244">
          <a:extLst>
            <a:ext uri="{FF2B5EF4-FFF2-40B4-BE49-F238E27FC236}">
              <a16:creationId xmlns="" xmlns:a16="http://schemas.microsoft.com/office/drawing/2014/main" id="{00000000-0008-0000-1000-0000F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6" name="Imagem 245">
          <a:extLst>
            <a:ext uri="{FF2B5EF4-FFF2-40B4-BE49-F238E27FC236}">
              <a16:creationId xmlns="" xmlns:a16="http://schemas.microsoft.com/office/drawing/2014/main" id="{00000000-0008-0000-1000-0000F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47" name="Imagem 246">
          <a:extLst>
            <a:ext uri="{FF2B5EF4-FFF2-40B4-BE49-F238E27FC236}">
              <a16:creationId xmlns="" xmlns:a16="http://schemas.microsoft.com/office/drawing/2014/main" id="{00000000-0008-0000-1000-0000F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48" name="Imagem 247">
          <a:extLst>
            <a:ext uri="{FF2B5EF4-FFF2-40B4-BE49-F238E27FC236}">
              <a16:creationId xmlns="" xmlns:a16="http://schemas.microsoft.com/office/drawing/2014/main" id="{00000000-0008-0000-1000-0000F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49" name="Imagem 248">
          <a:extLst>
            <a:ext uri="{FF2B5EF4-FFF2-40B4-BE49-F238E27FC236}">
              <a16:creationId xmlns="" xmlns:a16="http://schemas.microsoft.com/office/drawing/2014/main" id="{00000000-0008-0000-1000-0000F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0" name="Imagem 249">
          <a:extLst>
            <a:ext uri="{FF2B5EF4-FFF2-40B4-BE49-F238E27FC236}">
              <a16:creationId xmlns="" xmlns:a16="http://schemas.microsoft.com/office/drawing/2014/main" id="{00000000-0008-0000-1000-0000F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1" name="Imagem 250">
          <a:extLst>
            <a:ext uri="{FF2B5EF4-FFF2-40B4-BE49-F238E27FC236}">
              <a16:creationId xmlns="" xmlns:a16="http://schemas.microsoft.com/office/drawing/2014/main" id="{00000000-0008-0000-1000-0000F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2" name="Imagem 251">
          <a:extLst>
            <a:ext uri="{FF2B5EF4-FFF2-40B4-BE49-F238E27FC236}">
              <a16:creationId xmlns="" xmlns:a16="http://schemas.microsoft.com/office/drawing/2014/main" id="{00000000-0008-0000-1000-0000F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3" name="Imagem 252">
          <a:extLst>
            <a:ext uri="{FF2B5EF4-FFF2-40B4-BE49-F238E27FC236}">
              <a16:creationId xmlns="" xmlns:a16="http://schemas.microsoft.com/office/drawing/2014/main" id="{00000000-0008-0000-1000-0000F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4" name="Imagem 253">
          <a:extLst>
            <a:ext uri="{FF2B5EF4-FFF2-40B4-BE49-F238E27FC236}">
              <a16:creationId xmlns="" xmlns:a16="http://schemas.microsoft.com/office/drawing/2014/main" id="{00000000-0008-0000-1000-0000F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5" name="Imagem 254">
          <a:extLst>
            <a:ext uri="{FF2B5EF4-FFF2-40B4-BE49-F238E27FC236}">
              <a16:creationId xmlns="" xmlns:a16="http://schemas.microsoft.com/office/drawing/2014/main" id="{00000000-0008-0000-1000-0000F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6" name="Imagem 255">
          <a:extLst>
            <a:ext uri="{FF2B5EF4-FFF2-40B4-BE49-F238E27FC236}">
              <a16:creationId xmlns="" xmlns:a16="http://schemas.microsoft.com/office/drawing/2014/main" id="{00000000-0008-0000-1000-000000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7" name="Imagem 256">
          <a:extLst>
            <a:ext uri="{FF2B5EF4-FFF2-40B4-BE49-F238E27FC236}">
              <a16:creationId xmlns="" xmlns:a16="http://schemas.microsoft.com/office/drawing/2014/main" id="{00000000-0008-0000-1000-00000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8" name="Imagem 257">
          <a:extLst>
            <a:ext uri="{FF2B5EF4-FFF2-40B4-BE49-F238E27FC236}">
              <a16:creationId xmlns="" xmlns:a16="http://schemas.microsoft.com/office/drawing/2014/main" id="{00000000-0008-0000-1000-00000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59" name="Imagem 258">
          <a:extLst>
            <a:ext uri="{FF2B5EF4-FFF2-40B4-BE49-F238E27FC236}">
              <a16:creationId xmlns="" xmlns:a16="http://schemas.microsoft.com/office/drawing/2014/main" id="{00000000-0008-0000-1000-00000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0" name="Imagem 259">
          <a:extLst>
            <a:ext uri="{FF2B5EF4-FFF2-40B4-BE49-F238E27FC236}">
              <a16:creationId xmlns="" xmlns:a16="http://schemas.microsoft.com/office/drawing/2014/main" id="{00000000-0008-0000-1000-000004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1" name="Imagem 260">
          <a:extLst>
            <a:ext uri="{FF2B5EF4-FFF2-40B4-BE49-F238E27FC236}">
              <a16:creationId xmlns="" xmlns:a16="http://schemas.microsoft.com/office/drawing/2014/main" id="{00000000-0008-0000-1000-00000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2" name="Imagem 261">
          <a:extLst>
            <a:ext uri="{FF2B5EF4-FFF2-40B4-BE49-F238E27FC236}">
              <a16:creationId xmlns="" xmlns:a16="http://schemas.microsoft.com/office/drawing/2014/main" id="{00000000-0008-0000-1000-00000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3" name="Imagem 262">
          <a:extLst>
            <a:ext uri="{FF2B5EF4-FFF2-40B4-BE49-F238E27FC236}">
              <a16:creationId xmlns="" xmlns:a16="http://schemas.microsoft.com/office/drawing/2014/main" id="{00000000-0008-0000-1000-00000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4" name="Imagem 263">
          <a:extLst>
            <a:ext uri="{FF2B5EF4-FFF2-40B4-BE49-F238E27FC236}">
              <a16:creationId xmlns="" xmlns:a16="http://schemas.microsoft.com/office/drawing/2014/main" id="{00000000-0008-0000-1000-000008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5" name="Imagem 264">
          <a:extLst>
            <a:ext uri="{FF2B5EF4-FFF2-40B4-BE49-F238E27FC236}">
              <a16:creationId xmlns="" xmlns:a16="http://schemas.microsoft.com/office/drawing/2014/main" id="{00000000-0008-0000-1000-00000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6" name="Imagem 265">
          <a:extLst>
            <a:ext uri="{FF2B5EF4-FFF2-40B4-BE49-F238E27FC236}">
              <a16:creationId xmlns="" xmlns:a16="http://schemas.microsoft.com/office/drawing/2014/main" id="{00000000-0008-0000-1000-00000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7" name="Imagem 266">
          <a:extLst>
            <a:ext uri="{FF2B5EF4-FFF2-40B4-BE49-F238E27FC236}">
              <a16:creationId xmlns="" xmlns:a16="http://schemas.microsoft.com/office/drawing/2014/main" id="{00000000-0008-0000-1000-00000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8" name="Imagem 267">
          <a:extLst>
            <a:ext uri="{FF2B5EF4-FFF2-40B4-BE49-F238E27FC236}">
              <a16:creationId xmlns="" xmlns:a16="http://schemas.microsoft.com/office/drawing/2014/main" id="{00000000-0008-0000-1000-00000C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69" name="Imagem 268">
          <a:extLst>
            <a:ext uri="{FF2B5EF4-FFF2-40B4-BE49-F238E27FC236}">
              <a16:creationId xmlns="" xmlns:a16="http://schemas.microsoft.com/office/drawing/2014/main" id="{00000000-0008-0000-1000-00000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70" name="Imagem 269">
          <a:extLst>
            <a:ext uri="{FF2B5EF4-FFF2-40B4-BE49-F238E27FC236}">
              <a16:creationId xmlns="" xmlns:a16="http://schemas.microsoft.com/office/drawing/2014/main" id="{00000000-0008-0000-1000-00000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271" name="Imagem 270">
          <a:extLst>
            <a:ext uri="{FF2B5EF4-FFF2-40B4-BE49-F238E27FC236}">
              <a16:creationId xmlns="" xmlns:a16="http://schemas.microsoft.com/office/drawing/2014/main" id="{00000000-0008-0000-1000-00000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72" name="Imagem 271">
          <a:extLst>
            <a:ext uri="{FF2B5EF4-FFF2-40B4-BE49-F238E27FC236}">
              <a16:creationId xmlns="" xmlns:a16="http://schemas.microsoft.com/office/drawing/2014/main" id="{00000000-0008-0000-1000-00001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73" name="Imagem 272">
          <a:extLst>
            <a:ext uri="{FF2B5EF4-FFF2-40B4-BE49-F238E27FC236}">
              <a16:creationId xmlns="" xmlns:a16="http://schemas.microsoft.com/office/drawing/2014/main" id="{00000000-0008-0000-1000-00001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4" name="Imagem 273">
          <a:extLst>
            <a:ext uri="{FF2B5EF4-FFF2-40B4-BE49-F238E27FC236}">
              <a16:creationId xmlns="" xmlns:a16="http://schemas.microsoft.com/office/drawing/2014/main" id="{00000000-0008-0000-1000-00001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5" name="Imagem 274">
          <a:extLst>
            <a:ext uri="{FF2B5EF4-FFF2-40B4-BE49-F238E27FC236}">
              <a16:creationId xmlns="" xmlns:a16="http://schemas.microsoft.com/office/drawing/2014/main" id="{00000000-0008-0000-1000-00001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76" name="Imagem 275">
          <a:extLst>
            <a:ext uri="{FF2B5EF4-FFF2-40B4-BE49-F238E27FC236}">
              <a16:creationId xmlns="" xmlns:a16="http://schemas.microsoft.com/office/drawing/2014/main" id="{00000000-0008-0000-1000-00001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77" name="Imagem 276">
          <a:extLst>
            <a:ext uri="{FF2B5EF4-FFF2-40B4-BE49-F238E27FC236}">
              <a16:creationId xmlns="" xmlns:a16="http://schemas.microsoft.com/office/drawing/2014/main" id="{00000000-0008-0000-1000-00001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8" name="Imagem 277">
          <a:extLst>
            <a:ext uri="{FF2B5EF4-FFF2-40B4-BE49-F238E27FC236}">
              <a16:creationId xmlns="" xmlns:a16="http://schemas.microsoft.com/office/drawing/2014/main" id="{00000000-0008-0000-1000-00001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79" name="Imagem 278">
          <a:extLst>
            <a:ext uri="{FF2B5EF4-FFF2-40B4-BE49-F238E27FC236}">
              <a16:creationId xmlns="" xmlns:a16="http://schemas.microsoft.com/office/drawing/2014/main" id="{00000000-0008-0000-1000-00001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80" name="Imagem 279">
          <a:extLst>
            <a:ext uri="{FF2B5EF4-FFF2-40B4-BE49-F238E27FC236}">
              <a16:creationId xmlns="" xmlns:a16="http://schemas.microsoft.com/office/drawing/2014/main" id="{00000000-0008-0000-1000-00001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81" name="Imagem 280">
          <a:extLst>
            <a:ext uri="{FF2B5EF4-FFF2-40B4-BE49-F238E27FC236}">
              <a16:creationId xmlns="" xmlns:a16="http://schemas.microsoft.com/office/drawing/2014/main" id="{00000000-0008-0000-1000-00001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2" name="Imagem 281">
          <a:extLst>
            <a:ext uri="{FF2B5EF4-FFF2-40B4-BE49-F238E27FC236}">
              <a16:creationId xmlns="" xmlns:a16="http://schemas.microsoft.com/office/drawing/2014/main" id="{00000000-0008-0000-1000-00001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3" name="Imagem 282">
          <a:extLst>
            <a:ext uri="{FF2B5EF4-FFF2-40B4-BE49-F238E27FC236}">
              <a16:creationId xmlns="" xmlns:a16="http://schemas.microsoft.com/office/drawing/2014/main" id="{00000000-0008-0000-1000-00001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284" name="Imagem 283">
          <a:extLst>
            <a:ext uri="{FF2B5EF4-FFF2-40B4-BE49-F238E27FC236}">
              <a16:creationId xmlns="" xmlns:a16="http://schemas.microsoft.com/office/drawing/2014/main" id="{00000000-0008-0000-1000-00001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85" name="Imagem 284">
          <a:extLst>
            <a:ext uri="{FF2B5EF4-FFF2-40B4-BE49-F238E27FC236}">
              <a16:creationId xmlns="" xmlns:a16="http://schemas.microsoft.com/office/drawing/2014/main" id="{00000000-0008-0000-1000-00001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6" name="Imagem 285">
          <a:extLst>
            <a:ext uri="{FF2B5EF4-FFF2-40B4-BE49-F238E27FC236}">
              <a16:creationId xmlns="" xmlns:a16="http://schemas.microsoft.com/office/drawing/2014/main" id="{00000000-0008-0000-1000-00001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87" name="Imagem 286">
          <a:extLst>
            <a:ext uri="{FF2B5EF4-FFF2-40B4-BE49-F238E27FC236}">
              <a16:creationId xmlns="" xmlns:a16="http://schemas.microsoft.com/office/drawing/2014/main" id="{00000000-0008-0000-1000-00001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88" name="Imagem 287">
          <a:extLst>
            <a:ext uri="{FF2B5EF4-FFF2-40B4-BE49-F238E27FC236}">
              <a16:creationId xmlns="" xmlns:a16="http://schemas.microsoft.com/office/drawing/2014/main" id="{00000000-0008-0000-1000-00002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89" name="Imagem 288">
          <a:extLst>
            <a:ext uri="{FF2B5EF4-FFF2-40B4-BE49-F238E27FC236}">
              <a16:creationId xmlns="" xmlns:a16="http://schemas.microsoft.com/office/drawing/2014/main" id="{00000000-0008-0000-1000-00002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0" name="Imagem 289">
          <a:extLst>
            <a:ext uri="{FF2B5EF4-FFF2-40B4-BE49-F238E27FC236}">
              <a16:creationId xmlns="" xmlns:a16="http://schemas.microsoft.com/office/drawing/2014/main" id="{00000000-0008-0000-1000-00002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1" name="Imagem 290">
          <a:extLst>
            <a:ext uri="{FF2B5EF4-FFF2-40B4-BE49-F238E27FC236}">
              <a16:creationId xmlns="" xmlns:a16="http://schemas.microsoft.com/office/drawing/2014/main" id="{00000000-0008-0000-1000-00002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92" name="Imagem 291">
          <a:extLst>
            <a:ext uri="{FF2B5EF4-FFF2-40B4-BE49-F238E27FC236}">
              <a16:creationId xmlns="" xmlns:a16="http://schemas.microsoft.com/office/drawing/2014/main" id="{00000000-0008-0000-1000-00002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93" name="Imagem 292">
          <a:extLst>
            <a:ext uri="{FF2B5EF4-FFF2-40B4-BE49-F238E27FC236}">
              <a16:creationId xmlns="" xmlns:a16="http://schemas.microsoft.com/office/drawing/2014/main" id="{00000000-0008-0000-1000-00002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4" name="Imagem 293">
          <a:extLst>
            <a:ext uri="{FF2B5EF4-FFF2-40B4-BE49-F238E27FC236}">
              <a16:creationId xmlns="" xmlns:a16="http://schemas.microsoft.com/office/drawing/2014/main" id="{00000000-0008-0000-1000-00002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5" name="Imagem 294">
          <a:extLst>
            <a:ext uri="{FF2B5EF4-FFF2-40B4-BE49-F238E27FC236}">
              <a16:creationId xmlns="" xmlns:a16="http://schemas.microsoft.com/office/drawing/2014/main" id="{00000000-0008-0000-1000-00002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296" name="Imagem 295">
          <a:extLst>
            <a:ext uri="{FF2B5EF4-FFF2-40B4-BE49-F238E27FC236}">
              <a16:creationId xmlns="" xmlns:a16="http://schemas.microsoft.com/office/drawing/2014/main" id="{00000000-0008-0000-1000-00002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297" name="Imagem 296">
          <a:extLst>
            <a:ext uri="{FF2B5EF4-FFF2-40B4-BE49-F238E27FC236}">
              <a16:creationId xmlns="" xmlns:a16="http://schemas.microsoft.com/office/drawing/2014/main" id="{00000000-0008-0000-1000-00002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8" name="Imagem 297">
          <a:extLst>
            <a:ext uri="{FF2B5EF4-FFF2-40B4-BE49-F238E27FC236}">
              <a16:creationId xmlns="" xmlns:a16="http://schemas.microsoft.com/office/drawing/2014/main" id="{00000000-0008-0000-1000-00002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299" name="Imagem 298">
          <a:extLst>
            <a:ext uri="{FF2B5EF4-FFF2-40B4-BE49-F238E27FC236}">
              <a16:creationId xmlns="" xmlns:a16="http://schemas.microsoft.com/office/drawing/2014/main" id="{00000000-0008-0000-1000-00002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00" name="Imagem 299">
          <a:extLst>
            <a:ext uri="{FF2B5EF4-FFF2-40B4-BE49-F238E27FC236}">
              <a16:creationId xmlns="" xmlns:a16="http://schemas.microsoft.com/office/drawing/2014/main" id="{00000000-0008-0000-1000-00002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01" name="Imagem 300">
          <a:extLst>
            <a:ext uri="{FF2B5EF4-FFF2-40B4-BE49-F238E27FC236}">
              <a16:creationId xmlns="" xmlns:a16="http://schemas.microsoft.com/office/drawing/2014/main" id="{00000000-0008-0000-1000-00002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2" name="Imagem 301">
          <a:extLst>
            <a:ext uri="{FF2B5EF4-FFF2-40B4-BE49-F238E27FC236}">
              <a16:creationId xmlns="" xmlns:a16="http://schemas.microsoft.com/office/drawing/2014/main" id="{00000000-0008-0000-1000-00002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3" name="Imagem 302">
          <a:extLst>
            <a:ext uri="{FF2B5EF4-FFF2-40B4-BE49-F238E27FC236}">
              <a16:creationId xmlns="" xmlns:a16="http://schemas.microsoft.com/office/drawing/2014/main" id="{00000000-0008-0000-1000-00002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04" name="Imagem 303">
          <a:extLst>
            <a:ext uri="{FF2B5EF4-FFF2-40B4-BE49-F238E27FC236}">
              <a16:creationId xmlns="" xmlns:a16="http://schemas.microsoft.com/office/drawing/2014/main" id="{00000000-0008-0000-1000-00003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05" name="Imagem 304">
          <a:extLst>
            <a:ext uri="{FF2B5EF4-FFF2-40B4-BE49-F238E27FC236}">
              <a16:creationId xmlns="" xmlns:a16="http://schemas.microsoft.com/office/drawing/2014/main" id="{00000000-0008-0000-1000-00003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6" name="Imagem 305">
          <a:extLst>
            <a:ext uri="{FF2B5EF4-FFF2-40B4-BE49-F238E27FC236}">
              <a16:creationId xmlns="" xmlns:a16="http://schemas.microsoft.com/office/drawing/2014/main" id="{00000000-0008-0000-1000-00003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07" name="Imagem 306">
          <a:extLst>
            <a:ext uri="{FF2B5EF4-FFF2-40B4-BE49-F238E27FC236}">
              <a16:creationId xmlns="" xmlns:a16="http://schemas.microsoft.com/office/drawing/2014/main" id="{00000000-0008-0000-1000-00003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08" name="Imagem 307">
          <a:extLst>
            <a:ext uri="{FF2B5EF4-FFF2-40B4-BE49-F238E27FC236}">
              <a16:creationId xmlns="" xmlns:a16="http://schemas.microsoft.com/office/drawing/2014/main" id="{00000000-0008-0000-1000-00003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09" name="Imagem 308">
          <a:extLst>
            <a:ext uri="{FF2B5EF4-FFF2-40B4-BE49-F238E27FC236}">
              <a16:creationId xmlns="" xmlns:a16="http://schemas.microsoft.com/office/drawing/2014/main" id="{00000000-0008-0000-1000-00003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0" name="Imagem 309">
          <a:extLst>
            <a:ext uri="{FF2B5EF4-FFF2-40B4-BE49-F238E27FC236}">
              <a16:creationId xmlns="" xmlns:a16="http://schemas.microsoft.com/office/drawing/2014/main" id="{00000000-0008-0000-1000-00003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1" name="Imagem 310">
          <a:extLst>
            <a:ext uri="{FF2B5EF4-FFF2-40B4-BE49-F238E27FC236}">
              <a16:creationId xmlns="" xmlns:a16="http://schemas.microsoft.com/office/drawing/2014/main" id="{00000000-0008-0000-1000-00003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12" name="Imagem 311">
          <a:extLst>
            <a:ext uri="{FF2B5EF4-FFF2-40B4-BE49-F238E27FC236}">
              <a16:creationId xmlns="" xmlns:a16="http://schemas.microsoft.com/office/drawing/2014/main" id="{00000000-0008-0000-1000-00003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13" name="Imagem 312">
          <a:extLst>
            <a:ext uri="{FF2B5EF4-FFF2-40B4-BE49-F238E27FC236}">
              <a16:creationId xmlns="" xmlns:a16="http://schemas.microsoft.com/office/drawing/2014/main" id="{00000000-0008-0000-1000-00003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4" name="Imagem 313">
          <a:extLst>
            <a:ext uri="{FF2B5EF4-FFF2-40B4-BE49-F238E27FC236}">
              <a16:creationId xmlns="" xmlns:a16="http://schemas.microsoft.com/office/drawing/2014/main" id="{00000000-0008-0000-1000-00003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5" name="Imagem 314">
          <a:extLst>
            <a:ext uri="{FF2B5EF4-FFF2-40B4-BE49-F238E27FC236}">
              <a16:creationId xmlns="" xmlns:a16="http://schemas.microsoft.com/office/drawing/2014/main" id="{00000000-0008-0000-1000-00003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16" name="Imagem 315">
          <a:extLst>
            <a:ext uri="{FF2B5EF4-FFF2-40B4-BE49-F238E27FC236}">
              <a16:creationId xmlns="" xmlns:a16="http://schemas.microsoft.com/office/drawing/2014/main" id="{00000000-0008-0000-1000-00003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17" name="Imagem 316">
          <a:extLst>
            <a:ext uri="{FF2B5EF4-FFF2-40B4-BE49-F238E27FC236}">
              <a16:creationId xmlns="" xmlns:a16="http://schemas.microsoft.com/office/drawing/2014/main" id="{00000000-0008-0000-1000-00003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8" name="Imagem 317">
          <a:extLst>
            <a:ext uri="{FF2B5EF4-FFF2-40B4-BE49-F238E27FC236}">
              <a16:creationId xmlns="" xmlns:a16="http://schemas.microsoft.com/office/drawing/2014/main" id="{00000000-0008-0000-1000-00003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19" name="Imagem 318">
          <a:extLst>
            <a:ext uri="{FF2B5EF4-FFF2-40B4-BE49-F238E27FC236}">
              <a16:creationId xmlns="" xmlns:a16="http://schemas.microsoft.com/office/drawing/2014/main" id="{00000000-0008-0000-1000-00003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20" name="Imagem 319">
          <a:extLst>
            <a:ext uri="{FF2B5EF4-FFF2-40B4-BE49-F238E27FC236}">
              <a16:creationId xmlns="" xmlns:a16="http://schemas.microsoft.com/office/drawing/2014/main" id="{00000000-0008-0000-1000-000040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21" name="Imagem 320">
          <a:extLst>
            <a:ext uri="{FF2B5EF4-FFF2-40B4-BE49-F238E27FC236}">
              <a16:creationId xmlns="" xmlns:a16="http://schemas.microsoft.com/office/drawing/2014/main" id="{00000000-0008-0000-1000-000041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2" name="Imagem 321">
          <a:extLst>
            <a:ext uri="{FF2B5EF4-FFF2-40B4-BE49-F238E27FC236}">
              <a16:creationId xmlns="" xmlns:a16="http://schemas.microsoft.com/office/drawing/2014/main" id="{00000000-0008-0000-1000-000042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3" name="Imagem 322">
          <a:extLst>
            <a:ext uri="{FF2B5EF4-FFF2-40B4-BE49-F238E27FC236}">
              <a16:creationId xmlns="" xmlns:a16="http://schemas.microsoft.com/office/drawing/2014/main" id="{00000000-0008-0000-1000-000043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24" name="Imagem 323">
          <a:extLst>
            <a:ext uri="{FF2B5EF4-FFF2-40B4-BE49-F238E27FC236}">
              <a16:creationId xmlns="" xmlns:a16="http://schemas.microsoft.com/office/drawing/2014/main" id="{00000000-0008-0000-1000-000044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25" name="Imagem 324">
          <a:extLst>
            <a:ext uri="{FF2B5EF4-FFF2-40B4-BE49-F238E27FC236}">
              <a16:creationId xmlns="" xmlns:a16="http://schemas.microsoft.com/office/drawing/2014/main" id="{00000000-0008-0000-1000-000045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6" name="Imagem 325">
          <a:extLst>
            <a:ext uri="{FF2B5EF4-FFF2-40B4-BE49-F238E27FC236}">
              <a16:creationId xmlns="" xmlns:a16="http://schemas.microsoft.com/office/drawing/2014/main" id="{00000000-0008-0000-1000-000046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27" name="Imagem 326">
          <a:extLst>
            <a:ext uri="{FF2B5EF4-FFF2-40B4-BE49-F238E27FC236}">
              <a16:creationId xmlns="" xmlns:a16="http://schemas.microsoft.com/office/drawing/2014/main" id="{00000000-0008-0000-1000-000047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28" name="Imagem 327">
          <a:extLst>
            <a:ext uri="{FF2B5EF4-FFF2-40B4-BE49-F238E27FC236}">
              <a16:creationId xmlns="" xmlns:a16="http://schemas.microsoft.com/office/drawing/2014/main" id="{00000000-0008-0000-1000-000048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29" name="Imagem 328">
          <a:extLst>
            <a:ext uri="{FF2B5EF4-FFF2-40B4-BE49-F238E27FC236}">
              <a16:creationId xmlns="" xmlns:a16="http://schemas.microsoft.com/office/drawing/2014/main" id="{00000000-0008-0000-1000-000049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0" name="Imagem 329">
          <a:extLst>
            <a:ext uri="{FF2B5EF4-FFF2-40B4-BE49-F238E27FC236}">
              <a16:creationId xmlns="" xmlns:a16="http://schemas.microsoft.com/office/drawing/2014/main" id="{00000000-0008-0000-1000-00004A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1" name="Imagem 330">
          <a:extLst>
            <a:ext uri="{FF2B5EF4-FFF2-40B4-BE49-F238E27FC236}">
              <a16:creationId xmlns="" xmlns:a16="http://schemas.microsoft.com/office/drawing/2014/main" id="{00000000-0008-0000-1000-00004B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32" name="Imagem 331">
          <a:extLst>
            <a:ext uri="{FF2B5EF4-FFF2-40B4-BE49-F238E27FC236}">
              <a16:creationId xmlns="" xmlns:a16="http://schemas.microsoft.com/office/drawing/2014/main" id="{00000000-0008-0000-1000-00004C01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33" name="Imagem 332">
          <a:extLst>
            <a:ext uri="{FF2B5EF4-FFF2-40B4-BE49-F238E27FC236}">
              <a16:creationId xmlns="" xmlns:a16="http://schemas.microsoft.com/office/drawing/2014/main" id="{00000000-0008-0000-1000-00004D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4" name="Imagem 333">
          <a:extLst>
            <a:ext uri="{FF2B5EF4-FFF2-40B4-BE49-F238E27FC236}">
              <a16:creationId xmlns="" xmlns:a16="http://schemas.microsoft.com/office/drawing/2014/main" id="{00000000-0008-0000-1000-00004E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35" name="Imagem 334">
          <a:extLst>
            <a:ext uri="{FF2B5EF4-FFF2-40B4-BE49-F238E27FC236}">
              <a16:creationId xmlns="" xmlns:a16="http://schemas.microsoft.com/office/drawing/2014/main" id="{00000000-0008-0000-1000-00004F01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6" name="Imagem 335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7" name="Imagem 336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8" name="Imagem 337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39" name="Imagem 338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0" name="Imagem 339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1" name="Imagem 340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2" name="Imagem 341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3" name="Imagem 342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4" name="Imagem 343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5" name="Imagem 344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6" name="Imagem 345">
          <a:extLst>
            <a:ext uri="{FF2B5EF4-FFF2-40B4-BE49-F238E27FC236}">
              <a16:creationId xmlns:a16="http://schemas.microsoft.com/office/drawing/2014/main" xmlns="" id="{00000000-0008-0000-0F00-00001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7" name="Imagem 346">
          <a:extLst>
            <a:ext uri="{FF2B5EF4-FFF2-40B4-BE49-F238E27FC236}">
              <a16:creationId xmlns:a16="http://schemas.microsoft.com/office/drawing/2014/main" xmlns="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8" name="Imagem 347">
          <a:extLst>
            <a:ext uri="{FF2B5EF4-FFF2-40B4-BE49-F238E27FC236}">
              <a16:creationId xmlns:a16="http://schemas.microsoft.com/office/drawing/2014/main" xmlns="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49" name="Imagem 348">
          <a:extLst>
            <a:ext uri="{FF2B5EF4-FFF2-40B4-BE49-F238E27FC236}">
              <a16:creationId xmlns:a16="http://schemas.microsoft.com/office/drawing/2014/main" xmlns="" id="{00000000-0008-0000-0F00-00001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xmlns="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xmlns="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2" name="Imagem 351">
          <a:extLst>
            <a:ext uri="{FF2B5EF4-FFF2-40B4-BE49-F238E27FC236}">
              <a16:creationId xmlns:a16="http://schemas.microsoft.com/office/drawing/2014/main" xmlns="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3" name="Imagem 352">
          <a:extLst>
            <a:ext uri="{FF2B5EF4-FFF2-40B4-BE49-F238E27FC236}">
              <a16:creationId xmlns:a16="http://schemas.microsoft.com/office/drawing/2014/main" xmlns="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4" name="Imagem 353">
          <a:extLst>
            <a:ext uri="{FF2B5EF4-FFF2-40B4-BE49-F238E27FC236}">
              <a16:creationId xmlns:a16="http://schemas.microsoft.com/office/drawing/2014/main" xmlns="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5" name="Imagem 354">
          <a:extLst>
            <a:ext uri="{FF2B5EF4-FFF2-40B4-BE49-F238E27FC236}">
              <a16:creationId xmlns:a16="http://schemas.microsoft.com/office/drawing/2014/main" xmlns="" id="{00000000-0008-0000-0F00-00001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6" name="Imagem 355">
          <a:extLst>
            <a:ext uri="{FF2B5EF4-FFF2-40B4-BE49-F238E27FC236}">
              <a16:creationId xmlns:a16="http://schemas.microsoft.com/office/drawing/2014/main" xmlns="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7" name="Imagem 356">
          <a:extLst>
            <a:ext uri="{FF2B5EF4-FFF2-40B4-BE49-F238E27FC236}">
              <a16:creationId xmlns:a16="http://schemas.microsoft.com/office/drawing/2014/main" xmlns="" id="{00000000-0008-0000-0F00-00001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8" name="Imagem 357">
          <a:extLst>
            <a:ext uri="{FF2B5EF4-FFF2-40B4-BE49-F238E27FC236}">
              <a16:creationId xmlns:a16="http://schemas.microsoft.com/office/drawing/2014/main" xmlns="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359" name="Imagem 358">
          <a:extLst>
            <a:ext uri="{FF2B5EF4-FFF2-40B4-BE49-F238E27FC236}">
              <a16:creationId xmlns:a16="http://schemas.microsoft.com/office/drawing/2014/main" xmlns="" id="{00000000-0008-0000-0F00-00001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60" name="Imagem 359">
          <a:extLst>
            <a:ext uri="{FF2B5EF4-FFF2-40B4-BE49-F238E27FC236}">
              <a16:creationId xmlns:a16="http://schemas.microsoft.com/office/drawing/2014/main" xmlns="" id="{00000000-0008-0000-0F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61" name="Imagem 360">
          <a:extLst>
            <a:ext uri="{FF2B5EF4-FFF2-40B4-BE49-F238E27FC236}">
              <a16:creationId xmlns:a16="http://schemas.microsoft.com/office/drawing/2014/main" xmlns="" id="{00000000-0008-0000-0F00-00002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2" name="Imagem 361">
          <a:extLst>
            <a:ext uri="{FF2B5EF4-FFF2-40B4-BE49-F238E27FC236}">
              <a16:creationId xmlns:a16="http://schemas.microsoft.com/office/drawing/2014/main" xmlns="" id="{00000000-0008-0000-0F00-00002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3" name="Imagem 362">
          <a:extLst>
            <a:ext uri="{FF2B5EF4-FFF2-40B4-BE49-F238E27FC236}">
              <a16:creationId xmlns:a16="http://schemas.microsoft.com/office/drawing/2014/main" xmlns="" id="{00000000-0008-0000-0F00-00002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64" name="Imagem 363">
          <a:extLst>
            <a:ext uri="{FF2B5EF4-FFF2-40B4-BE49-F238E27FC236}">
              <a16:creationId xmlns:a16="http://schemas.microsoft.com/office/drawing/2014/main" xmlns="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65" name="Imagem 364">
          <a:extLst>
            <a:ext uri="{FF2B5EF4-FFF2-40B4-BE49-F238E27FC236}">
              <a16:creationId xmlns:a16="http://schemas.microsoft.com/office/drawing/2014/main" xmlns="" id="{00000000-0008-0000-0F00-00002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xmlns="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xmlns="" id="{00000000-0008-0000-0F00-00002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68" name="Imagem 367">
          <a:extLst>
            <a:ext uri="{FF2B5EF4-FFF2-40B4-BE49-F238E27FC236}">
              <a16:creationId xmlns:a16="http://schemas.microsoft.com/office/drawing/2014/main" xmlns="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69" name="Imagem 368">
          <a:extLst>
            <a:ext uri="{FF2B5EF4-FFF2-40B4-BE49-F238E27FC236}">
              <a16:creationId xmlns:a16="http://schemas.microsoft.com/office/drawing/2014/main" xmlns="" id="{00000000-0008-0000-0F00-00002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0" name="Imagem 369">
          <a:extLst>
            <a:ext uri="{FF2B5EF4-FFF2-40B4-BE49-F238E27FC236}">
              <a16:creationId xmlns:a16="http://schemas.microsoft.com/office/drawing/2014/main" xmlns="" id="{00000000-0008-0000-0F00-00002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1" name="Imagem 370">
          <a:extLst>
            <a:ext uri="{FF2B5EF4-FFF2-40B4-BE49-F238E27FC236}">
              <a16:creationId xmlns:a16="http://schemas.microsoft.com/office/drawing/2014/main" xmlns="" id="{00000000-0008-0000-0F00-00002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372" name="Imagem 371">
          <a:extLst>
            <a:ext uri="{FF2B5EF4-FFF2-40B4-BE49-F238E27FC236}">
              <a16:creationId xmlns:a16="http://schemas.microsoft.com/office/drawing/2014/main" xmlns="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73" name="Imagem 372">
          <a:extLst>
            <a:ext uri="{FF2B5EF4-FFF2-40B4-BE49-F238E27FC236}">
              <a16:creationId xmlns:a16="http://schemas.microsoft.com/office/drawing/2014/main" xmlns="" id="{00000000-0008-0000-0F00-00002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4" name="Imagem 373">
          <a:extLst>
            <a:ext uri="{FF2B5EF4-FFF2-40B4-BE49-F238E27FC236}">
              <a16:creationId xmlns:a16="http://schemas.microsoft.com/office/drawing/2014/main" xmlns="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5" name="Imagem 374">
          <a:extLst>
            <a:ext uri="{FF2B5EF4-FFF2-40B4-BE49-F238E27FC236}">
              <a16:creationId xmlns:a16="http://schemas.microsoft.com/office/drawing/2014/main" xmlns="" id="{00000000-0008-0000-0F00-00002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76" name="Imagem 375">
          <a:extLst>
            <a:ext uri="{FF2B5EF4-FFF2-40B4-BE49-F238E27FC236}">
              <a16:creationId xmlns:a16="http://schemas.microsoft.com/office/drawing/2014/main" xmlns="" id="{00000000-0008-0000-0F00-00003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77" name="Imagem 376">
          <a:extLst>
            <a:ext uri="{FF2B5EF4-FFF2-40B4-BE49-F238E27FC236}">
              <a16:creationId xmlns:a16="http://schemas.microsoft.com/office/drawing/2014/main" xmlns="" id="{00000000-0008-0000-0F00-00003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8" name="Imagem 377">
          <a:extLst>
            <a:ext uri="{FF2B5EF4-FFF2-40B4-BE49-F238E27FC236}">
              <a16:creationId xmlns:a16="http://schemas.microsoft.com/office/drawing/2014/main" xmlns="" id="{00000000-0008-0000-0F00-00003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79" name="Imagem 378">
          <a:extLst>
            <a:ext uri="{FF2B5EF4-FFF2-40B4-BE49-F238E27FC236}">
              <a16:creationId xmlns:a16="http://schemas.microsoft.com/office/drawing/2014/main" xmlns="" id="{00000000-0008-0000-0F00-00003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80" name="Imagem 379">
          <a:extLst>
            <a:ext uri="{FF2B5EF4-FFF2-40B4-BE49-F238E27FC236}">
              <a16:creationId xmlns:a16="http://schemas.microsoft.com/office/drawing/2014/main" xmlns="" id="{00000000-0008-0000-0F00-00003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81" name="Imagem 380">
          <a:extLst>
            <a:ext uri="{FF2B5EF4-FFF2-40B4-BE49-F238E27FC236}">
              <a16:creationId xmlns:a16="http://schemas.microsoft.com/office/drawing/2014/main" xmlns="" id="{00000000-0008-0000-0F00-00003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2" name="Imagem 381">
          <a:extLst>
            <a:ext uri="{FF2B5EF4-FFF2-40B4-BE49-F238E27FC236}">
              <a16:creationId xmlns:a16="http://schemas.microsoft.com/office/drawing/2014/main" xmlns="" id="{00000000-0008-0000-0F00-00003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3" name="Imagem 382">
          <a:extLst>
            <a:ext uri="{FF2B5EF4-FFF2-40B4-BE49-F238E27FC236}">
              <a16:creationId xmlns:a16="http://schemas.microsoft.com/office/drawing/2014/main" xmlns="" id="{00000000-0008-0000-0F00-00003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84" name="Imagem 383">
          <a:extLst>
            <a:ext uri="{FF2B5EF4-FFF2-40B4-BE49-F238E27FC236}">
              <a16:creationId xmlns:a16="http://schemas.microsoft.com/office/drawing/2014/main" xmlns="" id="{00000000-0008-0000-0F00-00003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85" name="Imagem 384">
          <a:extLst>
            <a:ext uri="{FF2B5EF4-FFF2-40B4-BE49-F238E27FC236}">
              <a16:creationId xmlns:a16="http://schemas.microsoft.com/office/drawing/2014/main" xmlns="" id="{00000000-0008-0000-0F00-00003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6" name="Imagem 385">
          <a:extLst>
            <a:ext uri="{FF2B5EF4-FFF2-40B4-BE49-F238E27FC236}">
              <a16:creationId xmlns:a16="http://schemas.microsoft.com/office/drawing/2014/main" xmlns="" id="{00000000-0008-0000-0F00-00003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87" name="Imagem 386">
          <a:extLst>
            <a:ext uri="{FF2B5EF4-FFF2-40B4-BE49-F238E27FC236}">
              <a16:creationId xmlns:a16="http://schemas.microsoft.com/office/drawing/2014/main" xmlns="" id="{00000000-0008-0000-0F00-00003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88" name="Imagem 387">
          <a:extLst>
            <a:ext uri="{FF2B5EF4-FFF2-40B4-BE49-F238E27FC236}">
              <a16:creationId xmlns:a16="http://schemas.microsoft.com/office/drawing/2014/main" xmlns="" id="{00000000-0008-0000-0F00-00003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89" name="Imagem 388">
          <a:extLst>
            <a:ext uri="{FF2B5EF4-FFF2-40B4-BE49-F238E27FC236}">
              <a16:creationId xmlns:a16="http://schemas.microsoft.com/office/drawing/2014/main" xmlns="" id="{00000000-0008-0000-0F00-00003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0" name="Imagem 389">
          <a:extLst>
            <a:ext uri="{FF2B5EF4-FFF2-40B4-BE49-F238E27FC236}">
              <a16:creationId xmlns:a16="http://schemas.microsoft.com/office/drawing/2014/main" xmlns="" id="{00000000-0008-0000-0F00-00003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1" name="Imagem 390">
          <a:extLst>
            <a:ext uri="{FF2B5EF4-FFF2-40B4-BE49-F238E27FC236}">
              <a16:creationId xmlns:a16="http://schemas.microsoft.com/office/drawing/2014/main" xmlns="" id="{00000000-0008-0000-0F00-00003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92" name="Imagem 391">
          <a:extLst>
            <a:ext uri="{FF2B5EF4-FFF2-40B4-BE49-F238E27FC236}">
              <a16:creationId xmlns:a16="http://schemas.microsoft.com/office/drawing/2014/main" xmlns="" id="{00000000-0008-0000-0F00-00004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93" name="Imagem 392">
          <a:extLst>
            <a:ext uri="{FF2B5EF4-FFF2-40B4-BE49-F238E27FC236}">
              <a16:creationId xmlns:a16="http://schemas.microsoft.com/office/drawing/2014/main" xmlns="" id="{00000000-0008-0000-0F00-00004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4" name="Imagem 393">
          <a:extLst>
            <a:ext uri="{FF2B5EF4-FFF2-40B4-BE49-F238E27FC236}">
              <a16:creationId xmlns:a16="http://schemas.microsoft.com/office/drawing/2014/main" xmlns="" id="{00000000-0008-0000-0F00-00004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5" name="Imagem 394">
          <a:extLst>
            <a:ext uri="{FF2B5EF4-FFF2-40B4-BE49-F238E27FC236}">
              <a16:creationId xmlns:a16="http://schemas.microsoft.com/office/drawing/2014/main" xmlns="" id="{00000000-0008-0000-0F00-00004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396" name="Imagem 395">
          <a:extLst>
            <a:ext uri="{FF2B5EF4-FFF2-40B4-BE49-F238E27FC236}">
              <a16:creationId xmlns:a16="http://schemas.microsoft.com/office/drawing/2014/main" xmlns="" id="{00000000-0008-0000-0F00-00004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397" name="Imagem 396">
          <a:extLst>
            <a:ext uri="{FF2B5EF4-FFF2-40B4-BE49-F238E27FC236}">
              <a16:creationId xmlns:a16="http://schemas.microsoft.com/office/drawing/2014/main" xmlns="" id="{00000000-0008-0000-0F00-00004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8" name="Imagem 397">
          <a:extLst>
            <a:ext uri="{FF2B5EF4-FFF2-40B4-BE49-F238E27FC236}">
              <a16:creationId xmlns:a16="http://schemas.microsoft.com/office/drawing/2014/main" xmlns="" id="{00000000-0008-0000-0F00-00004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399" name="Imagem 398">
          <a:extLst>
            <a:ext uri="{FF2B5EF4-FFF2-40B4-BE49-F238E27FC236}">
              <a16:creationId xmlns:a16="http://schemas.microsoft.com/office/drawing/2014/main" xmlns="" id="{00000000-0008-0000-0F00-00004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0" name="Imagem 399">
          <a:extLst>
            <a:ext uri="{FF2B5EF4-FFF2-40B4-BE49-F238E27FC236}">
              <a16:creationId xmlns:a16="http://schemas.microsoft.com/office/drawing/2014/main" xmlns="" id="{00000000-0008-0000-0F00-00004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01" name="Imagem 400">
          <a:extLst>
            <a:ext uri="{FF2B5EF4-FFF2-40B4-BE49-F238E27FC236}">
              <a16:creationId xmlns:a16="http://schemas.microsoft.com/office/drawing/2014/main" xmlns="" id="{00000000-0008-0000-0F00-00004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2" name="Imagem 401">
          <a:extLst>
            <a:ext uri="{FF2B5EF4-FFF2-40B4-BE49-F238E27FC236}">
              <a16:creationId xmlns:a16="http://schemas.microsoft.com/office/drawing/2014/main" xmlns="" id="{00000000-0008-0000-0F00-00004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3" name="Imagem 402">
          <a:extLst>
            <a:ext uri="{FF2B5EF4-FFF2-40B4-BE49-F238E27FC236}">
              <a16:creationId xmlns:a16="http://schemas.microsoft.com/office/drawing/2014/main" xmlns="" id="{00000000-0008-0000-0F00-00004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4" name="Imagem 403">
          <a:extLst>
            <a:ext uri="{FF2B5EF4-FFF2-40B4-BE49-F238E27FC236}">
              <a16:creationId xmlns:a16="http://schemas.microsoft.com/office/drawing/2014/main" xmlns="" id="{00000000-0008-0000-0F00-00004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05" name="Imagem 404">
          <a:extLst>
            <a:ext uri="{FF2B5EF4-FFF2-40B4-BE49-F238E27FC236}">
              <a16:creationId xmlns:a16="http://schemas.microsoft.com/office/drawing/2014/main" xmlns="" id="{00000000-0008-0000-0F00-00004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6" name="Imagem 405">
          <a:extLst>
            <a:ext uri="{FF2B5EF4-FFF2-40B4-BE49-F238E27FC236}">
              <a16:creationId xmlns:a16="http://schemas.microsoft.com/office/drawing/2014/main" xmlns="" id="{00000000-0008-0000-0F00-00004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07" name="Imagem 406">
          <a:extLst>
            <a:ext uri="{FF2B5EF4-FFF2-40B4-BE49-F238E27FC236}">
              <a16:creationId xmlns:a16="http://schemas.microsoft.com/office/drawing/2014/main" xmlns="" id="{00000000-0008-0000-0F00-00004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08" name="Imagem 407">
          <a:extLst>
            <a:ext uri="{FF2B5EF4-FFF2-40B4-BE49-F238E27FC236}">
              <a16:creationId xmlns:a16="http://schemas.microsoft.com/office/drawing/2014/main" xmlns="" id="{00000000-0008-0000-0F00-00005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09" name="Imagem 408">
          <a:extLst>
            <a:ext uri="{FF2B5EF4-FFF2-40B4-BE49-F238E27FC236}">
              <a16:creationId xmlns:a16="http://schemas.microsoft.com/office/drawing/2014/main" xmlns="" id="{00000000-0008-0000-0F00-000051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0" name="Imagem 409">
          <a:extLst>
            <a:ext uri="{FF2B5EF4-FFF2-40B4-BE49-F238E27FC236}">
              <a16:creationId xmlns:a16="http://schemas.microsoft.com/office/drawing/2014/main" xmlns="" id="{00000000-0008-0000-0F00-00005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1" name="Imagem 410">
          <a:extLst>
            <a:ext uri="{FF2B5EF4-FFF2-40B4-BE49-F238E27FC236}">
              <a16:creationId xmlns:a16="http://schemas.microsoft.com/office/drawing/2014/main" xmlns="" id="{00000000-0008-0000-0F00-00005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12" name="Imagem 411">
          <a:extLst>
            <a:ext uri="{FF2B5EF4-FFF2-40B4-BE49-F238E27FC236}">
              <a16:creationId xmlns:a16="http://schemas.microsoft.com/office/drawing/2014/main" xmlns="" id="{00000000-0008-0000-0F00-00005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13" name="Imagem 412">
          <a:extLst>
            <a:ext uri="{FF2B5EF4-FFF2-40B4-BE49-F238E27FC236}">
              <a16:creationId xmlns:a16="http://schemas.microsoft.com/office/drawing/2014/main" xmlns="" id="{00000000-0008-0000-0F00-000055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4" name="Imagem 413">
          <a:extLst>
            <a:ext uri="{FF2B5EF4-FFF2-40B4-BE49-F238E27FC236}">
              <a16:creationId xmlns:a16="http://schemas.microsoft.com/office/drawing/2014/main" xmlns="" id="{00000000-0008-0000-0F00-00005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5" name="Imagem 414">
          <a:extLst>
            <a:ext uri="{FF2B5EF4-FFF2-40B4-BE49-F238E27FC236}">
              <a16:creationId xmlns:a16="http://schemas.microsoft.com/office/drawing/2014/main" xmlns="" id="{00000000-0008-0000-0F00-00005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16" name="Imagem 415">
          <a:extLst>
            <a:ext uri="{FF2B5EF4-FFF2-40B4-BE49-F238E27FC236}">
              <a16:creationId xmlns:a16="http://schemas.microsoft.com/office/drawing/2014/main" xmlns="" id="{00000000-0008-0000-0F00-00005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17" name="Imagem 416">
          <a:extLst>
            <a:ext uri="{FF2B5EF4-FFF2-40B4-BE49-F238E27FC236}">
              <a16:creationId xmlns:a16="http://schemas.microsoft.com/office/drawing/2014/main" xmlns="" id="{00000000-0008-0000-0F00-000059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8" name="Imagem 417">
          <a:extLst>
            <a:ext uri="{FF2B5EF4-FFF2-40B4-BE49-F238E27FC236}">
              <a16:creationId xmlns:a16="http://schemas.microsoft.com/office/drawing/2014/main" xmlns="" id="{00000000-0008-0000-0F00-00005A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19" name="Imagem 418">
          <a:extLst>
            <a:ext uri="{FF2B5EF4-FFF2-40B4-BE49-F238E27FC236}">
              <a16:creationId xmlns:a16="http://schemas.microsoft.com/office/drawing/2014/main" xmlns="" id="{00000000-0008-0000-0F00-00005B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20" name="Imagem 419">
          <a:extLst>
            <a:ext uri="{FF2B5EF4-FFF2-40B4-BE49-F238E27FC236}">
              <a16:creationId xmlns:a16="http://schemas.microsoft.com/office/drawing/2014/main" xmlns="" id="{00000000-0008-0000-0F00-00005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21" name="Imagem 420">
          <a:extLst>
            <a:ext uri="{FF2B5EF4-FFF2-40B4-BE49-F238E27FC236}">
              <a16:creationId xmlns:a16="http://schemas.microsoft.com/office/drawing/2014/main" xmlns="" id="{00000000-0008-0000-0F00-00005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22" name="Imagem 421">
          <a:extLst>
            <a:ext uri="{FF2B5EF4-FFF2-40B4-BE49-F238E27FC236}">
              <a16:creationId xmlns:a16="http://schemas.microsoft.com/office/drawing/2014/main" xmlns="" id="{00000000-0008-0000-0F00-00005E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23" name="Imagem 422">
          <a:extLst>
            <a:ext uri="{FF2B5EF4-FFF2-40B4-BE49-F238E27FC236}">
              <a16:creationId xmlns:a16="http://schemas.microsoft.com/office/drawing/2014/main" xmlns="" id="{00000000-0008-0000-0F00-00005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24" name="Imagem 423">
          <a:extLst>
            <a:ext uri="{FF2B5EF4-FFF2-40B4-BE49-F238E27FC236}">
              <a16:creationId xmlns="" xmlns:a16="http://schemas.microsoft.com/office/drawing/2014/main" id="{A5F2B916-9672-407A-8EAE-36907FAD19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25" name="Imagem 424">
          <a:extLst>
            <a:ext uri="{FF2B5EF4-FFF2-40B4-BE49-F238E27FC236}">
              <a16:creationId xmlns="" xmlns:a16="http://schemas.microsoft.com/office/drawing/2014/main" id="{257B78EF-ADC4-41C3-A716-BCA4AB6198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26" name="Imagem 425">
          <a:extLst>
            <a:ext uri="{FF2B5EF4-FFF2-40B4-BE49-F238E27FC236}">
              <a16:creationId xmlns="" xmlns:a16="http://schemas.microsoft.com/office/drawing/2014/main" id="{C0746518-A4DA-4862-9236-E8AAFE1121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27" name="Imagem 426">
          <a:extLst>
            <a:ext uri="{FF2B5EF4-FFF2-40B4-BE49-F238E27FC236}">
              <a16:creationId xmlns="" xmlns:a16="http://schemas.microsoft.com/office/drawing/2014/main" id="{59701953-8DE5-4AE4-A00C-39F8ED3623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28" name="Imagem 427">
          <a:extLst>
            <a:ext uri="{FF2B5EF4-FFF2-40B4-BE49-F238E27FC236}">
              <a16:creationId xmlns="" xmlns:a16="http://schemas.microsoft.com/office/drawing/2014/main" id="{2758C9FE-E95F-41A5-8779-F085B76779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29" name="Imagem 428">
          <a:extLst>
            <a:ext uri="{FF2B5EF4-FFF2-40B4-BE49-F238E27FC236}">
              <a16:creationId xmlns="" xmlns:a16="http://schemas.microsoft.com/office/drawing/2014/main" id="{3BB091EC-FAC3-410D-9D5C-66E037AF2A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30" name="Imagem 429">
          <a:extLst>
            <a:ext uri="{FF2B5EF4-FFF2-40B4-BE49-F238E27FC236}">
              <a16:creationId xmlns="" xmlns:a16="http://schemas.microsoft.com/office/drawing/2014/main" id="{048C38B2-7868-413E-8969-6D1940D67C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31" name="Imagem 430">
          <a:extLst>
            <a:ext uri="{FF2B5EF4-FFF2-40B4-BE49-F238E27FC236}">
              <a16:creationId xmlns="" xmlns:a16="http://schemas.microsoft.com/office/drawing/2014/main" id="{A5B9DEE6-5694-4F3D-A585-3E74BB0AE4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32" name="Imagem 431">
          <a:extLst>
            <a:ext uri="{FF2B5EF4-FFF2-40B4-BE49-F238E27FC236}">
              <a16:creationId xmlns="" xmlns:a16="http://schemas.microsoft.com/office/drawing/2014/main" id="{A30FC9E2-964E-4DFA-B642-0810DC58E9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33" name="Imagem 432">
          <a:extLst>
            <a:ext uri="{FF2B5EF4-FFF2-40B4-BE49-F238E27FC236}">
              <a16:creationId xmlns="" xmlns:a16="http://schemas.microsoft.com/office/drawing/2014/main" id="{62BE9607-DC8F-4990-8779-E9EE8957305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34" name="Imagem 433">
          <a:extLst>
            <a:ext uri="{FF2B5EF4-FFF2-40B4-BE49-F238E27FC236}">
              <a16:creationId xmlns="" xmlns:a16="http://schemas.microsoft.com/office/drawing/2014/main" id="{BF920828-DF6A-4E51-B17A-A5049EDFD9E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435" name="Imagem 434">
          <a:extLst>
            <a:ext uri="{FF2B5EF4-FFF2-40B4-BE49-F238E27FC236}">
              <a16:creationId xmlns="" xmlns:a16="http://schemas.microsoft.com/office/drawing/2014/main" id="{51834E0A-C40C-4CF9-B5E3-E24F0B7F88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436" name="Imagem 435">
          <a:extLst>
            <a:ext uri="{FF2B5EF4-FFF2-40B4-BE49-F238E27FC236}">
              <a16:creationId xmlns="" xmlns:a16="http://schemas.microsoft.com/office/drawing/2014/main" id="{C9A17CC7-E522-477A-8D6D-BBAF5D5666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37" name="Imagem 436">
          <a:extLst>
            <a:ext uri="{FF2B5EF4-FFF2-40B4-BE49-F238E27FC236}">
              <a16:creationId xmlns="" xmlns:a16="http://schemas.microsoft.com/office/drawing/2014/main" id="{1945A997-79FD-4075-8289-6C8B926077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38" name="Imagem 437">
          <a:extLst>
            <a:ext uri="{FF2B5EF4-FFF2-40B4-BE49-F238E27FC236}">
              <a16:creationId xmlns="" xmlns:a16="http://schemas.microsoft.com/office/drawing/2014/main" id="{A66BE277-2BE1-4E39-AE84-C7B93C54EA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39" name="Imagem 438">
          <a:extLst>
            <a:ext uri="{FF2B5EF4-FFF2-40B4-BE49-F238E27FC236}">
              <a16:creationId xmlns="" xmlns:a16="http://schemas.microsoft.com/office/drawing/2014/main" id="{15833AD5-8734-4140-A77C-BDF57A6931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440" name="Imagem 439">
          <a:extLst>
            <a:ext uri="{FF2B5EF4-FFF2-40B4-BE49-F238E27FC236}">
              <a16:creationId xmlns="" xmlns:a16="http://schemas.microsoft.com/office/drawing/2014/main" id="{821350BC-9F08-48AA-91BA-CAD640C352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41" name="Imagem 440">
          <a:extLst>
            <a:ext uri="{FF2B5EF4-FFF2-40B4-BE49-F238E27FC236}">
              <a16:creationId xmlns="" xmlns:a16="http://schemas.microsoft.com/office/drawing/2014/main" id="{ADEEFB0B-9E1F-4DBC-9CCE-944556E98B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42" name="Imagem 441">
          <a:extLst>
            <a:ext uri="{FF2B5EF4-FFF2-40B4-BE49-F238E27FC236}">
              <a16:creationId xmlns="" xmlns:a16="http://schemas.microsoft.com/office/drawing/2014/main" id="{3102D023-BBC7-4AFD-BAA1-A5DF92998F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43" name="Imagem 442">
          <a:extLst>
            <a:ext uri="{FF2B5EF4-FFF2-40B4-BE49-F238E27FC236}">
              <a16:creationId xmlns="" xmlns:a16="http://schemas.microsoft.com/office/drawing/2014/main" id="{21A7823A-9BC8-404A-9563-F49D15908E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444" name="Imagem 443">
          <a:extLst>
            <a:ext uri="{FF2B5EF4-FFF2-40B4-BE49-F238E27FC236}">
              <a16:creationId xmlns="" xmlns:a16="http://schemas.microsoft.com/office/drawing/2014/main" id="{B2D236E6-F64E-42A5-BE61-C6B2443985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45" name="Imagem 444">
          <a:extLst>
            <a:ext uri="{FF2B5EF4-FFF2-40B4-BE49-F238E27FC236}">
              <a16:creationId xmlns="" xmlns:a16="http://schemas.microsoft.com/office/drawing/2014/main" id="{A44AE26A-DDB2-48D8-BBF2-046C6679B95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46" name="Imagem 445">
          <a:extLst>
            <a:ext uri="{FF2B5EF4-FFF2-40B4-BE49-F238E27FC236}">
              <a16:creationId xmlns="" xmlns:a16="http://schemas.microsoft.com/office/drawing/2014/main" id="{5505AF0D-0521-4114-9A14-AE3E5BC2DC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47" name="Imagem 446">
          <a:extLst>
            <a:ext uri="{FF2B5EF4-FFF2-40B4-BE49-F238E27FC236}">
              <a16:creationId xmlns="" xmlns:a16="http://schemas.microsoft.com/office/drawing/2014/main" id="{0CA64594-3B63-4941-A09B-1CF5CA9822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448" name="Imagem 447">
          <a:extLst>
            <a:ext uri="{FF2B5EF4-FFF2-40B4-BE49-F238E27FC236}">
              <a16:creationId xmlns="" xmlns:a16="http://schemas.microsoft.com/office/drawing/2014/main" id="{78112433-F6CB-4426-9968-7FFFCA690D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49" name="Imagem 448">
          <a:extLst>
            <a:ext uri="{FF2B5EF4-FFF2-40B4-BE49-F238E27FC236}">
              <a16:creationId xmlns="" xmlns:a16="http://schemas.microsoft.com/office/drawing/2014/main" id="{F8EC5374-7ECB-412C-9A2E-AE29B02572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50" name="Imagem 449">
          <a:extLst>
            <a:ext uri="{FF2B5EF4-FFF2-40B4-BE49-F238E27FC236}">
              <a16:creationId xmlns="" xmlns:a16="http://schemas.microsoft.com/office/drawing/2014/main" id="{D4F8DD59-F7D4-4E6D-A596-9AEF775F97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51" name="Imagem 450">
          <a:extLst>
            <a:ext uri="{FF2B5EF4-FFF2-40B4-BE49-F238E27FC236}">
              <a16:creationId xmlns="" xmlns:a16="http://schemas.microsoft.com/office/drawing/2014/main" id="{B1C0D090-87A8-448A-A28E-6A3B729883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52" name="Imagem 451">
          <a:extLst>
            <a:ext uri="{FF2B5EF4-FFF2-40B4-BE49-F238E27FC236}">
              <a16:creationId xmlns="" xmlns:a16="http://schemas.microsoft.com/office/drawing/2014/main" id="{D21FDAF5-8ED2-446A-AFC3-DFCA2573C0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53" name="Imagem 452">
          <a:extLst>
            <a:ext uri="{FF2B5EF4-FFF2-40B4-BE49-F238E27FC236}">
              <a16:creationId xmlns="" xmlns:a16="http://schemas.microsoft.com/office/drawing/2014/main" id="{F130F42E-FA24-4776-815F-192CC824E4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54" name="Imagem 453">
          <a:extLst>
            <a:ext uri="{FF2B5EF4-FFF2-40B4-BE49-F238E27FC236}">
              <a16:creationId xmlns="" xmlns:a16="http://schemas.microsoft.com/office/drawing/2014/main" id="{E0F2D64F-7E3B-4903-A8E1-A3D1AFDABA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55" name="Imagem 454">
          <a:extLst>
            <a:ext uri="{FF2B5EF4-FFF2-40B4-BE49-F238E27FC236}">
              <a16:creationId xmlns="" xmlns:a16="http://schemas.microsoft.com/office/drawing/2014/main" id="{FD9FBAA1-3403-4980-8384-44FB946862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56" name="Imagem 455">
          <a:extLst>
            <a:ext uri="{FF2B5EF4-FFF2-40B4-BE49-F238E27FC236}">
              <a16:creationId xmlns="" xmlns:a16="http://schemas.microsoft.com/office/drawing/2014/main" id="{0804186B-8BE9-4EA1-B117-D6ABC232FF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57" name="Imagem 456">
          <a:extLst>
            <a:ext uri="{FF2B5EF4-FFF2-40B4-BE49-F238E27FC236}">
              <a16:creationId xmlns="" xmlns:a16="http://schemas.microsoft.com/office/drawing/2014/main" id="{4D06962C-275B-4CB5-8768-2E2AB5D5C1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58" name="Imagem 457">
          <a:extLst>
            <a:ext uri="{FF2B5EF4-FFF2-40B4-BE49-F238E27FC236}">
              <a16:creationId xmlns="" xmlns:a16="http://schemas.microsoft.com/office/drawing/2014/main" id="{3827342B-C48A-4908-BE8B-B6BAD41538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59" name="Imagem 458">
          <a:extLst>
            <a:ext uri="{FF2B5EF4-FFF2-40B4-BE49-F238E27FC236}">
              <a16:creationId xmlns="" xmlns:a16="http://schemas.microsoft.com/office/drawing/2014/main" id="{6AB2ECC6-E7EA-43ED-80D5-5F7C807994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60" name="Imagem 459">
          <a:extLst>
            <a:ext uri="{FF2B5EF4-FFF2-40B4-BE49-F238E27FC236}">
              <a16:creationId xmlns="" xmlns:a16="http://schemas.microsoft.com/office/drawing/2014/main" id="{B87C2FDB-E7BA-488B-A54B-132CC89905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61" name="Imagem 460">
          <a:extLst>
            <a:ext uri="{FF2B5EF4-FFF2-40B4-BE49-F238E27FC236}">
              <a16:creationId xmlns="" xmlns:a16="http://schemas.microsoft.com/office/drawing/2014/main" id="{1DA1C9A2-A66D-4DF2-AD1E-2E6A228B7A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62" name="Imagem 461">
          <a:extLst>
            <a:ext uri="{FF2B5EF4-FFF2-40B4-BE49-F238E27FC236}">
              <a16:creationId xmlns="" xmlns:a16="http://schemas.microsoft.com/office/drawing/2014/main" id="{6730254F-BC2F-44CB-B5E9-8414772B56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63" name="Imagem 462">
          <a:extLst>
            <a:ext uri="{FF2B5EF4-FFF2-40B4-BE49-F238E27FC236}">
              <a16:creationId xmlns="" xmlns:a16="http://schemas.microsoft.com/office/drawing/2014/main" id="{FE69B124-E8F3-4332-96BC-3083ACC20E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64" name="Imagem 463">
          <a:extLst>
            <a:ext uri="{FF2B5EF4-FFF2-40B4-BE49-F238E27FC236}">
              <a16:creationId xmlns="" xmlns:a16="http://schemas.microsoft.com/office/drawing/2014/main" id="{305A4468-EB2A-456A-908C-2126712600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65" name="Imagem 464">
          <a:extLst>
            <a:ext uri="{FF2B5EF4-FFF2-40B4-BE49-F238E27FC236}">
              <a16:creationId xmlns="" xmlns:a16="http://schemas.microsoft.com/office/drawing/2014/main" id="{1CE862E6-588E-468E-AC0F-458D9875AE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66" name="Imagem 465">
          <a:extLst>
            <a:ext uri="{FF2B5EF4-FFF2-40B4-BE49-F238E27FC236}">
              <a16:creationId xmlns="" xmlns:a16="http://schemas.microsoft.com/office/drawing/2014/main" id="{768A49D6-3BFC-48E6-8E49-3465E8985C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67" name="Imagem 466">
          <a:extLst>
            <a:ext uri="{FF2B5EF4-FFF2-40B4-BE49-F238E27FC236}">
              <a16:creationId xmlns="" xmlns:a16="http://schemas.microsoft.com/office/drawing/2014/main" id="{1AB8DDB0-A222-4B72-B29C-997808C6A0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68" name="Imagem 467">
          <a:extLst>
            <a:ext uri="{FF2B5EF4-FFF2-40B4-BE49-F238E27FC236}">
              <a16:creationId xmlns="" xmlns:a16="http://schemas.microsoft.com/office/drawing/2014/main" id="{5F0FEE50-479C-42B8-9664-753071CFA6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69" name="Imagem 468">
          <a:extLst>
            <a:ext uri="{FF2B5EF4-FFF2-40B4-BE49-F238E27FC236}">
              <a16:creationId xmlns="" xmlns:a16="http://schemas.microsoft.com/office/drawing/2014/main" id="{36BDD5EE-3754-4EBF-8715-EC1F5A4620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0" name="Imagem 469">
          <a:extLst>
            <a:ext uri="{FF2B5EF4-FFF2-40B4-BE49-F238E27FC236}">
              <a16:creationId xmlns="" xmlns:a16="http://schemas.microsoft.com/office/drawing/2014/main" id="{035D92AC-6ECF-4217-A6DC-952825FE33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1" name="Imagem 470">
          <a:extLst>
            <a:ext uri="{FF2B5EF4-FFF2-40B4-BE49-F238E27FC236}">
              <a16:creationId xmlns="" xmlns:a16="http://schemas.microsoft.com/office/drawing/2014/main" id="{3AE47851-6467-45C4-A74A-A0CAFE0AF7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72" name="Imagem 471">
          <a:extLst>
            <a:ext uri="{FF2B5EF4-FFF2-40B4-BE49-F238E27FC236}">
              <a16:creationId xmlns="" xmlns:a16="http://schemas.microsoft.com/office/drawing/2014/main" id="{DD9A4A72-3406-4B1D-9765-783785F9BB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73" name="Imagem 472">
          <a:extLst>
            <a:ext uri="{FF2B5EF4-FFF2-40B4-BE49-F238E27FC236}">
              <a16:creationId xmlns="" xmlns:a16="http://schemas.microsoft.com/office/drawing/2014/main" id="{F850882B-5FE6-4C4E-A86D-8AA2704ED80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4" name="Imagem 473">
          <a:extLst>
            <a:ext uri="{FF2B5EF4-FFF2-40B4-BE49-F238E27FC236}">
              <a16:creationId xmlns="" xmlns:a16="http://schemas.microsoft.com/office/drawing/2014/main" id="{47ED20F4-C8A9-4350-99F3-ACE16B2DDE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5" name="Imagem 474">
          <a:extLst>
            <a:ext uri="{FF2B5EF4-FFF2-40B4-BE49-F238E27FC236}">
              <a16:creationId xmlns="" xmlns:a16="http://schemas.microsoft.com/office/drawing/2014/main" id="{88569F30-E10D-49BC-961A-275C0B2307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76" name="Imagem 475">
          <a:extLst>
            <a:ext uri="{FF2B5EF4-FFF2-40B4-BE49-F238E27FC236}">
              <a16:creationId xmlns="" xmlns:a16="http://schemas.microsoft.com/office/drawing/2014/main" id="{59DCB046-34DC-4538-9E5C-275D3F85EE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77" name="Imagem 476">
          <a:extLst>
            <a:ext uri="{FF2B5EF4-FFF2-40B4-BE49-F238E27FC236}">
              <a16:creationId xmlns="" xmlns:a16="http://schemas.microsoft.com/office/drawing/2014/main" id="{FF1E7943-8BF6-458F-A706-0CF36FA088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8" name="Imagem 477">
          <a:extLst>
            <a:ext uri="{FF2B5EF4-FFF2-40B4-BE49-F238E27FC236}">
              <a16:creationId xmlns="" xmlns:a16="http://schemas.microsoft.com/office/drawing/2014/main" id="{FA3F0878-882E-4B3C-B5CD-932845AD2A1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79" name="Imagem 478">
          <a:extLst>
            <a:ext uri="{FF2B5EF4-FFF2-40B4-BE49-F238E27FC236}">
              <a16:creationId xmlns="" xmlns:a16="http://schemas.microsoft.com/office/drawing/2014/main" id="{6498D09B-7A0F-4D48-B6F3-34FF611493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80" name="Imagem 479">
          <a:extLst>
            <a:ext uri="{FF2B5EF4-FFF2-40B4-BE49-F238E27FC236}">
              <a16:creationId xmlns="" xmlns:a16="http://schemas.microsoft.com/office/drawing/2014/main" id="{247AA765-7BC9-480E-9A5E-DF04C06F1D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81" name="Imagem 480">
          <a:extLst>
            <a:ext uri="{FF2B5EF4-FFF2-40B4-BE49-F238E27FC236}">
              <a16:creationId xmlns="" xmlns:a16="http://schemas.microsoft.com/office/drawing/2014/main" id="{28F0560B-9FDE-493F-BC3E-9B26916BD0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82" name="Imagem 481">
          <a:extLst>
            <a:ext uri="{FF2B5EF4-FFF2-40B4-BE49-F238E27FC236}">
              <a16:creationId xmlns="" xmlns:a16="http://schemas.microsoft.com/office/drawing/2014/main" id="{6835D76F-E958-4DEF-85FA-0B7ECA4363C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83" name="Imagem 482">
          <a:extLst>
            <a:ext uri="{FF2B5EF4-FFF2-40B4-BE49-F238E27FC236}">
              <a16:creationId xmlns="" xmlns:a16="http://schemas.microsoft.com/office/drawing/2014/main" id="{F86F35C5-9A17-4CA5-B61D-9281C87060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84" name="Imagem 483">
          <a:extLst>
            <a:ext uri="{FF2B5EF4-FFF2-40B4-BE49-F238E27FC236}">
              <a16:creationId xmlns="" xmlns:a16="http://schemas.microsoft.com/office/drawing/2014/main" id="{1434010B-A46E-4825-B001-65ACDE18D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85" name="Imagem 484">
          <a:extLst>
            <a:ext uri="{FF2B5EF4-FFF2-40B4-BE49-F238E27FC236}">
              <a16:creationId xmlns="" xmlns:a16="http://schemas.microsoft.com/office/drawing/2014/main" id="{B2D7B221-3A25-418E-9E4C-1B930691A8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86" name="Imagem 485">
          <a:extLst>
            <a:ext uri="{FF2B5EF4-FFF2-40B4-BE49-F238E27FC236}">
              <a16:creationId xmlns="" xmlns:a16="http://schemas.microsoft.com/office/drawing/2014/main" id="{4000822D-54B9-477F-A491-5EBD8F2E5E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87" name="Imagem 486">
          <a:extLst>
            <a:ext uri="{FF2B5EF4-FFF2-40B4-BE49-F238E27FC236}">
              <a16:creationId xmlns="" xmlns:a16="http://schemas.microsoft.com/office/drawing/2014/main" id="{C0D1E427-66AC-42EA-AC4F-1EFB2E6262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88" name="Imagem 487">
          <a:extLst>
            <a:ext uri="{FF2B5EF4-FFF2-40B4-BE49-F238E27FC236}">
              <a16:creationId xmlns="" xmlns:a16="http://schemas.microsoft.com/office/drawing/2014/main" id="{E658EE25-776B-43B3-B041-9D3BE354D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89" name="Imagem 488">
          <a:extLst>
            <a:ext uri="{FF2B5EF4-FFF2-40B4-BE49-F238E27FC236}">
              <a16:creationId xmlns="" xmlns:a16="http://schemas.microsoft.com/office/drawing/2014/main" id="{EBEA262C-FD3A-4D57-9462-3922CA17E1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90" name="Imagem 489">
          <a:extLst>
            <a:ext uri="{FF2B5EF4-FFF2-40B4-BE49-F238E27FC236}">
              <a16:creationId xmlns="" xmlns:a16="http://schemas.microsoft.com/office/drawing/2014/main" id="{C77BCE32-B1F5-4EBA-A5DD-29E0C26124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91" name="Imagem 490">
          <a:extLst>
            <a:ext uri="{FF2B5EF4-FFF2-40B4-BE49-F238E27FC236}">
              <a16:creationId xmlns="" xmlns:a16="http://schemas.microsoft.com/office/drawing/2014/main" id="{671A9AC6-3688-4187-9451-BB71C7225F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92" name="Imagem 491">
          <a:extLst>
            <a:ext uri="{FF2B5EF4-FFF2-40B4-BE49-F238E27FC236}">
              <a16:creationId xmlns="" xmlns:a16="http://schemas.microsoft.com/office/drawing/2014/main" id="{AA8D8068-FB35-4918-A0CC-8EA92A5067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93" name="Imagem 492">
          <a:extLst>
            <a:ext uri="{FF2B5EF4-FFF2-40B4-BE49-F238E27FC236}">
              <a16:creationId xmlns="" xmlns:a16="http://schemas.microsoft.com/office/drawing/2014/main" id="{80144C97-C2FA-4EF9-853E-2B08BDE0DA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94" name="Imagem 493">
          <a:extLst>
            <a:ext uri="{FF2B5EF4-FFF2-40B4-BE49-F238E27FC236}">
              <a16:creationId xmlns="" xmlns:a16="http://schemas.microsoft.com/office/drawing/2014/main" id="{9D5A169A-C526-4D52-841D-DB5EAF4EC7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95" name="Imagem 494">
          <a:extLst>
            <a:ext uri="{FF2B5EF4-FFF2-40B4-BE49-F238E27FC236}">
              <a16:creationId xmlns="" xmlns:a16="http://schemas.microsoft.com/office/drawing/2014/main" id="{45B914C9-79BE-405E-A00E-41069254E9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496" name="Imagem 495">
          <a:extLst>
            <a:ext uri="{FF2B5EF4-FFF2-40B4-BE49-F238E27FC236}">
              <a16:creationId xmlns="" xmlns:a16="http://schemas.microsoft.com/office/drawing/2014/main" id="{F5F848CA-2E3E-4930-A025-8B1BAC0D2A1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497" name="Imagem 496">
          <a:extLst>
            <a:ext uri="{FF2B5EF4-FFF2-40B4-BE49-F238E27FC236}">
              <a16:creationId xmlns="" xmlns:a16="http://schemas.microsoft.com/office/drawing/2014/main" id="{4E6C48AA-E8D3-4F1F-A212-260A662C7F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98" name="Imagem 497">
          <a:extLst>
            <a:ext uri="{FF2B5EF4-FFF2-40B4-BE49-F238E27FC236}">
              <a16:creationId xmlns="" xmlns:a16="http://schemas.microsoft.com/office/drawing/2014/main" id="{0F1C2DEA-2AEB-4ED8-A3B7-2227700133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499" name="Imagem 498">
          <a:extLst>
            <a:ext uri="{FF2B5EF4-FFF2-40B4-BE49-F238E27FC236}">
              <a16:creationId xmlns="" xmlns:a16="http://schemas.microsoft.com/office/drawing/2014/main" id="{710868D4-F7D4-4328-B982-8103F56A518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0" name="Imagem 499">
          <a:extLst>
            <a:ext uri="{FF2B5EF4-FFF2-40B4-BE49-F238E27FC236}">
              <a16:creationId xmlns="" xmlns:a16="http://schemas.microsoft.com/office/drawing/2014/main" id="{0706A6B9-793D-4543-BE56-6F19EA6EF34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1" name="Imagem 500">
          <a:extLst>
            <a:ext uri="{FF2B5EF4-FFF2-40B4-BE49-F238E27FC236}">
              <a16:creationId xmlns="" xmlns:a16="http://schemas.microsoft.com/office/drawing/2014/main" id="{CC2C5465-7CF1-4D43-9F75-5583B892D4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2" name="Imagem 501">
          <a:extLst>
            <a:ext uri="{FF2B5EF4-FFF2-40B4-BE49-F238E27FC236}">
              <a16:creationId xmlns="" xmlns:a16="http://schemas.microsoft.com/office/drawing/2014/main" id="{934B8369-50AC-4FBA-B23C-51925F88B0E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3" name="Imagem 502">
          <a:extLst>
            <a:ext uri="{FF2B5EF4-FFF2-40B4-BE49-F238E27FC236}">
              <a16:creationId xmlns="" xmlns:a16="http://schemas.microsoft.com/office/drawing/2014/main" id="{C93AB98C-6BC0-4678-AF63-9444A40282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4" name="Imagem 503">
          <a:extLst>
            <a:ext uri="{FF2B5EF4-FFF2-40B4-BE49-F238E27FC236}">
              <a16:creationId xmlns="" xmlns:a16="http://schemas.microsoft.com/office/drawing/2014/main" id="{BE5273A7-71C3-4C07-BE34-6A371E8EB5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5" name="Imagem 504">
          <a:extLst>
            <a:ext uri="{FF2B5EF4-FFF2-40B4-BE49-F238E27FC236}">
              <a16:creationId xmlns="" xmlns:a16="http://schemas.microsoft.com/office/drawing/2014/main" id="{F9433CB6-979C-4F1C-AEB8-43FAE15153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6" name="Imagem 505">
          <a:extLst>
            <a:ext uri="{FF2B5EF4-FFF2-40B4-BE49-F238E27FC236}">
              <a16:creationId xmlns="" xmlns:a16="http://schemas.microsoft.com/office/drawing/2014/main" id="{FD59B888-92F7-4AD2-9399-7E602F7C8F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7" name="Imagem 506">
          <a:extLst>
            <a:ext uri="{FF2B5EF4-FFF2-40B4-BE49-F238E27FC236}">
              <a16:creationId xmlns="" xmlns:a16="http://schemas.microsoft.com/office/drawing/2014/main" id="{E5BD85FB-C8C4-41AD-B636-432130F3AF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8" name="Imagem 507">
          <a:extLst>
            <a:ext uri="{FF2B5EF4-FFF2-40B4-BE49-F238E27FC236}">
              <a16:creationId xmlns="" xmlns:a16="http://schemas.microsoft.com/office/drawing/2014/main" id="{CA36C928-2274-472F-A5AF-D4CF17DC1D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09" name="Imagem 508">
          <a:extLst>
            <a:ext uri="{FF2B5EF4-FFF2-40B4-BE49-F238E27FC236}">
              <a16:creationId xmlns="" xmlns:a16="http://schemas.microsoft.com/office/drawing/2014/main" id="{913CD6BE-213A-43F6-85F0-1C8675BB3C7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0" name="Imagem 509">
          <a:extLst>
            <a:ext uri="{FF2B5EF4-FFF2-40B4-BE49-F238E27FC236}">
              <a16:creationId xmlns="" xmlns:a16="http://schemas.microsoft.com/office/drawing/2014/main" id="{4BA97066-9208-4B17-8AC8-5DF4BBBC2E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1" name="Imagem 510">
          <a:extLst>
            <a:ext uri="{FF2B5EF4-FFF2-40B4-BE49-F238E27FC236}">
              <a16:creationId xmlns="" xmlns:a16="http://schemas.microsoft.com/office/drawing/2014/main" id="{5A38875F-7757-42D8-9F98-DB713FAADC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2" name="Imagem 511">
          <a:extLst>
            <a:ext uri="{FF2B5EF4-FFF2-40B4-BE49-F238E27FC236}">
              <a16:creationId xmlns="" xmlns:a16="http://schemas.microsoft.com/office/drawing/2014/main" id="{9C510CCC-4C98-41DC-AC64-860A663F0F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3" name="Imagem 512">
          <a:extLst>
            <a:ext uri="{FF2B5EF4-FFF2-40B4-BE49-F238E27FC236}">
              <a16:creationId xmlns="" xmlns:a16="http://schemas.microsoft.com/office/drawing/2014/main" id="{3EEBFC19-AA5E-4845-8446-833CD1F1143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4" name="Imagem 513">
          <a:extLst>
            <a:ext uri="{FF2B5EF4-FFF2-40B4-BE49-F238E27FC236}">
              <a16:creationId xmlns="" xmlns:a16="http://schemas.microsoft.com/office/drawing/2014/main" id="{67777806-942C-4D1F-A4BF-39F847016B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5" name="Imagem 514">
          <a:extLst>
            <a:ext uri="{FF2B5EF4-FFF2-40B4-BE49-F238E27FC236}">
              <a16:creationId xmlns="" xmlns:a16="http://schemas.microsoft.com/office/drawing/2014/main" id="{20C5EC72-A97C-4E0F-8716-021E0257DF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6" name="Imagem 515">
          <a:extLst>
            <a:ext uri="{FF2B5EF4-FFF2-40B4-BE49-F238E27FC236}">
              <a16:creationId xmlns="" xmlns:a16="http://schemas.microsoft.com/office/drawing/2014/main" id="{2C564C45-2067-4EEF-A1C7-915948E9FA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7" name="Imagem 516">
          <a:extLst>
            <a:ext uri="{FF2B5EF4-FFF2-40B4-BE49-F238E27FC236}">
              <a16:creationId xmlns="" xmlns:a16="http://schemas.microsoft.com/office/drawing/2014/main" id="{D82A6074-2F61-4431-8E73-3E2B3590C07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8" name="Imagem 517">
          <a:extLst>
            <a:ext uri="{FF2B5EF4-FFF2-40B4-BE49-F238E27FC236}">
              <a16:creationId xmlns="" xmlns:a16="http://schemas.microsoft.com/office/drawing/2014/main" id="{2FE5DA8D-2C25-425C-AE5F-74E6C96F3B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19" name="Imagem 518">
          <a:extLst>
            <a:ext uri="{FF2B5EF4-FFF2-40B4-BE49-F238E27FC236}">
              <a16:creationId xmlns="" xmlns:a16="http://schemas.microsoft.com/office/drawing/2014/main" id="{586C2092-B6B8-4222-80D3-4E93C2041B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20" name="Imagem 519">
          <a:extLst>
            <a:ext uri="{FF2B5EF4-FFF2-40B4-BE49-F238E27FC236}">
              <a16:creationId xmlns="" xmlns:a16="http://schemas.microsoft.com/office/drawing/2014/main" id="{8A7FF3EE-8179-4BE6-97BC-B55A197AA8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21" name="Imagem 520">
          <a:extLst>
            <a:ext uri="{FF2B5EF4-FFF2-40B4-BE49-F238E27FC236}">
              <a16:creationId xmlns="" xmlns:a16="http://schemas.microsoft.com/office/drawing/2014/main" id="{2B394F16-2F34-497A-922E-5BE24EF08B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22" name="Imagem 521">
          <a:extLst>
            <a:ext uri="{FF2B5EF4-FFF2-40B4-BE49-F238E27FC236}">
              <a16:creationId xmlns="" xmlns:a16="http://schemas.microsoft.com/office/drawing/2014/main" id="{CB2F1D7D-BF47-4983-90D6-4E8368C9A7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23" name="Imagem 522">
          <a:extLst>
            <a:ext uri="{FF2B5EF4-FFF2-40B4-BE49-F238E27FC236}">
              <a16:creationId xmlns="" xmlns:a16="http://schemas.microsoft.com/office/drawing/2014/main" id="{E31979EB-7752-41AB-BD02-2F40C945A6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524" name="Imagem 523">
          <a:extLst>
            <a:ext uri="{FF2B5EF4-FFF2-40B4-BE49-F238E27FC236}">
              <a16:creationId xmlns="" xmlns:a16="http://schemas.microsoft.com/office/drawing/2014/main" id="{33D1956E-35E2-4AD2-A5FD-CB3660326A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25" name="Imagem 524">
          <a:extLst>
            <a:ext uri="{FF2B5EF4-FFF2-40B4-BE49-F238E27FC236}">
              <a16:creationId xmlns="" xmlns:a16="http://schemas.microsoft.com/office/drawing/2014/main" id="{85135B5A-0E2B-49DD-8147-12210FE4EA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26" name="Imagem 525">
          <a:extLst>
            <a:ext uri="{FF2B5EF4-FFF2-40B4-BE49-F238E27FC236}">
              <a16:creationId xmlns="" xmlns:a16="http://schemas.microsoft.com/office/drawing/2014/main" id="{44F6A6B7-3FE4-473D-B9DD-2377ABD6EA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27" name="Imagem 526">
          <a:extLst>
            <a:ext uri="{FF2B5EF4-FFF2-40B4-BE49-F238E27FC236}">
              <a16:creationId xmlns="" xmlns:a16="http://schemas.microsoft.com/office/drawing/2014/main" id="{D3693E97-0BDB-46E0-AD0E-4580A9BCF4B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528" name="Imagem 527">
          <a:extLst>
            <a:ext uri="{FF2B5EF4-FFF2-40B4-BE49-F238E27FC236}">
              <a16:creationId xmlns="" xmlns:a16="http://schemas.microsoft.com/office/drawing/2014/main" id="{D02470D0-6325-4C57-81BC-C67F58D056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29" name="Imagem 528">
          <a:extLst>
            <a:ext uri="{FF2B5EF4-FFF2-40B4-BE49-F238E27FC236}">
              <a16:creationId xmlns="" xmlns:a16="http://schemas.microsoft.com/office/drawing/2014/main" id="{4C9DE640-2266-4DAE-9ED6-812D7B0647E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30" name="Imagem 529">
          <a:extLst>
            <a:ext uri="{FF2B5EF4-FFF2-40B4-BE49-F238E27FC236}">
              <a16:creationId xmlns="" xmlns:a16="http://schemas.microsoft.com/office/drawing/2014/main" id="{011833C5-5234-441A-91FF-1F6D8884BE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31" name="Imagem 530">
          <a:extLst>
            <a:ext uri="{FF2B5EF4-FFF2-40B4-BE49-F238E27FC236}">
              <a16:creationId xmlns="" xmlns:a16="http://schemas.microsoft.com/office/drawing/2014/main" id="{9AC841E8-CCD5-4811-A11B-1770A7A3772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532" name="Imagem 531">
          <a:extLst>
            <a:ext uri="{FF2B5EF4-FFF2-40B4-BE49-F238E27FC236}">
              <a16:creationId xmlns="" xmlns:a16="http://schemas.microsoft.com/office/drawing/2014/main" id="{9D4C63FE-8B9B-46E6-974B-81E75198AD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33" name="Imagem 532">
          <a:extLst>
            <a:ext uri="{FF2B5EF4-FFF2-40B4-BE49-F238E27FC236}">
              <a16:creationId xmlns="" xmlns:a16="http://schemas.microsoft.com/office/drawing/2014/main" id="{7AAE41DA-389A-499B-A8AB-3203135FE5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34" name="Imagem 533">
          <a:extLst>
            <a:ext uri="{FF2B5EF4-FFF2-40B4-BE49-F238E27FC236}">
              <a16:creationId xmlns="" xmlns:a16="http://schemas.microsoft.com/office/drawing/2014/main" id="{D795CB55-9DFE-4117-942B-CF4A858BD7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35" name="Imagem 534">
          <a:extLst>
            <a:ext uri="{FF2B5EF4-FFF2-40B4-BE49-F238E27FC236}">
              <a16:creationId xmlns="" xmlns:a16="http://schemas.microsoft.com/office/drawing/2014/main" id="{E5CE3551-4718-4DCE-93DB-A5B418F9C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536" name="Imagem 535">
          <a:extLst>
            <a:ext uri="{FF2B5EF4-FFF2-40B4-BE49-F238E27FC236}">
              <a16:creationId xmlns="" xmlns:a16="http://schemas.microsoft.com/office/drawing/2014/main" id="{B15E6981-7A1A-4038-A7E2-C331AA773B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37" name="Imagem 536">
          <a:extLst>
            <a:ext uri="{FF2B5EF4-FFF2-40B4-BE49-F238E27FC236}">
              <a16:creationId xmlns="" xmlns:a16="http://schemas.microsoft.com/office/drawing/2014/main" id="{D0021AC8-FC05-49A1-B20C-1D6D1E7905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38" name="Imagem 537">
          <a:extLst>
            <a:ext uri="{FF2B5EF4-FFF2-40B4-BE49-F238E27FC236}">
              <a16:creationId xmlns="" xmlns:a16="http://schemas.microsoft.com/office/drawing/2014/main" id="{22CC2170-F3BA-4BC0-AC13-07B1C8020E0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39" name="Imagem 538">
          <a:extLst>
            <a:ext uri="{FF2B5EF4-FFF2-40B4-BE49-F238E27FC236}">
              <a16:creationId xmlns="" xmlns:a16="http://schemas.microsoft.com/office/drawing/2014/main" id="{18016AD5-89BF-4DC0-9C5C-80BC65EEC10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40" name="Imagem 539">
          <a:extLst>
            <a:ext uri="{FF2B5EF4-FFF2-40B4-BE49-F238E27FC236}">
              <a16:creationId xmlns="" xmlns:a16="http://schemas.microsoft.com/office/drawing/2014/main" id="{7137A154-67F0-4011-A845-4B7FE9FB2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41" name="Imagem 540">
          <a:extLst>
            <a:ext uri="{FF2B5EF4-FFF2-40B4-BE49-F238E27FC236}">
              <a16:creationId xmlns="" xmlns:a16="http://schemas.microsoft.com/office/drawing/2014/main" id="{9A144971-F564-42B2-B8DC-62A42E6CB47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42" name="Imagem 541">
          <a:extLst>
            <a:ext uri="{FF2B5EF4-FFF2-40B4-BE49-F238E27FC236}">
              <a16:creationId xmlns="" xmlns:a16="http://schemas.microsoft.com/office/drawing/2014/main" id="{277B3A67-3EE4-4071-BB03-B54E207F3DE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43" name="Imagem 542">
          <a:extLst>
            <a:ext uri="{FF2B5EF4-FFF2-40B4-BE49-F238E27FC236}">
              <a16:creationId xmlns="" xmlns:a16="http://schemas.microsoft.com/office/drawing/2014/main" id="{7608D27D-4994-492C-A0D6-1F00E2C27A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44" name="Imagem 543">
          <a:extLst>
            <a:ext uri="{FF2B5EF4-FFF2-40B4-BE49-F238E27FC236}">
              <a16:creationId xmlns="" xmlns:a16="http://schemas.microsoft.com/office/drawing/2014/main" id="{A1F0B724-CD9C-4DB8-9BB0-02891FD8D1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45" name="Imagem 544">
          <a:extLst>
            <a:ext uri="{FF2B5EF4-FFF2-40B4-BE49-F238E27FC236}">
              <a16:creationId xmlns="" xmlns:a16="http://schemas.microsoft.com/office/drawing/2014/main" id="{C28D4296-B38E-4ACE-A275-7C85074A2A3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46" name="Imagem 545">
          <a:extLst>
            <a:ext uri="{FF2B5EF4-FFF2-40B4-BE49-F238E27FC236}">
              <a16:creationId xmlns="" xmlns:a16="http://schemas.microsoft.com/office/drawing/2014/main" id="{DACFF709-BD51-44C2-B284-52D9DF5DD8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47" name="Imagem 546">
          <a:extLst>
            <a:ext uri="{FF2B5EF4-FFF2-40B4-BE49-F238E27FC236}">
              <a16:creationId xmlns="" xmlns:a16="http://schemas.microsoft.com/office/drawing/2014/main" id="{60A83DF8-D724-432D-B7FE-3C24FF49F3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48" name="Imagem 547">
          <a:extLst>
            <a:ext uri="{FF2B5EF4-FFF2-40B4-BE49-F238E27FC236}">
              <a16:creationId xmlns="" xmlns:a16="http://schemas.microsoft.com/office/drawing/2014/main" id="{6E34EE30-84BB-4C95-99FA-9940FC21BD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49" name="Imagem 548">
          <a:extLst>
            <a:ext uri="{FF2B5EF4-FFF2-40B4-BE49-F238E27FC236}">
              <a16:creationId xmlns="" xmlns:a16="http://schemas.microsoft.com/office/drawing/2014/main" id="{A22A19B1-1252-4CBE-B387-146B40158D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0" name="Imagem 549">
          <a:extLst>
            <a:ext uri="{FF2B5EF4-FFF2-40B4-BE49-F238E27FC236}">
              <a16:creationId xmlns="" xmlns:a16="http://schemas.microsoft.com/office/drawing/2014/main" id="{E4FB1603-2C11-4BA9-B2A9-BBDBD934C8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1" name="Imagem 550">
          <a:extLst>
            <a:ext uri="{FF2B5EF4-FFF2-40B4-BE49-F238E27FC236}">
              <a16:creationId xmlns="" xmlns:a16="http://schemas.microsoft.com/office/drawing/2014/main" id="{FFB09E38-84D1-4316-8E13-CAB70D05F1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52" name="Imagem 551">
          <a:extLst>
            <a:ext uri="{FF2B5EF4-FFF2-40B4-BE49-F238E27FC236}">
              <a16:creationId xmlns="" xmlns:a16="http://schemas.microsoft.com/office/drawing/2014/main" id="{374B7AF2-E269-48FE-8CC4-C52D63EDC5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53" name="Imagem 552">
          <a:extLst>
            <a:ext uri="{FF2B5EF4-FFF2-40B4-BE49-F238E27FC236}">
              <a16:creationId xmlns="" xmlns:a16="http://schemas.microsoft.com/office/drawing/2014/main" id="{704D8B86-F0EA-4FCC-8870-A92043B603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4" name="Imagem 553">
          <a:extLst>
            <a:ext uri="{FF2B5EF4-FFF2-40B4-BE49-F238E27FC236}">
              <a16:creationId xmlns="" xmlns:a16="http://schemas.microsoft.com/office/drawing/2014/main" id="{46C99C2E-8DD7-482F-99E7-48F89D03F4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5" name="Imagem 554">
          <a:extLst>
            <a:ext uri="{FF2B5EF4-FFF2-40B4-BE49-F238E27FC236}">
              <a16:creationId xmlns="" xmlns:a16="http://schemas.microsoft.com/office/drawing/2014/main" id="{AD59CB78-021D-45E2-8EE8-595B7716D1C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56" name="Imagem 555">
          <a:extLst>
            <a:ext uri="{FF2B5EF4-FFF2-40B4-BE49-F238E27FC236}">
              <a16:creationId xmlns="" xmlns:a16="http://schemas.microsoft.com/office/drawing/2014/main" id="{19F5A1B4-E159-417C-AEF1-2B68D7887D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57" name="Imagem 556">
          <a:extLst>
            <a:ext uri="{FF2B5EF4-FFF2-40B4-BE49-F238E27FC236}">
              <a16:creationId xmlns="" xmlns:a16="http://schemas.microsoft.com/office/drawing/2014/main" id="{01DE7AC4-6002-473E-82B2-00E111EE97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8" name="Imagem 557">
          <a:extLst>
            <a:ext uri="{FF2B5EF4-FFF2-40B4-BE49-F238E27FC236}">
              <a16:creationId xmlns="" xmlns:a16="http://schemas.microsoft.com/office/drawing/2014/main" id="{A40EC695-3073-4AAC-AE5F-6DC5D5E9C4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59" name="Imagem 558">
          <a:extLst>
            <a:ext uri="{FF2B5EF4-FFF2-40B4-BE49-F238E27FC236}">
              <a16:creationId xmlns="" xmlns:a16="http://schemas.microsoft.com/office/drawing/2014/main" id="{99565DD8-370C-4E8E-AE63-C0BA6FD521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60" name="Imagem 559">
          <a:extLst>
            <a:ext uri="{FF2B5EF4-FFF2-40B4-BE49-F238E27FC236}">
              <a16:creationId xmlns="" xmlns:a16="http://schemas.microsoft.com/office/drawing/2014/main" id="{C3EFC835-3B6D-46DE-80E1-8F6EFD479D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61" name="Imagem 560">
          <a:extLst>
            <a:ext uri="{FF2B5EF4-FFF2-40B4-BE49-F238E27FC236}">
              <a16:creationId xmlns="" xmlns:a16="http://schemas.microsoft.com/office/drawing/2014/main" id="{7ECD71A4-3730-4633-A3D0-2CAE9FC129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62" name="Imagem 561">
          <a:extLst>
            <a:ext uri="{FF2B5EF4-FFF2-40B4-BE49-F238E27FC236}">
              <a16:creationId xmlns="" xmlns:a16="http://schemas.microsoft.com/office/drawing/2014/main" id="{141159D6-B195-4AFA-AF2C-992F12B4FC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63" name="Imagem 562">
          <a:extLst>
            <a:ext uri="{FF2B5EF4-FFF2-40B4-BE49-F238E27FC236}">
              <a16:creationId xmlns="" xmlns:a16="http://schemas.microsoft.com/office/drawing/2014/main" id="{7CE8D486-54B0-4ED9-9B21-7362C8551F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64" name="Imagem 563">
          <a:extLst>
            <a:ext uri="{FF2B5EF4-FFF2-40B4-BE49-F238E27FC236}">
              <a16:creationId xmlns="" xmlns:a16="http://schemas.microsoft.com/office/drawing/2014/main" id="{65C4CA9E-639A-4099-BA77-E009FFBC0A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65" name="Imagem 564">
          <a:extLst>
            <a:ext uri="{FF2B5EF4-FFF2-40B4-BE49-F238E27FC236}">
              <a16:creationId xmlns="" xmlns:a16="http://schemas.microsoft.com/office/drawing/2014/main" id="{F6BEC2F6-CB30-4F12-B280-75EF5E7A5E8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66" name="Imagem 565">
          <a:extLst>
            <a:ext uri="{FF2B5EF4-FFF2-40B4-BE49-F238E27FC236}">
              <a16:creationId xmlns="" xmlns:a16="http://schemas.microsoft.com/office/drawing/2014/main" id="{94E9D548-3D8B-4768-BFA6-584583EA0AB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67" name="Imagem 566">
          <a:extLst>
            <a:ext uri="{FF2B5EF4-FFF2-40B4-BE49-F238E27FC236}">
              <a16:creationId xmlns="" xmlns:a16="http://schemas.microsoft.com/office/drawing/2014/main" id="{D7CBE47F-3A64-4AAE-A2C8-DB96210C4F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68" name="Imagem 567">
          <a:extLst>
            <a:ext uri="{FF2B5EF4-FFF2-40B4-BE49-F238E27FC236}">
              <a16:creationId xmlns="" xmlns:a16="http://schemas.microsoft.com/office/drawing/2014/main" id="{F76322F1-CD21-4CD8-9B87-C098CE2879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69" name="Imagem 568">
          <a:extLst>
            <a:ext uri="{FF2B5EF4-FFF2-40B4-BE49-F238E27FC236}">
              <a16:creationId xmlns="" xmlns:a16="http://schemas.microsoft.com/office/drawing/2014/main" id="{D9A4FACE-C57C-4C1E-9241-9608A60985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70" name="Imagem 569">
          <a:extLst>
            <a:ext uri="{FF2B5EF4-FFF2-40B4-BE49-F238E27FC236}">
              <a16:creationId xmlns="" xmlns:a16="http://schemas.microsoft.com/office/drawing/2014/main" id="{B078184C-7865-4416-9671-0A75073539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71" name="Imagem 570">
          <a:extLst>
            <a:ext uri="{FF2B5EF4-FFF2-40B4-BE49-F238E27FC236}">
              <a16:creationId xmlns="" xmlns:a16="http://schemas.microsoft.com/office/drawing/2014/main" id="{B2DFA930-3630-48E0-8FDB-CA43E67B57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72" name="Imagem 571">
          <a:extLst>
            <a:ext uri="{FF2B5EF4-FFF2-40B4-BE49-F238E27FC236}">
              <a16:creationId xmlns="" xmlns:a16="http://schemas.microsoft.com/office/drawing/2014/main" id="{F8201074-047E-441A-8451-3340B51B75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73" name="Imagem 572">
          <a:extLst>
            <a:ext uri="{FF2B5EF4-FFF2-40B4-BE49-F238E27FC236}">
              <a16:creationId xmlns="" xmlns:a16="http://schemas.microsoft.com/office/drawing/2014/main" id="{649EB2A9-B428-439C-945A-EAA989AC36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74" name="Imagem 573">
          <a:extLst>
            <a:ext uri="{FF2B5EF4-FFF2-40B4-BE49-F238E27FC236}">
              <a16:creationId xmlns="" xmlns:a16="http://schemas.microsoft.com/office/drawing/2014/main" id="{7D62BF73-0A46-46C1-A23A-D20FB655DD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75" name="Imagem 574">
          <a:extLst>
            <a:ext uri="{FF2B5EF4-FFF2-40B4-BE49-F238E27FC236}">
              <a16:creationId xmlns="" xmlns:a16="http://schemas.microsoft.com/office/drawing/2014/main" id="{15447D13-05A4-43A7-BF7A-1A2FB8C9BA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76" name="Imagem 575">
          <a:extLst>
            <a:ext uri="{FF2B5EF4-FFF2-40B4-BE49-F238E27FC236}">
              <a16:creationId xmlns="" xmlns:a16="http://schemas.microsoft.com/office/drawing/2014/main" id="{28B238F5-A26E-4FB0-8CEA-2C976C10C5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77" name="Imagem 576">
          <a:extLst>
            <a:ext uri="{FF2B5EF4-FFF2-40B4-BE49-F238E27FC236}">
              <a16:creationId xmlns="" xmlns:a16="http://schemas.microsoft.com/office/drawing/2014/main" id="{EE3592D1-A219-4EA7-9790-7933ACF9EA3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78" name="Imagem 577">
          <a:extLst>
            <a:ext uri="{FF2B5EF4-FFF2-40B4-BE49-F238E27FC236}">
              <a16:creationId xmlns="" xmlns:a16="http://schemas.microsoft.com/office/drawing/2014/main" id="{826DBF20-9A6E-46EE-A517-F0018074B5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79" name="Imagem 578">
          <a:extLst>
            <a:ext uri="{FF2B5EF4-FFF2-40B4-BE49-F238E27FC236}">
              <a16:creationId xmlns="" xmlns:a16="http://schemas.microsoft.com/office/drawing/2014/main" id="{75D3E3E9-821D-4BE5-9DAA-44CD1D311F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80" name="Imagem 579">
          <a:extLst>
            <a:ext uri="{FF2B5EF4-FFF2-40B4-BE49-F238E27FC236}">
              <a16:creationId xmlns="" xmlns:a16="http://schemas.microsoft.com/office/drawing/2014/main" id="{03421E47-D61D-44B3-AEF9-4154FA60E16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81" name="Imagem 580">
          <a:extLst>
            <a:ext uri="{FF2B5EF4-FFF2-40B4-BE49-F238E27FC236}">
              <a16:creationId xmlns="" xmlns:a16="http://schemas.microsoft.com/office/drawing/2014/main" id="{0AD410B0-886A-4E45-913E-6850CEDB68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82" name="Imagem 581">
          <a:extLst>
            <a:ext uri="{FF2B5EF4-FFF2-40B4-BE49-F238E27FC236}">
              <a16:creationId xmlns="" xmlns:a16="http://schemas.microsoft.com/office/drawing/2014/main" id="{63EC6D4C-E8CE-4D09-A308-204D51B58C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83" name="Imagem 582">
          <a:extLst>
            <a:ext uri="{FF2B5EF4-FFF2-40B4-BE49-F238E27FC236}">
              <a16:creationId xmlns="" xmlns:a16="http://schemas.microsoft.com/office/drawing/2014/main" id="{0F998BC6-3D6F-400B-8C94-E598F78854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584" name="Imagem 583">
          <a:extLst>
            <a:ext uri="{FF2B5EF4-FFF2-40B4-BE49-F238E27FC236}">
              <a16:creationId xmlns="" xmlns:a16="http://schemas.microsoft.com/office/drawing/2014/main" id="{542F6790-FD95-401B-8FFD-21475DFB33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585" name="Imagem 584">
          <a:extLst>
            <a:ext uri="{FF2B5EF4-FFF2-40B4-BE49-F238E27FC236}">
              <a16:creationId xmlns="" xmlns:a16="http://schemas.microsoft.com/office/drawing/2014/main" id="{414887FC-291B-4009-993D-CA80D5FA1C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86" name="Imagem 585">
          <a:extLst>
            <a:ext uri="{FF2B5EF4-FFF2-40B4-BE49-F238E27FC236}">
              <a16:creationId xmlns="" xmlns:a16="http://schemas.microsoft.com/office/drawing/2014/main" id="{3C77F2F4-0793-4156-BBE0-CD2D4CC3F0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587" name="Imagem 586">
          <a:extLst>
            <a:ext uri="{FF2B5EF4-FFF2-40B4-BE49-F238E27FC236}">
              <a16:creationId xmlns="" xmlns:a16="http://schemas.microsoft.com/office/drawing/2014/main" id="{457408A8-B4A7-4F66-B3E5-B1FE695C76B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88" name="Imagem 587">
          <a:extLst>
            <a:ext uri="{FF2B5EF4-FFF2-40B4-BE49-F238E27FC236}">
              <a16:creationId xmlns="" xmlns:a16="http://schemas.microsoft.com/office/drawing/2014/main" id="{CFB88612-595C-4BFB-92B0-97622276E4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89" name="Imagem 588">
          <a:extLst>
            <a:ext uri="{FF2B5EF4-FFF2-40B4-BE49-F238E27FC236}">
              <a16:creationId xmlns="" xmlns:a16="http://schemas.microsoft.com/office/drawing/2014/main" id="{9E24BB53-A0C6-47D1-A0C1-8B52CF5BF1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0" name="Imagem 589">
          <a:extLst>
            <a:ext uri="{FF2B5EF4-FFF2-40B4-BE49-F238E27FC236}">
              <a16:creationId xmlns="" xmlns:a16="http://schemas.microsoft.com/office/drawing/2014/main" id="{F9A39DEE-6575-4052-899C-4B3E03880B2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1" name="Imagem 590">
          <a:extLst>
            <a:ext uri="{FF2B5EF4-FFF2-40B4-BE49-F238E27FC236}">
              <a16:creationId xmlns="" xmlns:a16="http://schemas.microsoft.com/office/drawing/2014/main" id="{AEBE6915-EDA2-4D54-AA39-81BE55B893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2" name="Imagem 591">
          <a:extLst>
            <a:ext uri="{FF2B5EF4-FFF2-40B4-BE49-F238E27FC236}">
              <a16:creationId xmlns="" xmlns:a16="http://schemas.microsoft.com/office/drawing/2014/main" id="{20E9DFC9-7175-4549-B19D-B59CE5599A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3" name="Imagem 592">
          <a:extLst>
            <a:ext uri="{FF2B5EF4-FFF2-40B4-BE49-F238E27FC236}">
              <a16:creationId xmlns="" xmlns:a16="http://schemas.microsoft.com/office/drawing/2014/main" id="{CDBC2A3C-C795-4DD9-9EAC-8F91E102CC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4" name="Imagem 593">
          <a:extLst>
            <a:ext uri="{FF2B5EF4-FFF2-40B4-BE49-F238E27FC236}">
              <a16:creationId xmlns="" xmlns:a16="http://schemas.microsoft.com/office/drawing/2014/main" id="{BDAFA06F-270F-4DE2-AA85-88EB7ACCA4C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5" name="Imagem 594">
          <a:extLst>
            <a:ext uri="{FF2B5EF4-FFF2-40B4-BE49-F238E27FC236}">
              <a16:creationId xmlns="" xmlns:a16="http://schemas.microsoft.com/office/drawing/2014/main" id="{15BC47A5-ECBC-4315-819C-7743A14A964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6" name="Imagem 595">
          <a:extLst>
            <a:ext uri="{FF2B5EF4-FFF2-40B4-BE49-F238E27FC236}">
              <a16:creationId xmlns="" xmlns:a16="http://schemas.microsoft.com/office/drawing/2014/main" id="{0327246C-E6C1-4970-BB42-FFD131B97F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7" name="Imagem 596">
          <a:extLst>
            <a:ext uri="{FF2B5EF4-FFF2-40B4-BE49-F238E27FC236}">
              <a16:creationId xmlns="" xmlns:a16="http://schemas.microsoft.com/office/drawing/2014/main" id="{997D126E-4353-4F1E-9E71-C28F359E0B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8" name="Imagem 597">
          <a:extLst>
            <a:ext uri="{FF2B5EF4-FFF2-40B4-BE49-F238E27FC236}">
              <a16:creationId xmlns="" xmlns:a16="http://schemas.microsoft.com/office/drawing/2014/main" id="{ED6D0F14-FD4D-46E8-8ED4-D701E3C637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599" name="Imagem 598">
          <a:extLst>
            <a:ext uri="{FF2B5EF4-FFF2-40B4-BE49-F238E27FC236}">
              <a16:creationId xmlns="" xmlns:a16="http://schemas.microsoft.com/office/drawing/2014/main" id="{2DBB8DA3-19B8-41B9-B100-5CC43CAFD8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00" name="Imagem 599">
          <a:extLst>
            <a:ext uri="{FF2B5EF4-FFF2-40B4-BE49-F238E27FC236}">
              <a16:creationId xmlns="" xmlns:a16="http://schemas.microsoft.com/office/drawing/2014/main" id="{41A543A8-D60F-492B-9491-67A53711FE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01" name="Imagem 600">
          <a:extLst>
            <a:ext uri="{FF2B5EF4-FFF2-40B4-BE49-F238E27FC236}">
              <a16:creationId xmlns="" xmlns:a16="http://schemas.microsoft.com/office/drawing/2014/main" id="{12957CEF-882A-4BF2-A3E5-96F48B88A0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02" name="Imagem 601">
          <a:extLst>
            <a:ext uri="{FF2B5EF4-FFF2-40B4-BE49-F238E27FC236}">
              <a16:creationId xmlns="" xmlns:a16="http://schemas.microsoft.com/office/drawing/2014/main" id="{6DBAABB5-A9CC-41F9-B2F0-AD3F482DDF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03" name="Imagem 602">
          <a:extLst>
            <a:ext uri="{FF2B5EF4-FFF2-40B4-BE49-F238E27FC236}">
              <a16:creationId xmlns="" xmlns:a16="http://schemas.microsoft.com/office/drawing/2014/main" id="{22787856-9FEF-4AA9-BCBB-DAD2801C9D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04" name="Imagem 603">
          <a:extLst>
            <a:ext uri="{FF2B5EF4-FFF2-40B4-BE49-F238E27FC236}">
              <a16:creationId xmlns="" xmlns:a16="http://schemas.microsoft.com/office/drawing/2014/main" id="{6C7E0EC4-4737-4FDE-8F50-3C99F805FF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05" name="Imagem 604">
          <a:extLst>
            <a:ext uri="{FF2B5EF4-FFF2-40B4-BE49-F238E27FC236}">
              <a16:creationId xmlns="" xmlns:a16="http://schemas.microsoft.com/office/drawing/2014/main" id="{395AD35F-8E41-40CD-8262-1F84A79E7A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06" name="Imagem 605">
          <a:extLst>
            <a:ext uri="{FF2B5EF4-FFF2-40B4-BE49-F238E27FC236}">
              <a16:creationId xmlns="" xmlns:a16="http://schemas.microsoft.com/office/drawing/2014/main" id="{F7CE073E-9850-4F07-B13C-9CC98364F6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07" name="Imagem 606">
          <a:extLst>
            <a:ext uri="{FF2B5EF4-FFF2-40B4-BE49-F238E27FC236}">
              <a16:creationId xmlns="" xmlns:a16="http://schemas.microsoft.com/office/drawing/2014/main" id="{74BB4C75-A542-4BC7-8781-5AED9296B70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08" name="Imagem 607">
          <a:extLst>
            <a:ext uri="{FF2B5EF4-FFF2-40B4-BE49-F238E27FC236}">
              <a16:creationId xmlns="" xmlns:a16="http://schemas.microsoft.com/office/drawing/2014/main" id="{AF894820-BB3D-49F7-A13B-F9863F657DF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09" name="Imagem 608">
          <a:extLst>
            <a:ext uri="{FF2B5EF4-FFF2-40B4-BE49-F238E27FC236}">
              <a16:creationId xmlns="" xmlns:a16="http://schemas.microsoft.com/office/drawing/2014/main" id="{3EB9D51A-BEF2-4077-94F2-C224957C5F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10" name="Imagem 609">
          <a:extLst>
            <a:ext uri="{FF2B5EF4-FFF2-40B4-BE49-F238E27FC236}">
              <a16:creationId xmlns="" xmlns:a16="http://schemas.microsoft.com/office/drawing/2014/main" id="{0E3D3659-59CB-4A82-8532-7BD6675DB2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11" name="Imagem 610">
          <a:extLst>
            <a:ext uri="{FF2B5EF4-FFF2-40B4-BE49-F238E27FC236}">
              <a16:creationId xmlns="" xmlns:a16="http://schemas.microsoft.com/office/drawing/2014/main" id="{1DBDE545-10A8-4DB1-A3EA-7C4CDB9DE0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12" name="Imagem 611">
          <a:extLst>
            <a:ext uri="{FF2B5EF4-FFF2-40B4-BE49-F238E27FC236}">
              <a16:creationId xmlns="" xmlns:a16="http://schemas.microsoft.com/office/drawing/2014/main" id="{B32CD48F-D85B-4D83-86E1-4920E75005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13" name="Imagem 612">
          <a:extLst>
            <a:ext uri="{FF2B5EF4-FFF2-40B4-BE49-F238E27FC236}">
              <a16:creationId xmlns="" xmlns:a16="http://schemas.microsoft.com/office/drawing/2014/main" id="{A016E055-1422-461E-8C41-27C3C9E2AC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14" name="Imagem 613">
          <a:extLst>
            <a:ext uri="{FF2B5EF4-FFF2-40B4-BE49-F238E27FC236}">
              <a16:creationId xmlns="" xmlns:a16="http://schemas.microsoft.com/office/drawing/2014/main" id="{B9EEC833-9810-4FC7-8B2D-531236BA40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15" name="Imagem 614">
          <a:extLst>
            <a:ext uri="{FF2B5EF4-FFF2-40B4-BE49-F238E27FC236}">
              <a16:creationId xmlns="" xmlns:a16="http://schemas.microsoft.com/office/drawing/2014/main" id="{7E6887BB-9941-481B-88D4-31942952F2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16" name="Imagem 615">
          <a:extLst>
            <a:ext uri="{FF2B5EF4-FFF2-40B4-BE49-F238E27FC236}">
              <a16:creationId xmlns="" xmlns:a16="http://schemas.microsoft.com/office/drawing/2014/main" id="{20AE8099-B8D3-425A-A785-5AADE2EA73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17" name="Imagem 616">
          <a:extLst>
            <a:ext uri="{FF2B5EF4-FFF2-40B4-BE49-F238E27FC236}">
              <a16:creationId xmlns="" xmlns:a16="http://schemas.microsoft.com/office/drawing/2014/main" id="{45FF8D8E-A15D-4F51-A508-6A433E4C7F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18" name="Imagem 617">
          <a:extLst>
            <a:ext uri="{FF2B5EF4-FFF2-40B4-BE49-F238E27FC236}">
              <a16:creationId xmlns="" xmlns:a16="http://schemas.microsoft.com/office/drawing/2014/main" id="{C46105AE-4293-4DC5-9F07-96DE7E17ED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19" name="Imagem 618">
          <a:extLst>
            <a:ext uri="{FF2B5EF4-FFF2-40B4-BE49-F238E27FC236}">
              <a16:creationId xmlns="" xmlns:a16="http://schemas.microsoft.com/office/drawing/2014/main" id="{6E25485B-3ACE-4995-920E-3459E83ADC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20" name="Imagem 619">
          <a:extLst>
            <a:ext uri="{FF2B5EF4-FFF2-40B4-BE49-F238E27FC236}">
              <a16:creationId xmlns="" xmlns:a16="http://schemas.microsoft.com/office/drawing/2014/main" id="{544EED95-88A6-4007-840F-6B088BF49F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21" name="Imagem 620">
          <a:extLst>
            <a:ext uri="{FF2B5EF4-FFF2-40B4-BE49-F238E27FC236}">
              <a16:creationId xmlns="" xmlns:a16="http://schemas.microsoft.com/office/drawing/2014/main" id="{56F88F56-610E-444D-BC3F-D4BE5ED29C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22" name="Imagem 621">
          <a:extLst>
            <a:ext uri="{FF2B5EF4-FFF2-40B4-BE49-F238E27FC236}">
              <a16:creationId xmlns="" xmlns:a16="http://schemas.microsoft.com/office/drawing/2014/main" id="{CA469E50-DEA4-49A3-AFA3-E217D69E74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23" name="Imagem 622">
          <a:extLst>
            <a:ext uri="{FF2B5EF4-FFF2-40B4-BE49-F238E27FC236}">
              <a16:creationId xmlns="" xmlns:a16="http://schemas.microsoft.com/office/drawing/2014/main" id="{7317E238-B867-4620-B857-6D9301F0F8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24" name="Imagem 623">
          <a:extLst>
            <a:ext uri="{FF2B5EF4-FFF2-40B4-BE49-F238E27FC236}">
              <a16:creationId xmlns="" xmlns:a16="http://schemas.microsoft.com/office/drawing/2014/main" id="{69B75A23-17F1-4316-849A-63A40871A2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25" name="Imagem 624">
          <a:extLst>
            <a:ext uri="{FF2B5EF4-FFF2-40B4-BE49-F238E27FC236}">
              <a16:creationId xmlns="" xmlns:a16="http://schemas.microsoft.com/office/drawing/2014/main" id="{6AE4FE2B-7E63-4D5C-8242-B5DC5A8F48B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26" name="Imagem 625">
          <a:extLst>
            <a:ext uri="{FF2B5EF4-FFF2-40B4-BE49-F238E27FC236}">
              <a16:creationId xmlns="" xmlns:a16="http://schemas.microsoft.com/office/drawing/2014/main" id="{F9A338C8-5669-4455-893C-9B49895C9A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27" name="Imagem 626">
          <a:extLst>
            <a:ext uri="{FF2B5EF4-FFF2-40B4-BE49-F238E27FC236}">
              <a16:creationId xmlns="" xmlns:a16="http://schemas.microsoft.com/office/drawing/2014/main" id="{1DDB267F-00EC-4E0C-92AA-3AAD8A8E6BB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28" name="Imagem 627">
          <a:extLst>
            <a:ext uri="{FF2B5EF4-FFF2-40B4-BE49-F238E27FC236}">
              <a16:creationId xmlns="" xmlns:a16="http://schemas.microsoft.com/office/drawing/2014/main" id="{2FE1B68F-2722-40FF-89C1-0C2488C04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29" name="Imagem 628">
          <a:extLst>
            <a:ext uri="{FF2B5EF4-FFF2-40B4-BE49-F238E27FC236}">
              <a16:creationId xmlns="" xmlns:a16="http://schemas.microsoft.com/office/drawing/2014/main" id="{9A7FBDA9-23A3-4EF0-9CA7-FCCBEE3D6C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0" name="Imagem 629">
          <a:extLst>
            <a:ext uri="{FF2B5EF4-FFF2-40B4-BE49-F238E27FC236}">
              <a16:creationId xmlns="" xmlns:a16="http://schemas.microsoft.com/office/drawing/2014/main" id="{4353880A-A94F-40B9-9E77-399DB1B4AE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1" name="Imagem 630">
          <a:extLst>
            <a:ext uri="{FF2B5EF4-FFF2-40B4-BE49-F238E27FC236}">
              <a16:creationId xmlns="" xmlns:a16="http://schemas.microsoft.com/office/drawing/2014/main" id="{A3074A1C-85EA-494E-9034-F05592CFAFF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32" name="Imagem 631">
          <a:extLst>
            <a:ext uri="{FF2B5EF4-FFF2-40B4-BE49-F238E27FC236}">
              <a16:creationId xmlns="" xmlns:a16="http://schemas.microsoft.com/office/drawing/2014/main" id="{CDC9BCAB-620D-4BBE-B3E5-C1EC53CBAD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33" name="Imagem 632">
          <a:extLst>
            <a:ext uri="{FF2B5EF4-FFF2-40B4-BE49-F238E27FC236}">
              <a16:creationId xmlns="" xmlns:a16="http://schemas.microsoft.com/office/drawing/2014/main" id="{131CF38C-83EC-4974-AE4B-1EA3C0CFB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4" name="Imagem 633">
          <a:extLst>
            <a:ext uri="{FF2B5EF4-FFF2-40B4-BE49-F238E27FC236}">
              <a16:creationId xmlns="" xmlns:a16="http://schemas.microsoft.com/office/drawing/2014/main" id="{78C100A8-C780-4C6E-8713-DF2338F0AA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5" name="Imagem 634">
          <a:extLst>
            <a:ext uri="{FF2B5EF4-FFF2-40B4-BE49-F238E27FC236}">
              <a16:creationId xmlns="" xmlns:a16="http://schemas.microsoft.com/office/drawing/2014/main" id="{89FE2DF5-B2E9-4767-BAF4-A0AEA66584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36" name="Imagem 635">
          <a:extLst>
            <a:ext uri="{FF2B5EF4-FFF2-40B4-BE49-F238E27FC236}">
              <a16:creationId xmlns="" xmlns:a16="http://schemas.microsoft.com/office/drawing/2014/main" id="{06E324C6-0A20-4E46-9A3E-54DFF93605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37" name="Imagem 636">
          <a:extLst>
            <a:ext uri="{FF2B5EF4-FFF2-40B4-BE49-F238E27FC236}">
              <a16:creationId xmlns="" xmlns:a16="http://schemas.microsoft.com/office/drawing/2014/main" id="{85F5794C-EFB6-4947-B498-941675290E7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8" name="Imagem 637">
          <a:extLst>
            <a:ext uri="{FF2B5EF4-FFF2-40B4-BE49-F238E27FC236}">
              <a16:creationId xmlns="" xmlns:a16="http://schemas.microsoft.com/office/drawing/2014/main" id="{1ED3836B-9A8A-4095-BD40-79DFC45CF8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39" name="Imagem 638">
          <a:extLst>
            <a:ext uri="{FF2B5EF4-FFF2-40B4-BE49-F238E27FC236}">
              <a16:creationId xmlns="" xmlns:a16="http://schemas.microsoft.com/office/drawing/2014/main" id="{049716AA-7F6D-41FA-A410-6B37A739B4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40" name="Imagem 639">
          <a:extLst>
            <a:ext uri="{FF2B5EF4-FFF2-40B4-BE49-F238E27FC236}">
              <a16:creationId xmlns="" xmlns:a16="http://schemas.microsoft.com/office/drawing/2014/main" id="{B7263ADA-55D1-4181-9B4E-A500A22E98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41" name="Imagem 640">
          <a:extLst>
            <a:ext uri="{FF2B5EF4-FFF2-40B4-BE49-F238E27FC236}">
              <a16:creationId xmlns="" xmlns:a16="http://schemas.microsoft.com/office/drawing/2014/main" id="{5DC83C24-2DA2-430B-8F7A-40C0CACCD9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42" name="Imagem 641">
          <a:extLst>
            <a:ext uri="{FF2B5EF4-FFF2-40B4-BE49-F238E27FC236}">
              <a16:creationId xmlns="" xmlns:a16="http://schemas.microsoft.com/office/drawing/2014/main" id="{52368E28-FF1B-4A92-94D7-FD609AE577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43" name="Imagem 642">
          <a:extLst>
            <a:ext uri="{FF2B5EF4-FFF2-40B4-BE49-F238E27FC236}">
              <a16:creationId xmlns="" xmlns:a16="http://schemas.microsoft.com/office/drawing/2014/main" id="{CA3FA59A-A1F2-4933-B393-40D3F62A07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44" name="Imagem 643">
          <a:extLst>
            <a:ext uri="{FF2B5EF4-FFF2-40B4-BE49-F238E27FC236}">
              <a16:creationId xmlns="" xmlns:a16="http://schemas.microsoft.com/office/drawing/2014/main" id="{D443C63C-AEF6-41AE-A43A-5EF8405EBA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45" name="Imagem 644">
          <a:extLst>
            <a:ext uri="{FF2B5EF4-FFF2-40B4-BE49-F238E27FC236}">
              <a16:creationId xmlns="" xmlns:a16="http://schemas.microsoft.com/office/drawing/2014/main" id="{1B347336-4636-42AD-9BC9-195F3300E1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46" name="Imagem 645">
          <a:extLst>
            <a:ext uri="{FF2B5EF4-FFF2-40B4-BE49-F238E27FC236}">
              <a16:creationId xmlns="" xmlns:a16="http://schemas.microsoft.com/office/drawing/2014/main" id="{927D759A-0AA7-4646-9602-92F3B19A9A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47" name="Imagem 646">
          <a:extLst>
            <a:ext uri="{FF2B5EF4-FFF2-40B4-BE49-F238E27FC236}">
              <a16:creationId xmlns="" xmlns:a16="http://schemas.microsoft.com/office/drawing/2014/main" id="{AA6DFECC-D63E-40D4-A1AB-8BD4F3C0D29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48" name="Imagem 647">
          <a:extLst>
            <a:ext uri="{FF2B5EF4-FFF2-40B4-BE49-F238E27FC236}">
              <a16:creationId xmlns="" xmlns:a16="http://schemas.microsoft.com/office/drawing/2014/main" id="{BD255BD7-F304-4487-8D93-7EAB4C4D5C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49" name="Imagem 648">
          <a:extLst>
            <a:ext uri="{FF2B5EF4-FFF2-40B4-BE49-F238E27FC236}">
              <a16:creationId xmlns="" xmlns:a16="http://schemas.microsoft.com/office/drawing/2014/main" id="{33164397-662F-45F4-9718-D082DCB08E3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50" name="Imagem 649">
          <a:extLst>
            <a:ext uri="{FF2B5EF4-FFF2-40B4-BE49-F238E27FC236}">
              <a16:creationId xmlns="" xmlns:a16="http://schemas.microsoft.com/office/drawing/2014/main" id="{3B4055D6-B2CE-46A9-BC9F-62DB332C00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51" name="Imagem 650">
          <a:extLst>
            <a:ext uri="{FF2B5EF4-FFF2-40B4-BE49-F238E27FC236}">
              <a16:creationId xmlns="" xmlns:a16="http://schemas.microsoft.com/office/drawing/2014/main" id="{877F834E-7EBE-4460-A19B-CE2355B71BB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52" name="Imagem 651">
          <a:extLst>
            <a:ext uri="{FF2B5EF4-FFF2-40B4-BE49-F238E27FC236}">
              <a16:creationId xmlns="" xmlns:a16="http://schemas.microsoft.com/office/drawing/2014/main" id="{3E0F610F-3EA2-4C2E-9886-781ED69D8E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53" name="Imagem 652">
          <a:extLst>
            <a:ext uri="{FF2B5EF4-FFF2-40B4-BE49-F238E27FC236}">
              <a16:creationId xmlns="" xmlns:a16="http://schemas.microsoft.com/office/drawing/2014/main" id="{F0E5189D-DEAE-4235-8112-997E0DF283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54" name="Imagem 653">
          <a:extLst>
            <a:ext uri="{FF2B5EF4-FFF2-40B4-BE49-F238E27FC236}">
              <a16:creationId xmlns="" xmlns:a16="http://schemas.microsoft.com/office/drawing/2014/main" id="{AF48DF56-0D8F-42BF-B8E8-1F7DD350A5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55" name="Imagem 654">
          <a:extLst>
            <a:ext uri="{FF2B5EF4-FFF2-40B4-BE49-F238E27FC236}">
              <a16:creationId xmlns="" xmlns:a16="http://schemas.microsoft.com/office/drawing/2014/main" id="{D709418D-BB92-4148-9EC0-EFCB3ED876D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56" name="Imagem 655">
          <a:extLst>
            <a:ext uri="{FF2B5EF4-FFF2-40B4-BE49-F238E27FC236}">
              <a16:creationId xmlns="" xmlns:a16="http://schemas.microsoft.com/office/drawing/2014/main" id="{0908769B-EDD8-4765-984B-3350905AC1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57" name="Imagem 656">
          <a:extLst>
            <a:ext uri="{FF2B5EF4-FFF2-40B4-BE49-F238E27FC236}">
              <a16:creationId xmlns="" xmlns:a16="http://schemas.microsoft.com/office/drawing/2014/main" id="{CB899059-DE17-4AD5-A08A-67B7F4971C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58" name="Imagem 657">
          <a:extLst>
            <a:ext uri="{FF2B5EF4-FFF2-40B4-BE49-F238E27FC236}">
              <a16:creationId xmlns="" xmlns:a16="http://schemas.microsoft.com/office/drawing/2014/main" id="{D418FC99-9633-4F69-8182-074CA0B535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59" name="Imagem 658">
          <a:extLst>
            <a:ext uri="{FF2B5EF4-FFF2-40B4-BE49-F238E27FC236}">
              <a16:creationId xmlns="" xmlns:a16="http://schemas.microsoft.com/office/drawing/2014/main" id="{A5AD816C-BB4E-4F45-9322-8485025370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660" name="Imagem 659">
          <a:extLst>
            <a:ext uri="{FF2B5EF4-FFF2-40B4-BE49-F238E27FC236}">
              <a16:creationId xmlns="" xmlns:a16="http://schemas.microsoft.com/office/drawing/2014/main" id="{69D60EB8-CAEF-408D-9496-E5E65DFCA7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61" name="Imagem 660">
          <a:extLst>
            <a:ext uri="{FF2B5EF4-FFF2-40B4-BE49-F238E27FC236}">
              <a16:creationId xmlns="" xmlns:a16="http://schemas.microsoft.com/office/drawing/2014/main" id="{9EA5B81F-C320-406E-8E2C-DE02DED7FD1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62" name="Imagem 661">
          <a:extLst>
            <a:ext uri="{FF2B5EF4-FFF2-40B4-BE49-F238E27FC236}">
              <a16:creationId xmlns="" xmlns:a16="http://schemas.microsoft.com/office/drawing/2014/main" id="{BF724B9F-D2C7-456A-96D9-2221B3E25B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63" name="Imagem 662">
          <a:extLst>
            <a:ext uri="{FF2B5EF4-FFF2-40B4-BE49-F238E27FC236}">
              <a16:creationId xmlns="" xmlns:a16="http://schemas.microsoft.com/office/drawing/2014/main" id="{94A63192-A8D2-4160-A84E-321BAF78B1E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64" name="Imagem 663">
          <a:extLst>
            <a:ext uri="{FF2B5EF4-FFF2-40B4-BE49-F238E27FC236}">
              <a16:creationId xmlns="" xmlns:a16="http://schemas.microsoft.com/office/drawing/2014/main" id="{0DD288F2-E40B-480D-8D14-91DA03C923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65" name="Imagem 664">
          <a:extLst>
            <a:ext uri="{FF2B5EF4-FFF2-40B4-BE49-F238E27FC236}">
              <a16:creationId xmlns="" xmlns:a16="http://schemas.microsoft.com/office/drawing/2014/main" id="{E20576B7-77F8-4DDA-9AF8-A84DBA82B7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66" name="Imagem 665">
          <a:extLst>
            <a:ext uri="{FF2B5EF4-FFF2-40B4-BE49-F238E27FC236}">
              <a16:creationId xmlns="" xmlns:a16="http://schemas.microsoft.com/office/drawing/2014/main" id="{18A071FB-54FE-4861-8532-8EF63007D3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67" name="Imagem 666">
          <a:extLst>
            <a:ext uri="{FF2B5EF4-FFF2-40B4-BE49-F238E27FC236}">
              <a16:creationId xmlns="" xmlns:a16="http://schemas.microsoft.com/office/drawing/2014/main" id="{F487BDA7-591C-4338-97E1-0DD545A4F2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68" name="Imagem 667">
          <a:extLst>
            <a:ext uri="{FF2B5EF4-FFF2-40B4-BE49-F238E27FC236}">
              <a16:creationId xmlns="" xmlns:a16="http://schemas.microsoft.com/office/drawing/2014/main" id="{E83A6274-355B-4A72-8806-0D4AC096D8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69" name="Imagem 668">
          <a:extLst>
            <a:ext uri="{FF2B5EF4-FFF2-40B4-BE49-F238E27FC236}">
              <a16:creationId xmlns="" xmlns:a16="http://schemas.microsoft.com/office/drawing/2014/main" id="{E9CE131E-A591-428A-B4EE-424066BD1D4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0" name="Imagem 669">
          <a:extLst>
            <a:ext uri="{FF2B5EF4-FFF2-40B4-BE49-F238E27FC236}">
              <a16:creationId xmlns="" xmlns:a16="http://schemas.microsoft.com/office/drawing/2014/main" id="{A7A51871-3EAA-4890-99CD-356AFB77E6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1" name="Imagem 670">
          <a:extLst>
            <a:ext uri="{FF2B5EF4-FFF2-40B4-BE49-F238E27FC236}">
              <a16:creationId xmlns="" xmlns:a16="http://schemas.microsoft.com/office/drawing/2014/main" id="{2D8B1572-C224-45BC-B2DF-BC8952B1D2B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2" name="Imagem 671">
          <a:extLst>
            <a:ext uri="{FF2B5EF4-FFF2-40B4-BE49-F238E27FC236}">
              <a16:creationId xmlns="" xmlns:a16="http://schemas.microsoft.com/office/drawing/2014/main" id="{CEAEBAE7-3C73-401E-924C-A6BFB89EB6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3" name="Imagem 672">
          <a:extLst>
            <a:ext uri="{FF2B5EF4-FFF2-40B4-BE49-F238E27FC236}">
              <a16:creationId xmlns="" xmlns:a16="http://schemas.microsoft.com/office/drawing/2014/main" id="{9E77B3FF-C3FA-4D1D-919B-2EDD732C1A7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4" name="Imagem 673">
          <a:extLst>
            <a:ext uri="{FF2B5EF4-FFF2-40B4-BE49-F238E27FC236}">
              <a16:creationId xmlns="" xmlns:a16="http://schemas.microsoft.com/office/drawing/2014/main" id="{AD48D2FE-6B7E-4F09-AC59-181588130B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5" name="Imagem 674">
          <a:extLst>
            <a:ext uri="{FF2B5EF4-FFF2-40B4-BE49-F238E27FC236}">
              <a16:creationId xmlns="" xmlns:a16="http://schemas.microsoft.com/office/drawing/2014/main" id="{22559E98-195A-4566-8C17-45D3C0E963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6" name="Imagem 675">
          <a:extLst>
            <a:ext uri="{FF2B5EF4-FFF2-40B4-BE49-F238E27FC236}">
              <a16:creationId xmlns="" xmlns:a16="http://schemas.microsoft.com/office/drawing/2014/main" id="{BAF7FF66-575D-4F3E-937E-0222D423AF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7" name="Imagem 676">
          <a:extLst>
            <a:ext uri="{FF2B5EF4-FFF2-40B4-BE49-F238E27FC236}">
              <a16:creationId xmlns="" xmlns:a16="http://schemas.microsoft.com/office/drawing/2014/main" id="{040FCDCB-3E48-4CA1-8F7B-43A213BC044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8" name="Imagem 677">
          <a:extLst>
            <a:ext uri="{FF2B5EF4-FFF2-40B4-BE49-F238E27FC236}">
              <a16:creationId xmlns="" xmlns:a16="http://schemas.microsoft.com/office/drawing/2014/main" id="{7120DE38-53E3-4B40-B6BB-49916108B38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79" name="Imagem 678">
          <a:extLst>
            <a:ext uri="{FF2B5EF4-FFF2-40B4-BE49-F238E27FC236}">
              <a16:creationId xmlns="" xmlns:a16="http://schemas.microsoft.com/office/drawing/2014/main" id="{E5E0F342-12D3-42B1-9077-C905E816C8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0" name="Imagem 679">
          <a:extLst>
            <a:ext uri="{FF2B5EF4-FFF2-40B4-BE49-F238E27FC236}">
              <a16:creationId xmlns="" xmlns:a16="http://schemas.microsoft.com/office/drawing/2014/main" id="{F53C302E-222A-430C-AB75-2E816BDEF8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1" name="Imagem 680">
          <a:extLst>
            <a:ext uri="{FF2B5EF4-FFF2-40B4-BE49-F238E27FC236}">
              <a16:creationId xmlns="" xmlns:a16="http://schemas.microsoft.com/office/drawing/2014/main" id="{D0A080D2-B645-4F0E-8408-54F0EF21EF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2" name="Imagem 681">
          <a:extLst>
            <a:ext uri="{FF2B5EF4-FFF2-40B4-BE49-F238E27FC236}">
              <a16:creationId xmlns="" xmlns:a16="http://schemas.microsoft.com/office/drawing/2014/main" id="{01633AF6-7CA2-4B31-B80C-8B7EAE8860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3" name="Imagem 682">
          <a:extLst>
            <a:ext uri="{FF2B5EF4-FFF2-40B4-BE49-F238E27FC236}">
              <a16:creationId xmlns="" xmlns:a16="http://schemas.microsoft.com/office/drawing/2014/main" id="{0D1614D6-987B-47AF-B741-A2D6248189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4" name="Imagem 683">
          <a:extLst>
            <a:ext uri="{FF2B5EF4-FFF2-40B4-BE49-F238E27FC236}">
              <a16:creationId xmlns="" xmlns:a16="http://schemas.microsoft.com/office/drawing/2014/main" id="{E6D5EE7D-AE28-4352-ADF2-FBB4AF938E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5" name="Imagem 684">
          <a:extLst>
            <a:ext uri="{FF2B5EF4-FFF2-40B4-BE49-F238E27FC236}">
              <a16:creationId xmlns="" xmlns:a16="http://schemas.microsoft.com/office/drawing/2014/main" id="{6D460ED3-9AD0-4C90-879F-3BCCEC8161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6" name="Imagem 685">
          <a:extLst>
            <a:ext uri="{FF2B5EF4-FFF2-40B4-BE49-F238E27FC236}">
              <a16:creationId xmlns="" xmlns:a16="http://schemas.microsoft.com/office/drawing/2014/main" id="{151FDE1A-C93D-4BE4-B662-89A37A096E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3</xdr:row>
      <xdr:rowOff>0</xdr:rowOff>
    </xdr:from>
    <xdr:to>
      <xdr:col>3</xdr:col>
      <xdr:colOff>1316377</xdr:colOff>
      <xdr:row>5</xdr:row>
      <xdr:rowOff>45247</xdr:rowOff>
    </xdr:to>
    <xdr:pic>
      <xdr:nvPicPr>
        <xdr:cNvPr id="687" name="Imagem 686">
          <a:extLst>
            <a:ext uri="{FF2B5EF4-FFF2-40B4-BE49-F238E27FC236}">
              <a16:creationId xmlns="" xmlns:a16="http://schemas.microsoft.com/office/drawing/2014/main" id="{7ED97F19-2B12-4012-B2F8-2928D14041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781050"/>
          <a:ext cx="1927" cy="426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88" name="Imagem 687">
          <a:extLst>
            <a:ext uri="{FF2B5EF4-FFF2-40B4-BE49-F238E27FC236}">
              <a16:creationId xmlns="" xmlns:a16="http://schemas.microsoft.com/office/drawing/2014/main" id="{DF5D30DA-5FE3-4F22-BCEA-6FFB4E5C5A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89" name="Imagem 688">
          <a:extLst>
            <a:ext uri="{FF2B5EF4-FFF2-40B4-BE49-F238E27FC236}">
              <a16:creationId xmlns="" xmlns:a16="http://schemas.microsoft.com/office/drawing/2014/main" id="{11D26554-EA38-4C34-B73F-B8DB72DB37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90" name="Imagem 689">
          <a:extLst>
            <a:ext uri="{FF2B5EF4-FFF2-40B4-BE49-F238E27FC236}">
              <a16:creationId xmlns="" xmlns:a16="http://schemas.microsoft.com/office/drawing/2014/main" id="{DF41B37D-5B33-4A3F-9E11-C44CB09BA0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91" name="Imagem 690">
          <a:extLst>
            <a:ext uri="{FF2B5EF4-FFF2-40B4-BE49-F238E27FC236}">
              <a16:creationId xmlns="" xmlns:a16="http://schemas.microsoft.com/office/drawing/2014/main" id="{A03A2724-6643-4D05-975A-3E97411C15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92" name="Imagem 691">
          <a:extLst>
            <a:ext uri="{FF2B5EF4-FFF2-40B4-BE49-F238E27FC236}">
              <a16:creationId xmlns="" xmlns:a16="http://schemas.microsoft.com/office/drawing/2014/main" id="{2DA28199-0882-4EFE-B7D7-09CF5ECC23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93" name="Imagem 692">
          <a:extLst>
            <a:ext uri="{FF2B5EF4-FFF2-40B4-BE49-F238E27FC236}">
              <a16:creationId xmlns="" xmlns:a16="http://schemas.microsoft.com/office/drawing/2014/main" id="{A2EDE176-8549-422A-837E-AE64946B846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94" name="Imagem 693">
          <a:extLst>
            <a:ext uri="{FF2B5EF4-FFF2-40B4-BE49-F238E27FC236}">
              <a16:creationId xmlns="" xmlns:a16="http://schemas.microsoft.com/office/drawing/2014/main" id="{764A4D66-0F1B-403A-95BD-A3EF3BA93ED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95" name="Imagem 694">
          <a:extLst>
            <a:ext uri="{FF2B5EF4-FFF2-40B4-BE49-F238E27FC236}">
              <a16:creationId xmlns="" xmlns:a16="http://schemas.microsoft.com/office/drawing/2014/main" id="{A1D56217-FD0E-4EC5-8DE8-97AA8E75654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696" name="Imagem 695">
          <a:extLst>
            <a:ext uri="{FF2B5EF4-FFF2-40B4-BE49-F238E27FC236}">
              <a16:creationId xmlns="" xmlns:a16="http://schemas.microsoft.com/office/drawing/2014/main" id="{E9A241FA-BCD5-450C-B899-014095DA24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697" name="Imagem 696">
          <a:extLst>
            <a:ext uri="{FF2B5EF4-FFF2-40B4-BE49-F238E27FC236}">
              <a16:creationId xmlns="" xmlns:a16="http://schemas.microsoft.com/office/drawing/2014/main" id="{C9AD2A78-7BB4-4D0D-A0C4-4C2E14734F9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98" name="Imagem 697">
          <a:extLst>
            <a:ext uri="{FF2B5EF4-FFF2-40B4-BE49-F238E27FC236}">
              <a16:creationId xmlns="" xmlns:a16="http://schemas.microsoft.com/office/drawing/2014/main" id="{01B19887-6A3D-4611-B0B9-10456D32B45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699" name="Imagem 698">
          <a:extLst>
            <a:ext uri="{FF2B5EF4-FFF2-40B4-BE49-F238E27FC236}">
              <a16:creationId xmlns="" xmlns:a16="http://schemas.microsoft.com/office/drawing/2014/main" id="{20A3F8F6-762E-448F-8A63-64BA626205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31640</xdr:rowOff>
    </xdr:to>
    <xdr:pic>
      <xdr:nvPicPr>
        <xdr:cNvPr id="700" name="Imagem 699">
          <a:extLst>
            <a:ext uri="{FF2B5EF4-FFF2-40B4-BE49-F238E27FC236}">
              <a16:creationId xmlns="" xmlns:a16="http://schemas.microsoft.com/office/drawing/2014/main" id="{EA137C84-288C-4D0F-9421-54F017F8DF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6031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01" name="Imagem 700">
          <a:extLst>
            <a:ext uri="{FF2B5EF4-FFF2-40B4-BE49-F238E27FC236}">
              <a16:creationId xmlns="" xmlns:a16="http://schemas.microsoft.com/office/drawing/2014/main" id="{ED40B268-B3FF-48BB-B1FC-043925AFA4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02" name="Imagem 701">
          <a:extLst>
            <a:ext uri="{FF2B5EF4-FFF2-40B4-BE49-F238E27FC236}">
              <a16:creationId xmlns="" xmlns:a16="http://schemas.microsoft.com/office/drawing/2014/main" id="{BFA89A41-6BC6-4457-9AB3-5A79E4C3B1E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03" name="Imagem 702">
          <a:extLst>
            <a:ext uri="{FF2B5EF4-FFF2-40B4-BE49-F238E27FC236}">
              <a16:creationId xmlns="" xmlns:a16="http://schemas.microsoft.com/office/drawing/2014/main" id="{05BFB296-DA5C-46EC-B2D6-50474B5E5FA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04" name="Imagem 703">
          <a:extLst>
            <a:ext uri="{FF2B5EF4-FFF2-40B4-BE49-F238E27FC236}">
              <a16:creationId xmlns="" xmlns:a16="http://schemas.microsoft.com/office/drawing/2014/main" id="{01A98ABB-0A84-4A06-BC9A-9DF0B6316C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05" name="Imagem 704">
          <a:extLst>
            <a:ext uri="{FF2B5EF4-FFF2-40B4-BE49-F238E27FC236}">
              <a16:creationId xmlns="" xmlns:a16="http://schemas.microsoft.com/office/drawing/2014/main" id="{6A8CC318-8990-4276-84F3-98111AE4499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06" name="Imagem 705">
          <a:extLst>
            <a:ext uri="{FF2B5EF4-FFF2-40B4-BE49-F238E27FC236}">
              <a16:creationId xmlns="" xmlns:a16="http://schemas.microsoft.com/office/drawing/2014/main" id="{027B56D2-B48C-4122-A1A2-5FEB770F33F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07" name="Imagem 706">
          <a:extLst>
            <a:ext uri="{FF2B5EF4-FFF2-40B4-BE49-F238E27FC236}">
              <a16:creationId xmlns="" xmlns:a16="http://schemas.microsoft.com/office/drawing/2014/main" id="{DB1D09B2-BF9A-4D5B-A973-A7447ED39DE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08" name="Imagem 707">
          <a:extLst>
            <a:ext uri="{FF2B5EF4-FFF2-40B4-BE49-F238E27FC236}">
              <a16:creationId xmlns="" xmlns:a16="http://schemas.microsoft.com/office/drawing/2014/main" id="{22DC11E5-77A6-49DD-982A-5400C2D6EE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09" name="Imagem 708">
          <a:extLst>
            <a:ext uri="{FF2B5EF4-FFF2-40B4-BE49-F238E27FC236}">
              <a16:creationId xmlns="" xmlns:a16="http://schemas.microsoft.com/office/drawing/2014/main" id="{45EA7699-8675-48A1-81F9-E7E2FE06377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0" name="Imagem 709">
          <a:extLst>
            <a:ext uri="{FF2B5EF4-FFF2-40B4-BE49-F238E27FC236}">
              <a16:creationId xmlns="" xmlns:a16="http://schemas.microsoft.com/office/drawing/2014/main" id="{63988EEA-A272-45B2-A932-B3A38F7AC0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1" name="Imagem 710">
          <a:extLst>
            <a:ext uri="{FF2B5EF4-FFF2-40B4-BE49-F238E27FC236}">
              <a16:creationId xmlns="" xmlns:a16="http://schemas.microsoft.com/office/drawing/2014/main" id="{8E8B22C9-FE9E-4C09-A09A-4EAF4D16348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12" name="Imagem 711">
          <a:extLst>
            <a:ext uri="{FF2B5EF4-FFF2-40B4-BE49-F238E27FC236}">
              <a16:creationId xmlns="" xmlns:a16="http://schemas.microsoft.com/office/drawing/2014/main" id="{DBEF16F1-04FE-4738-8048-8F02F0B931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13" name="Imagem 712">
          <a:extLst>
            <a:ext uri="{FF2B5EF4-FFF2-40B4-BE49-F238E27FC236}">
              <a16:creationId xmlns="" xmlns:a16="http://schemas.microsoft.com/office/drawing/2014/main" id="{1454585C-BE77-41FE-B646-9BFDA565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4" name="Imagem 713">
          <a:extLst>
            <a:ext uri="{FF2B5EF4-FFF2-40B4-BE49-F238E27FC236}">
              <a16:creationId xmlns="" xmlns:a16="http://schemas.microsoft.com/office/drawing/2014/main" id="{5A23763A-D12A-421C-A56D-A7E99C836F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5" name="Imagem 714">
          <a:extLst>
            <a:ext uri="{FF2B5EF4-FFF2-40B4-BE49-F238E27FC236}">
              <a16:creationId xmlns="" xmlns:a16="http://schemas.microsoft.com/office/drawing/2014/main" id="{03A8DA8E-CE93-439B-9720-90691DD9D0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16" name="Imagem 715">
          <a:extLst>
            <a:ext uri="{FF2B5EF4-FFF2-40B4-BE49-F238E27FC236}">
              <a16:creationId xmlns="" xmlns:a16="http://schemas.microsoft.com/office/drawing/2014/main" id="{5D84B17E-AAD8-454C-896C-68043F7E7D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17" name="Imagem 716">
          <a:extLst>
            <a:ext uri="{FF2B5EF4-FFF2-40B4-BE49-F238E27FC236}">
              <a16:creationId xmlns="" xmlns:a16="http://schemas.microsoft.com/office/drawing/2014/main" id="{E62DDB74-EA2F-4810-8332-90A6BEE82B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8" name="Imagem 717">
          <a:extLst>
            <a:ext uri="{FF2B5EF4-FFF2-40B4-BE49-F238E27FC236}">
              <a16:creationId xmlns="" xmlns:a16="http://schemas.microsoft.com/office/drawing/2014/main" id="{9070F9E0-DA41-4B75-AC58-5AC74BA398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19" name="Imagem 718">
          <a:extLst>
            <a:ext uri="{FF2B5EF4-FFF2-40B4-BE49-F238E27FC236}">
              <a16:creationId xmlns="" xmlns:a16="http://schemas.microsoft.com/office/drawing/2014/main" id="{D4E9BBE9-7690-4F0A-BB57-67F344CC7D5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20" name="Imagem 719">
          <a:extLst>
            <a:ext uri="{FF2B5EF4-FFF2-40B4-BE49-F238E27FC236}">
              <a16:creationId xmlns="" xmlns:a16="http://schemas.microsoft.com/office/drawing/2014/main" id="{7B22BAD8-47CB-42A5-8846-87435E99E3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21" name="Imagem 720">
          <a:extLst>
            <a:ext uri="{FF2B5EF4-FFF2-40B4-BE49-F238E27FC236}">
              <a16:creationId xmlns="" xmlns:a16="http://schemas.microsoft.com/office/drawing/2014/main" id="{510C5A1A-76DD-4D6E-BF01-3F41C1560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22" name="Imagem 721">
          <a:extLst>
            <a:ext uri="{FF2B5EF4-FFF2-40B4-BE49-F238E27FC236}">
              <a16:creationId xmlns="" xmlns:a16="http://schemas.microsoft.com/office/drawing/2014/main" id="{552574AF-6A67-41C6-B354-00F03913C86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23" name="Imagem 722">
          <a:extLst>
            <a:ext uri="{FF2B5EF4-FFF2-40B4-BE49-F238E27FC236}">
              <a16:creationId xmlns="" xmlns:a16="http://schemas.microsoft.com/office/drawing/2014/main" id="{08B49AD1-A49A-4710-BE46-C998C1EA17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24" name="Imagem 723">
          <a:extLst>
            <a:ext uri="{FF2B5EF4-FFF2-40B4-BE49-F238E27FC236}">
              <a16:creationId xmlns="" xmlns:a16="http://schemas.microsoft.com/office/drawing/2014/main" id="{53DB57FB-871E-49A2-836F-6DE0AB6DB5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25" name="Imagem 724">
          <a:extLst>
            <a:ext uri="{FF2B5EF4-FFF2-40B4-BE49-F238E27FC236}">
              <a16:creationId xmlns="" xmlns:a16="http://schemas.microsoft.com/office/drawing/2014/main" id="{E17162C9-23C7-4490-A908-29EE7FD173B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26" name="Imagem 725">
          <a:extLst>
            <a:ext uri="{FF2B5EF4-FFF2-40B4-BE49-F238E27FC236}">
              <a16:creationId xmlns="" xmlns:a16="http://schemas.microsoft.com/office/drawing/2014/main" id="{6A33F3EB-52D3-41D5-8E6D-A60DE497E7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27" name="Imagem 726">
          <a:extLst>
            <a:ext uri="{FF2B5EF4-FFF2-40B4-BE49-F238E27FC236}">
              <a16:creationId xmlns="" xmlns:a16="http://schemas.microsoft.com/office/drawing/2014/main" id="{58E6A896-2B09-4AB6-9554-13302A5935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28" name="Imagem 727">
          <a:extLst>
            <a:ext uri="{FF2B5EF4-FFF2-40B4-BE49-F238E27FC236}">
              <a16:creationId xmlns="" xmlns:a16="http://schemas.microsoft.com/office/drawing/2014/main" id="{74F52486-643E-4474-BC67-169790CE4C3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29" name="Imagem 728">
          <a:extLst>
            <a:ext uri="{FF2B5EF4-FFF2-40B4-BE49-F238E27FC236}">
              <a16:creationId xmlns="" xmlns:a16="http://schemas.microsoft.com/office/drawing/2014/main" id="{C04D09CE-D58C-4F1A-A606-222DBD4C6E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30" name="Imagem 729">
          <a:extLst>
            <a:ext uri="{FF2B5EF4-FFF2-40B4-BE49-F238E27FC236}">
              <a16:creationId xmlns="" xmlns:a16="http://schemas.microsoft.com/office/drawing/2014/main" id="{43F5D429-82FF-4ECF-9312-FB6A298F58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31" name="Imagem 730">
          <a:extLst>
            <a:ext uri="{FF2B5EF4-FFF2-40B4-BE49-F238E27FC236}">
              <a16:creationId xmlns="" xmlns:a16="http://schemas.microsoft.com/office/drawing/2014/main" id="{49F5E125-4E47-4763-9627-18B5644060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32" name="Imagem 731">
          <a:extLst>
            <a:ext uri="{FF2B5EF4-FFF2-40B4-BE49-F238E27FC236}">
              <a16:creationId xmlns="" xmlns:a16="http://schemas.microsoft.com/office/drawing/2014/main" id="{B23710D6-DCD3-47A5-A5C2-E6E137819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33" name="Imagem 732">
          <a:extLst>
            <a:ext uri="{FF2B5EF4-FFF2-40B4-BE49-F238E27FC236}">
              <a16:creationId xmlns="" xmlns:a16="http://schemas.microsoft.com/office/drawing/2014/main" id="{41618524-DDB2-497D-932F-5667CF4B22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34" name="Imagem 733">
          <a:extLst>
            <a:ext uri="{FF2B5EF4-FFF2-40B4-BE49-F238E27FC236}">
              <a16:creationId xmlns="" xmlns:a16="http://schemas.microsoft.com/office/drawing/2014/main" id="{5D685EA6-97A4-48CD-AA7A-F0DA4548A1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35" name="Imagem 734">
          <a:extLst>
            <a:ext uri="{FF2B5EF4-FFF2-40B4-BE49-F238E27FC236}">
              <a16:creationId xmlns="" xmlns:a16="http://schemas.microsoft.com/office/drawing/2014/main" id="{16EFCF66-8C85-4BE6-B450-90703F68786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36" name="Imagem 735">
          <a:extLst>
            <a:ext uri="{FF2B5EF4-FFF2-40B4-BE49-F238E27FC236}">
              <a16:creationId xmlns="" xmlns:a16="http://schemas.microsoft.com/office/drawing/2014/main" id="{39DBFD3E-CBEB-475D-A37F-04665F8198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37" name="Imagem 736">
          <a:extLst>
            <a:ext uri="{FF2B5EF4-FFF2-40B4-BE49-F238E27FC236}">
              <a16:creationId xmlns="" xmlns:a16="http://schemas.microsoft.com/office/drawing/2014/main" id="{75176ABF-FD65-47B8-8F3F-36705E8635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38" name="Imagem 737">
          <a:extLst>
            <a:ext uri="{FF2B5EF4-FFF2-40B4-BE49-F238E27FC236}">
              <a16:creationId xmlns="" xmlns:a16="http://schemas.microsoft.com/office/drawing/2014/main" id="{BC357E92-9747-411E-A06F-E47A9B34F9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39" name="Imagem 738">
          <a:extLst>
            <a:ext uri="{FF2B5EF4-FFF2-40B4-BE49-F238E27FC236}">
              <a16:creationId xmlns="" xmlns:a16="http://schemas.microsoft.com/office/drawing/2014/main" id="{882F14C6-B454-4AAA-9901-F04ADAEDE0B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40" name="Imagem 739">
          <a:extLst>
            <a:ext uri="{FF2B5EF4-FFF2-40B4-BE49-F238E27FC236}">
              <a16:creationId xmlns="" xmlns:a16="http://schemas.microsoft.com/office/drawing/2014/main" id="{EDF76CC3-7F16-4E48-9AA4-EBD11BFC4E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41" name="Imagem 740">
          <a:extLst>
            <a:ext uri="{FF2B5EF4-FFF2-40B4-BE49-F238E27FC236}">
              <a16:creationId xmlns="" xmlns:a16="http://schemas.microsoft.com/office/drawing/2014/main" id="{11D68B5F-B873-461C-94E7-C3F8F960F91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42" name="Imagem 741">
          <a:extLst>
            <a:ext uri="{FF2B5EF4-FFF2-40B4-BE49-F238E27FC236}">
              <a16:creationId xmlns="" xmlns:a16="http://schemas.microsoft.com/office/drawing/2014/main" id="{1F5F38AE-7545-44D2-859E-FAA7E01180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43" name="Imagem 742">
          <a:extLst>
            <a:ext uri="{FF2B5EF4-FFF2-40B4-BE49-F238E27FC236}">
              <a16:creationId xmlns="" xmlns:a16="http://schemas.microsoft.com/office/drawing/2014/main" id="{1962EC8D-4800-4DC2-BE6B-E2880D13C4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44" name="Imagem 743">
          <a:extLst>
            <a:ext uri="{FF2B5EF4-FFF2-40B4-BE49-F238E27FC236}">
              <a16:creationId xmlns="" xmlns:a16="http://schemas.microsoft.com/office/drawing/2014/main" id="{3801CDF9-EEF5-41C8-942F-05138267AA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45" name="Imagem 744">
          <a:extLst>
            <a:ext uri="{FF2B5EF4-FFF2-40B4-BE49-F238E27FC236}">
              <a16:creationId xmlns="" xmlns:a16="http://schemas.microsoft.com/office/drawing/2014/main" id="{C0F96F99-D79F-4B7A-8364-14A14624B4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46" name="Imagem 745">
          <a:extLst>
            <a:ext uri="{FF2B5EF4-FFF2-40B4-BE49-F238E27FC236}">
              <a16:creationId xmlns="" xmlns:a16="http://schemas.microsoft.com/office/drawing/2014/main" id="{92333409-8AEE-4CC9-83E0-E1AF8EC25AA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47" name="Imagem 746">
          <a:extLst>
            <a:ext uri="{FF2B5EF4-FFF2-40B4-BE49-F238E27FC236}">
              <a16:creationId xmlns="" xmlns:a16="http://schemas.microsoft.com/office/drawing/2014/main" id="{A26769ED-3B86-46CA-A57F-B5BFC2D8D7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7</xdr:row>
      <xdr:rowOff>26197</xdr:rowOff>
    </xdr:to>
    <xdr:pic>
      <xdr:nvPicPr>
        <xdr:cNvPr id="748" name="Imagem 747">
          <a:extLst>
            <a:ext uri="{FF2B5EF4-FFF2-40B4-BE49-F238E27FC236}">
              <a16:creationId xmlns="" xmlns:a16="http://schemas.microsoft.com/office/drawing/2014/main" id="{1B03A89B-687A-42E4-8D23-0BF3945BF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9769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177539</xdr:rowOff>
    </xdr:to>
    <xdr:pic>
      <xdr:nvPicPr>
        <xdr:cNvPr id="749" name="Imagem 748">
          <a:extLst>
            <a:ext uri="{FF2B5EF4-FFF2-40B4-BE49-F238E27FC236}">
              <a16:creationId xmlns="" xmlns:a16="http://schemas.microsoft.com/office/drawing/2014/main" id="{81CEF1AC-CF38-46EF-8A28-D477750ED8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5585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50" name="Imagem 749">
          <a:extLst>
            <a:ext uri="{FF2B5EF4-FFF2-40B4-BE49-F238E27FC236}">
              <a16:creationId xmlns="" xmlns:a16="http://schemas.microsoft.com/office/drawing/2014/main" id="{5BDB007E-B21A-4FBB-8E86-2BF4E37EFD0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4</xdr:row>
      <xdr:rowOff>0</xdr:rowOff>
    </xdr:from>
    <xdr:to>
      <xdr:col>3</xdr:col>
      <xdr:colOff>1316377</xdr:colOff>
      <xdr:row>6</xdr:row>
      <xdr:rowOff>44189</xdr:rowOff>
    </xdr:to>
    <xdr:pic>
      <xdr:nvPicPr>
        <xdr:cNvPr id="751" name="Imagem 750">
          <a:extLst>
            <a:ext uri="{FF2B5EF4-FFF2-40B4-BE49-F238E27FC236}">
              <a16:creationId xmlns="" xmlns:a16="http://schemas.microsoft.com/office/drawing/2014/main" id="{D9EA2988-CE45-4728-AFB1-B5A010BC04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971550"/>
          <a:ext cx="1927" cy="4251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390525</xdr:colOff>
      <xdr:row>1</xdr:row>
      <xdr:rowOff>28575</xdr:rowOff>
    </xdr:from>
    <xdr:to>
      <xdr:col>5</xdr:col>
      <xdr:colOff>267970</xdr:colOff>
      <xdr:row>5</xdr:row>
      <xdr:rowOff>168910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6900" y="28575"/>
          <a:ext cx="934720" cy="902335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</xdr:row>
      <xdr:rowOff>180975</xdr:rowOff>
    </xdr:from>
    <xdr:to>
      <xdr:col>6</xdr:col>
      <xdr:colOff>992527</xdr:colOff>
      <xdr:row>5</xdr:row>
      <xdr:rowOff>33605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77075" y="180975"/>
          <a:ext cx="1316355" cy="6140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514349</xdr:colOff>
      <xdr:row>1</xdr:row>
      <xdr:rowOff>171450</xdr:rowOff>
    </xdr:from>
    <xdr:to>
      <xdr:col>3</xdr:col>
      <xdr:colOff>933449</xdr:colOff>
      <xdr:row>4</xdr:row>
      <xdr:rowOff>152400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85540" y="171450"/>
          <a:ext cx="1476375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211667</xdr:colOff>
      <xdr:row>1</xdr:row>
      <xdr:rowOff>52917</xdr:rowOff>
    </xdr:from>
    <xdr:to>
      <xdr:col>8</xdr:col>
      <xdr:colOff>52917</xdr:colOff>
      <xdr:row>5</xdr:row>
      <xdr:rowOff>137583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11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4" y="243417"/>
          <a:ext cx="899583" cy="84666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352424</xdr:colOff>
      <xdr:row>0</xdr:row>
      <xdr:rowOff>57151</xdr:rowOff>
    </xdr:from>
    <xdr:to>
      <xdr:col>3</xdr:col>
      <xdr:colOff>247649</xdr:colOff>
      <xdr:row>4</xdr:row>
      <xdr:rowOff>152401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165" y="57150"/>
          <a:ext cx="847725" cy="85725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</xdr:row>
      <xdr:rowOff>38100</xdr:rowOff>
    </xdr:from>
    <xdr:to>
      <xdr:col>5</xdr:col>
      <xdr:colOff>609600</xdr:colOff>
      <xdr:row>4</xdr:row>
      <xdr:rowOff>33606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34075" y="228600"/>
          <a:ext cx="1190625" cy="566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1495425</xdr:colOff>
      <xdr:row>0</xdr:row>
      <xdr:rowOff>161925</xdr:rowOff>
    </xdr:from>
    <xdr:to>
      <xdr:col>1</xdr:col>
      <xdr:colOff>2828925</xdr:colOff>
      <xdr:row>3</xdr:row>
      <xdr:rowOff>152400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71750" y="161925"/>
          <a:ext cx="1333500" cy="561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876300</xdr:colOff>
      <xdr:row>0</xdr:row>
      <xdr:rowOff>85725</xdr:rowOff>
    </xdr:from>
    <xdr:to>
      <xdr:col>5</xdr:col>
      <xdr:colOff>1838325</xdr:colOff>
      <xdr:row>4</xdr:row>
      <xdr:rowOff>104775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85725"/>
          <a:ext cx="962025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2100947</xdr:colOff>
      <xdr:row>0</xdr:row>
      <xdr:rowOff>72749</xdr:rowOff>
    </xdr:from>
    <xdr:to>
      <xdr:col>4</xdr:col>
      <xdr:colOff>298507</xdr:colOff>
      <xdr:row>4</xdr:row>
      <xdr:rowOff>123697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623" y="72749"/>
          <a:ext cx="864560" cy="857772"/>
        </a:xfrm>
        <a:prstGeom prst="rect">
          <a:avLst/>
        </a:prstGeom>
      </xdr:spPr>
    </xdr:pic>
    <xdr:clientData/>
  </xdr:twoCellAnchor>
  <xdr:twoCellAnchor editAs="oneCell">
    <xdr:from>
      <xdr:col>4</xdr:col>
      <xdr:colOff>944670</xdr:colOff>
      <xdr:row>0</xdr:row>
      <xdr:rowOff>187088</xdr:rowOff>
    </xdr:from>
    <xdr:to>
      <xdr:col>5</xdr:col>
      <xdr:colOff>300017</xdr:colOff>
      <xdr:row>4</xdr:row>
      <xdr:rowOff>119241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10346" y="187088"/>
          <a:ext cx="1316377" cy="7389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66452</xdr:colOff>
      <xdr:row>1</xdr:row>
      <xdr:rowOff>110757</xdr:rowOff>
    </xdr:from>
    <xdr:to>
      <xdr:col>3</xdr:col>
      <xdr:colOff>1583807</xdr:colOff>
      <xdr:row>4</xdr:row>
      <xdr:rowOff>22151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71440" y="310515"/>
          <a:ext cx="1517650" cy="511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840442</xdr:colOff>
      <xdr:row>0</xdr:row>
      <xdr:rowOff>78441</xdr:rowOff>
    </xdr:from>
    <xdr:to>
      <xdr:col>5</xdr:col>
      <xdr:colOff>1927412</xdr:colOff>
      <xdr:row>4</xdr:row>
      <xdr:rowOff>151578</xdr:rowOff>
    </xdr:to>
    <xdr:pic>
      <xdr:nvPicPr>
        <xdr:cNvPr id="9" name="Imagem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7148" y="78441"/>
          <a:ext cx="1086970" cy="8799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190499</xdr:colOff>
      <xdr:row>0</xdr:row>
      <xdr:rowOff>66676</xdr:rowOff>
    </xdr:from>
    <xdr:to>
      <xdr:col>2</xdr:col>
      <xdr:colOff>1143000</xdr:colOff>
      <xdr:row>4</xdr:row>
      <xdr:rowOff>180975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199" y="66676"/>
          <a:ext cx="952501" cy="923924"/>
        </a:xfrm>
        <a:prstGeom prst="rect">
          <a:avLst/>
        </a:prstGeom>
      </xdr:spPr>
    </xdr:pic>
    <xdr:clientData/>
  </xdr:twoCellAnchor>
  <xdr:twoCellAnchor editAs="oneCell">
    <xdr:from>
      <xdr:col>4</xdr:col>
      <xdr:colOff>2809874</xdr:colOff>
      <xdr:row>1</xdr:row>
      <xdr:rowOff>38100</xdr:rowOff>
    </xdr:from>
    <xdr:to>
      <xdr:col>5</xdr:col>
      <xdr:colOff>381000</xdr:colOff>
      <xdr:row>4</xdr:row>
      <xdr:rowOff>9524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63274" y="228600"/>
          <a:ext cx="1381126" cy="590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114301</xdr:colOff>
      <xdr:row>1</xdr:row>
      <xdr:rowOff>76201</xdr:rowOff>
    </xdr:from>
    <xdr:to>
      <xdr:col>1</xdr:col>
      <xdr:colOff>1524001</xdr:colOff>
      <xdr:row>3</xdr:row>
      <xdr:rowOff>180976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47851" y="266701"/>
          <a:ext cx="140970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990601</xdr:colOff>
      <xdr:row>0</xdr:row>
      <xdr:rowOff>47625</xdr:rowOff>
    </xdr:from>
    <xdr:to>
      <xdr:col>6</xdr:col>
      <xdr:colOff>180976</xdr:colOff>
      <xdr:row>5</xdr:row>
      <xdr:rowOff>104775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1" y="47625"/>
          <a:ext cx="1047750" cy="1057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2878905</xdr:colOff>
      <xdr:row>1</xdr:row>
      <xdr:rowOff>181938</xdr:rowOff>
    </xdr:from>
    <xdr:to>
      <xdr:col>1</xdr:col>
      <xdr:colOff>535113</xdr:colOff>
      <xdr:row>4</xdr:row>
      <xdr:rowOff>171235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205" y="181610"/>
          <a:ext cx="1028065" cy="789305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224748</xdr:colOff>
      <xdr:row>1</xdr:row>
      <xdr:rowOff>192640</xdr:rowOff>
    </xdr:from>
    <xdr:to>
      <xdr:col>4</xdr:col>
      <xdr:colOff>460198</xdr:colOff>
      <xdr:row>4</xdr:row>
      <xdr:rowOff>128426</xdr:rowOff>
    </xdr:to>
    <xdr:pic>
      <xdr:nvPicPr>
        <xdr:cNvPr id="10" name="Imagem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6255" y="192405"/>
          <a:ext cx="1321435" cy="735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738455</xdr:colOff>
      <xdr:row>1</xdr:row>
      <xdr:rowOff>256854</xdr:rowOff>
    </xdr:from>
    <xdr:to>
      <xdr:col>0</xdr:col>
      <xdr:colOff>2365197</xdr:colOff>
      <xdr:row>4</xdr:row>
      <xdr:rowOff>107022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85620" y="256540"/>
          <a:ext cx="1626870" cy="650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267557</xdr:colOff>
      <xdr:row>1</xdr:row>
      <xdr:rowOff>21405</xdr:rowOff>
    </xdr:from>
    <xdr:to>
      <xdr:col>7</xdr:col>
      <xdr:colOff>288960</xdr:colOff>
      <xdr:row>4</xdr:row>
      <xdr:rowOff>214045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1040" y="214045"/>
          <a:ext cx="1048819" cy="9953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1552575</xdr:colOff>
      <xdr:row>0</xdr:row>
      <xdr:rowOff>180976</xdr:rowOff>
    </xdr:from>
    <xdr:to>
      <xdr:col>1</xdr:col>
      <xdr:colOff>657225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2575" y="180975"/>
          <a:ext cx="80962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1285876</xdr:colOff>
      <xdr:row>1</xdr:row>
      <xdr:rowOff>123826</xdr:rowOff>
    </xdr:from>
    <xdr:to>
      <xdr:col>4</xdr:col>
      <xdr:colOff>447675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5"/>
          <a:ext cx="110490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104776</xdr:colOff>
      <xdr:row>1</xdr:row>
      <xdr:rowOff>123825</xdr:rowOff>
    </xdr:from>
    <xdr:to>
      <xdr:col>0</xdr:col>
      <xdr:colOff>1381126</xdr:colOff>
      <xdr:row>3</xdr:row>
      <xdr:rowOff>180975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" y="314325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600075</xdr:colOff>
      <xdr:row>1</xdr:row>
      <xdr:rowOff>9525</xdr:rowOff>
    </xdr:from>
    <xdr:to>
      <xdr:col>4</xdr:col>
      <xdr:colOff>1466850</xdr:colOff>
      <xdr:row>4</xdr:row>
      <xdr:rowOff>183515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200025"/>
          <a:ext cx="866775" cy="764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1466849</xdr:colOff>
      <xdr:row>1</xdr:row>
      <xdr:rowOff>1</xdr:rowOff>
    </xdr:from>
    <xdr:to>
      <xdr:col>1</xdr:col>
      <xdr:colOff>609599</xdr:colOff>
      <xdr:row>4</xdr:row>
      <xdr:rowOff>190501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215" y="190500"/>
          <a:ext cx="847725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1457325</xdr:colOff>
      <xdr:row>1</xdr:row>
      <xdr:rowOff>123826</xdr:rowOff>
    </xdr:from>
    <xdr:to>
      <xdr:col>4</xdr:col>
      <xdr:colOff>514350</xdr:colOff>
      <xdr:row>4</xdr:row>
      <xdr:rowOff>57150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48500" y="314325"/>
          <a:ext cx="100012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</xdr:row>
      <xdr:rowOff>171450</xdr:rowOff>
    </xdr:from>
    <xdr:to>
      <xdr:col>0</xdr:col>
      <xdr:colOff>1371600</xdr:colOff>
      <xdr:row>4</xdr:row>
      <xdr:rowOff>28575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250" y="361950"/>
          <a:ext cx="1276350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638175</xdr:colOff>
      <xdr:row>1</xdr:row>
      <xdr:rowOff>76200</xdr:rowOff>
    </xdr:from>
    <xdr:to>
      <xdr:col>4</xdr:col>
      <xdr:colOff>1533525</xdr:colOff>
      <xdr:row>5</xdr:row>
      <xdr:rowOff>21590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2450" y="266700"/>
          <a:ext cx="895350" cy="735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180976</xdr:rowOff>
    </xdr:from>
    <xdr:to>
      <xdr:col>1</xdr:col>
      <xdr:colOff>457200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809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1</xdr:row>
      <xdr:rowOff>123826</xdr:rowOff>
    </xdr:from>
    <xdr:to>
      <xdr:col>4</xdr:col>
      <xdr:colOff>333374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6"/>
          <a:ext cx="990599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171451</xdr:colOff>
      <xdr:row>1</xdr:row>
      <xdr:rowOff>114300</xdr:rowOff>
    </xdr:from>
    <xdr:to>
      <xdr:col>0</xdr:col>
      <xdr:colOff>1104900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451" y="304800"/>
          <a:ext cx="933449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1</xdr:row>
      <xdr:rowOff>28575</xdr:rowOff>
    </xdr:from>
    <xdr:to>
      <xdr:col>4</xdr:col>
      <xdr:colOff>1343025</xdr:colOff>
      <xdr:row>5</xdr:row>
      <xdr:rowOff>12065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19075"/>
          <a:ext cx="828675" cy="7454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180976</xdr:rowOff>
    </xdr:from>
    <xdr:to>
      <xdr:col>1</xdr:col>
      <xdr:colOff>457200</xdr:colOff>
      <xdr:row>4</xdr:row>
      <xdr:rowOff>180976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180976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1285875</xdr:colOff>
      <xdr:row>1</xdr:row>
      <xdr:rowOff>123826</xdr:rowOff>
    </xdr:from>
    <xdr:to>
      <xdr:col>4</xdr:col>
      <xdr:colOff>333374</xdr:colOff>
      <xdr:row>4</xdr:row>
      <xdr:rowOff>66676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77050" y="314326"/>
          <a:ext cx="990599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171451</xdr:colOff>
      <xdr:row>1</xdr:row>
      <xdr:rowOff>114300</xdr:rowOff>
    </xdr:from>
    <xdr:to>
      <xdr:col>0</xdr:col>
      <xdr:colOff>1104900</xdr:colOff>
      <xdr:row>3</xdr:row>
      <xdr:rowOff>171450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451" y="304800"/>
          <a:ext cx="933449" cy="447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514350</xdr:colOff>
      <xdr:row>1</xdr:row>
      <xdr:rowOff>28575</xdr:rowOff>
    </xdr:from>
    <xdr:to>
      <xdr:col>4</xdr:col>
      <xdr:colOff>1343025</xdr:colOff>
      <xdr:row>5</xdr:row>
      <xdr:rowOff>12065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219075"/>
          <a:ext cx="828675" cy="7740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2886075</xdr:colOff>
      <xdr:row>0</xdr:row>
      <xdr:rowOff>161925</xdr:rowOff>
    </xdr:from>
    <xdr:to>
      <xdr:col>0</xdr:col>
      <xdr:colOff>3762375</xdr:colOff>
      <xdr:row>5</xdr:row>
      <xdr:rowOff>57150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075" y="161925"/>
          <a:ext cx="876300" cy="866775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1438276</xdr:colOff>
      <xdr:row>1</xdr:row>
      <xdr:rowOff>28574</xdr:rowOff>
    </xdr:from>
    <xdr:to>
      <xdr:col>5</xdr:col>
      <xdr:colOff>1123950</xdr:colOff>
      <xdr:row>4</xdr:row>
      <xdr:rowOff>53339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10775" y="218440"/>
          <a:ext cx="1209675" cy="615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981075</xdr:colOff>
      <xdr:row>1</xdr:row>
      <xdr:rowOff>133350</xdr:rowOff>
    </xdr:from>
    <xdr:to>
      <xdr:col>0</xdr:col>
      <xdr:colOff>2466975</xdr:colOff>
      <xdr:row>4</xdr:row>
      <xdr:rowOff>66675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" y="323850"/>
          <a:ext cx="148590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1514475</xdr:colOff>
      <xdr:row>0</xdr:row>
      <xdr:rowOff>180975</xdr:rowOff>
    </xdr:from>
    <xdr:to>
      <xdr:col>6</xdr:col>
      <xdr:colOff>971550</xdr:colOff>
      <xdr:row>5</xdr:row>
      <xdr:rowOff>142875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180975"/>
          <a:ext cx="98107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JaPvja8KRYiOU-JayKAYa5RyCroGtMOj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7" Type="http://schemas.openxmlformats.org/officeDocument/2006/relationships/hyperlink" Target="https://drive.google.com/file/d/1XXYAsG9Ra8MyylWh6I5J6Gd7SCMy5bsA/view?usp=sharing" TargetMode="External"/><Relationship Id="rId2" Type="http://schemas.openxmlformats.org/officeDocument/2006/relationships/hyperlink" Target="https://drive.google.com/file/d/1zVkbI132rTelVbBKEsJQybhqu7lVb_4o/view?usp=sharing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file/d/10UXq6ugrpgtPM4zD6BQYVipYdcGNeGKT/view?usp=sharing" TargetMode="External"/><Relationship Id="rId11" Type="http://schemas.openxmlformats.org/officeDocument/2006/relationships/drawing" Target="../drawings/drawing13.xml"/><Relationship Id="rId5" Type="http://schemas.openxmlformats.org/officeDocument/2006/relationships/hyperlink" Target="https://drive.google.com/file/d/15RR0y7evN8alwooxciy_6cbx4Yk26fTw/view?usp=sharing" TargetMode="External"/><Relationship Id="rId10" Type="http://schemas.openxmlformats.org/officeDocument/2006/relationships/printerSettings" Target="../printerSettings/printerSettings15.bin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gdgKED6LIY3eGJ4F5DxUSe6jbFuWWmJC/view?usp=sharing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drive.google.com/file/d/1Zk0L1UBaFC0L3K7skfipEMcPQD9RUeII/view?usp=sharing" TargetMode="External"/><Relationship Id="rId2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7Fq8-rjNgMQSkqrbAxB96QqnATiOVtro/view?usp=sharing" TargetMode="External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drive.google.com/file/d/1J51ciCoskLMQvoqG1nLDwjrV3cpibeN6/view?usp=sharing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32"/>
  <sheetViews>
    <sheetView tabSelected="1" topLeftCell="A4" zoomScale="90" zoomScaleNormal="90" workbookViewId="0">
      <selection activeCell="D10" sqref="D10:E10"/>
    </sheetView>
  </sheetViews>
  <sheetFormatPr defaultColWidth="9.140625" defaultRowHeight="15"/>
  <cols>
    <col min="1" max="1" width="19.140625" style="1" customWidth="1"/>
    <col min="2" max="2" width="37.5703125" style="1" customWidth="1"/>
    <col min="3" max="3" width="62.28515625" style="1" customWidth="1"/>
    <col min="4" max="4" width="23.5703125" style="1" customWidth="1"/>
    <col min="5" max="5" width="15.140625" style="1" customWidth="1"/>
    <col min="6" max="6" width="13.42578125" style="1" customWidth="1"/>
    <col min="7" max="16384" width="9.140625" style="1"/>
  </cols>
  <sheetData>
    <row r="1" spans="1:10" ht="15.75">
      <c r="A1" s="838"/>
      <c r="B1" s="661" t="s">
        <v>0</v>
      </c>
      <c r="C1" s="662"/>
      <c r="D1" s="663" t="s">
        <v>402</v>
      </c>
      <c r="E1" s="664"/>
      <c r="F1" s="145"/>
      <c r="G1" s="145"/>
      <c r="H1" s="145"/>
    </row>
    <row r="2" spans="1:10" ht="15.75" customHeight="1">
      <c r="A2" s="839"/>
      <c r="B2" s="665" t="s">
        <v>1</v>
      </c>
      <c r="C2" s="666"/>
      <c r="D2" s="841" t="s">
        <v>2</v>
      </c>
      <c r="E2" s="841" t="s">
        <v>3</v>
      </c>
      <c r="F2" s="145"/>
      <c r="G2" s="146"/>
      <c r="H2" s="146"/>
    </row>
    <row r="3" spans="1:10" ht="15" customHeight="1">
      <c r="A3" s="839"/>
      <c r="B3" s="667" t="s">
        <v>4</v>
      </c>
      <c r="C3" s="668"/>
      <c r="D3" s="842"/>
      <c r="E3" s="842"/>
      <c r="F3" s="145"/>
      <c r="G3" s="146"/>
      <c r="H3" s="146"/>
    </row>
    <row r="4" spans="1:10" ht="15" customHeight="1">
      <c r="A4" s="839"/>
      <c r="B4" s="147"/>
      <c r="C4" s="147"/>
      <c r="D4" s="843" t="s">
        <v>1025</v>
      </c>
      <c r="E4" s="845">
        <v>1</v>
      </c>
      <c r="F4" s="145"/>
      <c r="G4" s="833"/>
      <c r="H4" s="833"/>
    </row>
    <row r="5" spans="1:10" ht="15.75" customHeight="1">
      <c r="A5" s="840"/>
      <c r="B5" s="669" t="s">
        <v>5</v>
      </c>
      <c r="C5" s="670"/>
      <c r="D5" s="844"/>
      <c r="E5" s="846"/>
      <c r="F5" s="145"/>
      <c r="G5" s="833"/>
      <c r="H5" s="833"/>
    </row>
    <row r="6" spans="1:10" ht="18.75">
      <c r="A6" s="671" t="s">
        <v>6</v>
      </c>
      <c r="B6" s="672"/>
      <c r="C6" s="148" t="s">
        <v>7</v>
      </c>
      <c r="D6" s="271" t="s">
        <v>8</v>
      </c>
      <c r="E6" s="149" t="s">
        <v>9</v>
      </c>
      <c r="F6" s="145"/>
      <c r="G6" s="150"/>
      <c r="H6" s="150"/>
    </row>
    <row r="7" spans="1:10" ht="18">
      <c r="A7" s="673" t="s">
        <v>389</v>
      </c>
      <c r="B7" s="674"/>
      <c r="C7" s="273" t="s">
        <v>550</v>
      </c>
      <c r="D7" s="151"/>
      <c r="E7" s="152"/>
      <c r="F7" s="145"/>
      <c r="G7" s="153"/>
      <c r="H7" s="150"/>
    </row>
    <row r="8" spans="1:10" ht="15.75">
      <c r="A8" s="675" t="s">
        <v>10</v>
      </c>
      <c r="B8" s="676"/>
      <c r="C8" s="677"/>
      <c r="D8" s="847" t="s">
        <v>11</v>
      </c>
      <c r="E8" s="848"/>
      <c r="F8" s="150"/>
      <c r="G8" s="150"/>
      <c r="H8" s="150"/>
    </row>
    <row r="9" spans="1:10" ht="15.75">
      <c r="A9" s="678" t="s">
        <v>12</v>
      </c>
      <c r="B9" s="679"/>
      <c r="C9" s="680"/>
      <c r="D9" s="816"/>
      <c r="E9" s="817"/>
      <c r="F9" s="150"/>
      <c r="G9" s="150"/>
      <c r="H9" s="150"/>
    </row>
    <row r="10" spans="1:10" ht="18.75">
      <c r="A10" s="681" t="s">
        <v>13</v>
      </c>
      <c r="B10" s="681"/>
      <c r="C10" s="682"/>
      <c r="D10" s="683">
        <f>992456.73+170000</f>
        <v>1162456.73</v>
      </c>
      <c r="E10" s="684"/>
      <c r="F10" s="150"/>
      <c r="G10" s="150"/>
      <c r="H10" s="154"/>
      <c r="J10" s="1" t="s">
        <v>401</v>
      </c>
    </row>
    <row r="11" spans="1:10" ht="18.75">
      <c r="A11" s="685" t="s">
        <v>14</v>
      </c>
      <c r="B11" s="685"/>
      <c r="C11" s="686"/>
      <c r="D11" s="687">
        <v>0</v>
      </c>
      <c r="E11" s="688"/>
      <c r="F11" s="150"/>
      <c r="G11" s="150"/>
      <c r="H11" s="154"/>
    </row>
    <row r="12" spans="1:10" ht="18.75">
      <c r="A12" s="685" t="s">
        <v>15</v>
      </c>
      <c r="B12" s="685"/>
      <c r="C12" s="686"/>
      <c r="D12" s="689">
        <v>0</v>
      </c>
      <c r="E12" s="690"/>
      <c r="F12" s="150"/>
      <c r="G12" s="150"/>
      <c r="H12" s="154"/>
    </row>
    <row r="13" spans="1:10" ht="18.75">
      <c r="A13" s="681" t="s">
        <v>16</v>
      </c>
      <c r="B13" s="681"/>
      <c r="C13" s="682"/>
      <c r="D13" s="691">
        <v>0</v>
      </c>
      <c r="E13" s="692"/>
      <c r="F13" s="150"/>
      <c r="G13" s="150"/>
      <c r="H13" s="154"/>
    </row>
    <row r="14" spans="1:10" ht="18.75">
      <c r="A14" s="693" t="s">
        <v>17</v>
      </c>
      <c r="B14" s="693"/>
      <c r="C14" s="694"/>
      <c r="D14" s="695">
        <v>0</v>
      </c>
      <c r="E14" s="696"/>
      <c r="F14" s="150"/>
      <c r="G14" s="150"/>
      <c r="H14" s="154"/>
    </row>
    <row r="15" spans="1:10" ht="18.75">
      <c r="A15" s="697" t="s">
        <v>18</v>
      </c>
      <c r="B15" s="697"/>
      <c r="C15" s="698"/>
      <c r="D15" s="699">
        <f>SUM(D10:E13)-D14</f>
        <v>1162456.73</v>
      </c>
      <c r="E15" s="700"/>
      <c r="F15" s="155"/>
      <c r="G15" s="150"/>
      <c r="H15" s="154"/>
    </row>
    <row r="16" spans="1:10" ht="18.75">
      <c r="A16" s="681" t="s">
        <v>19</v>
      </c>
      <c r="B16" s="681"/>
      <c r="C16" s="682"/>
      <c r="D16" s="701">
        <f>D192</f>
        <v>6447.99</v>
      </c>
      <c r="E16" s="702"/>
      <c r="F16" s="155"/>
      <c r="G16" s="150"/>
      <c r="H16" s="154"/>
    </row>
    <row r="17" spans="1:8" ht="18.75">
      <c r="A17" s="681" t="s">
        <v>20</v>
      </c>
      <c r="B17" s="681"/>
      <c r="C17" s="682"/>
      <c r="D17" s="691">
        <v>0</v>
      </c>
      <c r="E17" s="692"/>
      <c r="F17" s="150"/>
      <c r="G17" s="150"/>
      <c r="H17" s="154"/>
    </row>
    <row r="18" spans="1:8" ht="18.75">
      <c r="A18" s="681" t="s">
        <v>21</v>
      </c>
      <c r="B18" s="681"/>
      <c r="C18" s="682"/>
      <c r="D18" s="691">
        <v>0</v>
      </c>
      <c r="E18" s="692"/>
      <c r="F18" s="150"/>
      <c r="G18" s="150"/>
      <c r="H18" s="154"/>
    </row>
    <row r="19" spans="1:8" ht="18.75">
      <c r="A19" s="703" t="s">
        <v>22</v>
      </c>
      <c r="B19" s="703"/>
      <c r="C19" s="704"/>
      <c r="D19" s="705">
        <f>SUM(D16:E18)</f>
        <v>6447.99</v>
      </c>
      <c r="E19" s="706"/>
      <c r="F19" s="155"/>
      <c r="G19" s="150"/>
      <c r="H19" s="154"/>
    </row>
    <row r="20" spans="1:8" ht="18.75">
      <c r="A20" s="679" t="s">
        <v>23</v>
      </c>
      <c r="B20" s="679"/>
      <c r="C20" s="680"/>
      <c r="D20" s="707">
        <f>D15+D19</f>
        <v>1168904.72</v>
      </c>
      <c r="E20" s="708"/>
      <c r="F20" s="155"/>
      <c r="G20" s="150"/>
      <c r="H20" s="154"/>
    </row>
    <row r="21" spans="1:8" ht="18.75">
      <c r="A21" s="709"/>
      <c r="B21" s="681"/>
      <c r="C21" s="681"/>
      <c r="D21" s="156"/>
      <c r="E21" s="157"/>
      <c r="F21" s="150"/>
      <c r="G21" s="150"/>
      <c r="H21" s="154"/>
    </row>
    <row r="22" spans="1:8" ht="18.75">
      <c r="A22" s="678" t="s">
        <v>24</v>
      </c>
      <c r="B22" s="679"/>
      <c r="C22" s="680"/>
      <c r="D22" s="710" t="s">
        <v>11</v>
      </c>
      <c r="E22" s="711"/>
      <c r="F22" s="150"/>
      <c r="G22" s="150"/>
      <c r="H22" s="154"/>
    </row>
    <row r="23" spans="1:8" ht="18.75">
      <c r="A23" s="712" t="s">
        <v>25</v>
      </c>
      <c r="B23" s="713"/>
      <c r="C23" s="714"/>
      <c r="D23" s="715">
        <f>D24+SUM(D30:E33)</f>
        <v>611253.38312680006</v>
      </c>
      <c r="E23" s="716"/>
      <c r="F23" s="155"/>
      <c r="G23" s="150"/>
      <c r="H23" s="154"/>
    </row>
    <row r="24" spans="1:8" ht="18.75">
      <c r="A24" s="717" t="s">
        <v>26</v>
      </c>
      <c r="B24" s="718"/>
      <c r="C24" s="719"/>
      <c r="D24" s="720">
        <f>D25+D28+D29</f>
        <v>396117.77</v>
      </c>
      <c r="E24" s="721"/>
      <c r="F24" s="155"/>
      <c r="G24" s="150"/>
      <c r="H24" s="154"/>
    </row>
    <row r="25" spans="1:8" ht="18.75">
      <c r="A25" s="722" t="s">
        <v>27</v>
      </c>
      <c r="B25" s="723"/>
      <c r="C25" s="724"/>
      <c r="D25" s="725">
        <f>D26+D27</f>
        <v>0</v>
      </c>
      <c r="E25" s="726"/>
      <c r="F25" s="155"/>
      <c r="G25" s="150"/>
      <c r="H25" s="154"/>
    </row>
    <row r="26" spans="1:8" ht="18.75">
      <c r="A26" s="709" t="s">
        <v>28</v>
      </c>
      <c r="B26" s="681"/>
      <c r="C26" s="682"/>
      <c r="D26" s="691">
        <v>0</v>
      </c>
      <c r="E26" s="692"/>
      <c r="F26" s="155"/>
      <c r="G26" s="150"/>
      <c r="H26" s="154"/>
    </row>
    <row r="27" spans="1:8" ht="18.75">
      <c r="A27" s="709" t="s">
        <v>29</v>
      </c>
      <c r="B27" s="681"/>
      <c r="C27" s="682"/>
      <c r="D27" s="691">
        <v>0</v>
      </c>
      <c r="E27" s="692"/>
      <c r="F27" s="150"/>
      <c r="G27" s="150"/>
      <c r="H27" s="154"/>
    </row>
    <row r="28" spans="1:8" ht="18.75">
      <c r="A28" s="709" t="s">
        <v>30</v>
      </c>
      <c r="B28" s="681"/>
      <c r="C28" s="682"/>
      <c r="D28" s="691">
        <v>0</v>
      </c>
      <c r="E28" s="692"/>
      <c r="F28" s="150"/>
      <c r="G28" s="150"/>
      <c r="H28" s="154"/>
    </row>
    <row r="29" spans="1:8" ht="18.75">
      <c r="A29" s="709" t="s">
        <v>31</v>
      </c>
      <c r="B29" s="681"/>
      <c r="C29" s="682"/>
      <c r="D29" s="691">
        <v>396117.77</v>
      </c>
      <c r="E29" s="692"/>
      <c r="F29" s="150"/>
      <c r="G29" s="150"/>
      <c r="H29" s="154"/>
    </row>
    <row r="30" spans="1:8" ht="18.75">
      <c r="A30" s="709" t="s">
        <v>32</v>
      </c>
      <c r="B30" s="681"/>
      <c r="C30" s="682"/>
      <c r="D30" s="701">
        <f>'CÁLCULO FOLHA DE PAGAMENTO'!G69</f>
        <v>42639.1224</v>
      </c>
      <c r="E30" s="702"/>
      <c r="F30" s="155"/>
      <c r="G30" s="150"/>
      <c r="H30" s="154"/>
    </row>
    <row r="31" spans="1:8" ht="18.75">
      <c r="A31" s="709" t="s">
        <v>33</v>
      </c>
      <c r="B31" s="681"/>
      <c r="C31" s="682"/>
      <c r="D31" s="701">
        <f>'CÁLCULO FOLHA DE PAGAMENTO'!G70</f>
        <v>0</v>
      </c>
      <c r="E31" s="702"/>
      <c r="F31" s="155"/>
      <c r="G31" s="150"/>
      <c r="H31" s="154"/>
    </row>
    <row r="32" spans="1:8" ht="18.75">
      <c r="A32" s="709" t="s">
        <v>34</v>
      </c>
      <c r="B32" s="681"/>
      <c r="C32" s="682"/>
      <c r="D32" s="701">
        <f>'CÁLCULO FOLHA DE PAGAMENTO'!G73</f>
        <v>37483.710000000006</v>
      </c>
      <c r="E32" s="702"/>
      <c r="F32" s="155"/>
      <c r="G32" s="150"/>
      <c r="H32" s="154"/>
    </row>
    <row r="33" spans="1:8" ht="18.75">
      <c r="A33" s="709" t="s">
        <v>35</v>
      </c>
      <c r="B33" s="681"/>
      <c r="C33" s="682"/>
      <c r="D33" s="701">
        <f>IF(E6="NÃO",(IF($E$4&gt;1,(8.333+11.111+1.56+0.194+4+2+$D$155)*$D$24/100,(8.333+11.111+1.56+0.194+4+9.08)*$D$24/100)),IF(E6="SIM",(IF($E$4&gt;1,(8.333+11.111+1.56+4+2+$D$155)*$D$24/100,(8.333+11.111+1.56+4+9.08)*$D$24/100))))</f>
        <v>135012.78072680003</v>
      </c>
      <c r="E33" s="702"/>
      <c r="F33" s="155"/>
      <c r="G33" s="150"/>
      <c r="H33" s="154"/>
    </row>
    <row r="34" spans="1:8" ht="18.75">
      <c r="A34" s="712" t="s">
        <v>36</v>
      </c>
      <c r="B34" s="713"/>
      <c r="C34" s="714"/>
      <c r="D34" s="715">
        <f>SUM(D35:E41)</f>
        <v>78013.69</v>
      </c>
      <c r="E34" s="716"/>
      <c r="F34" s="155"/>
      <c r="G34" s="150"/>
      <c r="H34" s="154"/>
    </row>
    <row r="35" spans="1:8" ht="18.75">
      <c r="A35" s="709" t="s">
        <v>37</v>
      </c>
      <c r="B35" s="681"/>
      <c r="C35" s="682"/>
      <c r="D35" s="691">
        <f>14111.71+4703.3</f>
        <v>18815.009999999998</v>
      </c>
      <c r="E35" s="692"/>
      <c r="F35" s="155"/>
      <c r="G35" s="150"/>
      <c r="H35" s="154"/>
    </row>
    <row r="36" spans="1:8" ht="18.75">
      <c r="A36" s="709" t="s">
        <v>38</v>
      </c>
      <c r="B36" s="681"/>
      <c r="C36" s="682"/>
      <c r="D36" s="691">
        <f>27353.18+11551.9</f>
        <v>38905.08</v>
      </c>
      <c r="E36" s="692"/>
      <c r="F36" s="150"/>
      <c r="G36" s="150"/>
      <c r="H36" s="154"/>
    </row>
    <row r="37" spans="1:8" ht="18.75">
      <c r="A37" s="709" t="s">
        <v>39</v>
      </c>
      <c r="B37" s="681"/>
      <c r="C37" s="682"/>
      <c r="D37" s="691">
        <f>1060.31</f>
        <v>1060.31</v>
      </c>
      <c r="E37" s="692"/>
      <c r="F37" s="150"/>
      <c r="G37" s="150"/>
      <c r="H37" s="154"/>
    </row>
    <row r="38" spans="1:8" ht="18.75">
      <c r="A38" s="709" t="s">
        <v>40</v>
      </c>
      <c r="B38" s="681"/>
      <c r="C38" s="682"/>
      <c r="D38" s="691">
        <f>19233.29</f>
        <v>19233.29</v>
      </c>
      <c r="E38" s="692"/>
      <c r="F38" s="150"/>
      <c r="G38" s="150"/>
      <c r="H38" s="154"/>
    </row>
    <row r="39" spans="1:8" ht="18.75">
      <c r="A39" s="709" t="s">
        <v>41</v>
      </c>
      <c r="B39" s="681"/>
      <c r="C39" s="682"/>
      <c r="D39" s="691">
        <v>0</v>
      </c>
      <c r="E39" s="692"/>
      <c r="F39" s="150"/>
      <c r="G39" s="150"/>
      <c r="H39" s="154"/>
    </row>
    <row r="40" spans="1:8" ht="18.75">
      <c r="A40" s="709" t="s">
        <v>42</v>
      </c>
      <c r="B40" s="681"/>
      <c r="C40" s="682"/>
      <c r="D40" s="691">
        <v>0</v>
      </c>
      <c r="E40" s="692"/>
      <c r="F40" s="150"/>
      <c r="G40" s="150"/>
      <c r="H40" s="154"/>
    </row>
    <row r="41" spans="1:8" ht="18.75">
      <c r="A41" s="709" t="s">
        <v>442</v>
      </c>
      <c r="B41" s="681"/>
      <c r="C41" s="682"/>
      <c r="D41" s="691">
        <v>0</v>
      </c>
      <c r="E41" s="692"/>
      <c r="F41" s="270"/>
      <c r="G41" s="150"/>
      <c r="H41" s="154"/>
    </row>
    <row r="42" spans="1:8" ht="18.75">
      <c r="A42" s="709" t="s">
        <v>443</v>
      </c>
      <c r="B42" s="681"/>
      <c r="C42" s="682"/>
      <c r="D42" s="691">
        <v>0</v>
      </c>
      <c r="E42" s="692"/>
      <c r="F42" s="270"/>
      <c r="G42" s="150"/>
      <c r="H42" s="154"/>
    </row>
    <row r="43" spans="1:8" ht="18.75">
      <c r="A43" s="712" t="s">
        <v>43</v>
      </c>
      <c r="B43" s="713"/>
      <c r="C43" s="714"/>
      <c r="D43" s="731">
        <f>(D44+D45+D46+D47+D48)+D49+D61+D62</f>
        <v>17512.100000000002</v>
      </c>
      <c r="E43" s="732"/>
      <c r="F43" s="155"/>
      <c r="G43" s="150"/>
      <c r="H43" s="154"/>
    </row>
    <row r="44" spans="1:8" ht="18.75">
      <c r="A44" s="733" t="s">
        <v>44</v>
      </c>
      <c r="B44" s="733"/>
      <c r="C44" s="733"/>
      <c r="D44" s="691">
        <f>7277.35</f>
        <v>7277.35</v>
      </c>
      <c r="E44" s="692"/>
      <c r="F44" s="155"/>
      <c r="G44" s="150"/>
      <c r="H44" s="154"/>
    </row>
    <row r="45" spans="1:8" ht="18.75">
      <c r="A45" s="733" t="s">
        <v>444</v>
      </c>
      <c r="B45" s="733"/>
      <c r="C45" s="733"/>
      <c r="D45" s="691">
        <v>1488.49</v>
      </c>
      <c r="E45" s="692"/>
      <c r="F45" s="150"/>
      <c r="G45" s="150"/>
      <c r="H45" s="154"/>
    </row>
    <row r="46" spans="1:8" ht="18.75">
      <c r="A46" s="733" t="s">
        <v>46</v>
      </c>
      <c r="B46" s="733"/>
      <c r="C46" s="733"/>
      <c r="D46" s="691">
        <f>1820.16</f>
        <v>1820.16</v>
      </c>
      <c r="E46" s="692"/>
      <c r="F46" s="150"/>
      <c r="G46" s="150"/>
      <c r="H46" s="154"/>
    </row>
    <row r="47" spans="1:8" ht="18.75">
      <c r="A47" s="733" t="s">
        <v>47</v>
      </c>
      <c r="B47" s="733"/>
      <c r="C47" s="733"/>
      <c r="D47" s="691">
        <f>135.84+419.42+371.73+401.98+476.1+300.12+92.42+455.77+50+429.78+134.34+282.88+96.75+468.09+310.48+131.58</f>
        <v>4557.2800000000007</v>
      </c>
      <c r="E47" s="692"/>
      <c r="F47" s="150"/>
      <c r="G47" s="150"/>
      <c r="H47" s="154"/>
    </row>
    <row r="48" spans="1:8" ht="18.75">
      <c r="A48" s="733" t="s">
        <v>48</v>
      </c>
      <c r="B48" s="733"/>
      <c r="C48" s="733"/>
      <c r="D48" s="691">
        <v>0</v>
      </c>
      <c r="E48" s="692"/>
      <c r="F48" s="150"/>
      <c r="G48" s="150"/>
      <c r="H48" s="154"/>
    </row>
    <row r="49" spans="1:8" ht="18.75">
      <c r="A49" s="740" t="s">
        <v>49</v>
      </c>
      <c r="B49" s="740"/>
      <c r="C49" s="740"/>
      <c r="D49" s="731">
        <f>D50+D52+D54+D57+D60</f>
        <v>2320.98</v>
      </c>
      <c r="E49" s="732"/>
      <c r="F49" s="155"/>
      <c r="G49" s="150"/>
      <c r="H49" s="154"/>
    </row>
    <row r="50" spans="1:8" ht="18.75">
      <c r="A50" s="849" t="s">
        <v>445</v>
      </c>
      <c r="B50" s="849"/>
      <c r="C50" s="849"/>
      <c r="D50" s="741">
        <f>D51</f>
        <v>2320.98</v>
      </c>
      <c r="E50" s="742"/>
      <c r="F50" s="155"/>
      <c r="G50" s="150"/>
      <c r="H50" s="154"/>
    </row>
    <row r="51" spans="1:8" ht="18.75">
      <c r="A51" s="736" t="s">
        <v>446</v>
      </c>
      <c r="B51" s="736"/>
      <c r="C51" s="736"/>
      <c r="D51" s="729">
        <f>2320.98</f>
        <v>2320.98</v>
      </c>
      <c r="E51" s="730"/>
      <c r="F51" s="155"/>
      <c r="G51" s="150"/>
      <c r="H51" s="154"/>
    </row>
    <row r="52" spans="1:8" ht="18.75">
      <c r="A52" s="748" t="s">
        <v>420</v>
      </c>
      <c r="B52" s="748"/>
      <c r="C52" s="748"/>
      <c r="D52" s="741">
        <f>D53</f>
        <v>0</v>
      </c>
      <c r="E52" s="742"/>
      <c r="F52" s="155"/>
      <c r="G52" s="150"/>
      <c r="H52" s="154"/>
    </row>
    <row r="53" spans="1:8" ht="18.75">
      <c r="A53" s="736" t="s">
        <v>422</v>
      </c>
      <c r="B53" s="736"/>
      <c r="C53" s="736"/>
      <c r="D53" s="729">
        <v>0</v>
      </c>
      <c r="E53" s="730"/>
      <c r="F53" s="155"/>
      <c r="G53" s="150"/>
      <c r="H53" s="154"/>
    </row>
    <row r="54" spans="1:8" ht="18.75">
      <c r="A54" s="748" t="s">
        <v>424</v>
      </c>
      <c r="B54" s="748"/>
      <c r="C54" s="748"/>
      <c r="D54" s="727">
        <f>D55+D56</f>
        <v>0</v>
      </c>
      <c r="E54" s="728"/>
      <c r="F54" s="155"/>
      <c r="G54" s="150"/>
      <c r="H54" s="154"/>
    </row>
    <row r="55" spans="1:8" ht="18.75">
      <c r="A55" s="736" t="s">
        <v>426</v>
      </c>
      <c r="B55" s="736"/>
      <c r="C55" s="736"/>
      <c r="D55" s="729">
        <v>0</v>
      </c>
      <c r="E55" s="730"/>
      <c r="F55" s="155"/>
      <c r="G55" s="150"/>
      <c r="H55" s="154"/>
    </row>
    <row r="56" spans="1:8" ht="18.75">
      <c r="A56" s="736" t="s">
        <v>428</v>
      </c>
      <c r="B56" s="736"/>
      <c r="C56" s="736"/>
      <c r="D56" s="729">
        <v>0</v>
      </c>
      <c r="E56" s="730"/>
      <c r="F56" s="155"/>
      <c r="G56" s="150"/>
      <c r="H56" s="154"/>
    </row>
    <row r="57" spans="1:8" ht="18.75">
      <c r="A57" s="748" t="s">
        <v>430</v>
      </c>
      <c r="B57" s="748"/>
      <c r="C57" s="748"/>
      <c r="D57" s="727">
        <f>D58+D59</f>
        <v>0</v>
      </c>
      <c r="E57" s="728"/>
      <c r="F57" s="150"/>
      <c r="G57" s="150"/>
      <c r="H57" s="154"/>
    </row>
    <row r="58" spans="1:8" ht="18.75">
      <c r="A58" s="736" t="s">
        <v>432</v>
      </c>
      <c r="B58" s="736"/>
      <c r="C58" s="736"/>
      <c r="D58" s="729">
        <v>0</v>
      </c>
      <c r="E58" s="730"/>
      <c r="F58" s="150"/>
      <c r="G58" s="150"/>
      <c r="H58" s="154"/>
    </row>
    <row r="59" spans="1:8" ht="18.75">
      <c r="A59" s="736" t="s">
        <v>434</v>
      </c>
      <c r="B59" s="736"/>
      <c r="C59" s="736"/>
      <c r="D59" s="729">
        <v>0</v>
      </c>
      <c r="E59" s="730"/>
      <c r="F59" s="150"/>
      <c r="G59" s="150"/>
      <c r="H59" s="154"/>
    </row>
    <row r="60" spans="1:8" ht="18.75">
      <c r="A60" s="737" t="s">
        <v>447</v>
      </c>
      <c r="B60" s="737"/>
      <c r="C60" s="737"/>
      <c r="D60" s="738">
        <v>0</v>
      </c>
      <c r="E60" s="739"/>
      <c r="F60" s="150"/>
      <c r="G60" s="150"/>
      <c r="H60" s="154"/>
    </row>
    <row r="61" spans="1:8" ht="18.75">
      <c r="A61" s="777" t="s">
        <v>50</v>
      </c>
      <c r="B61" s="777"/>
      <c r="C61" s="777"/>
      <c r="D61" s="729">
        <v>27.94</v>
      </c>
      <c r="E61" s="730"/>
      <c r="F61" s="158"/>
      <c r="G61" s="158"/>
      <c r="H61" s="159"/>
    </row>
    <row r="62" spans="1:8" ht="18.75">
      <c r="A62" s="776" t="s">
        <v>51</v>
      </c>
      <c r="B62" s="776"/>
      <c r="C62" s="776"/>
      <c r="D62" s="729">
        <v>19.899999999999999</v>
      </c>
      <c r="E62" s="730"/>
      <c r="F62" s="150"/>
      <c r="G62" s="150"/>
      <c r="H62" s="154"/>
    </row>
    <row r="63" spans="1:8" ht="18.75">
      <c r="A63" s="767" t="s">
        <v>448</v>
      </c>
      <c r="B63" s="767"/>
      <c r="C63" s="767"/>
      <c r="D63" s="768">
        <f>D64+D67+D70</f>
        <v>2178.7000000000021</v>
      </c>
      <c r="E63" s="769"/>
      <c r="F63" s="155"/>
      <c r="G63" s="150"/>
      <c r="H63" s="154"/>
    </row>
    <row r="64" spans="1:8" ht="18.75">
      <c r="A64" s="745" t="s">
        <v>449</v>
      </c>
      <c r="B64" s="745"/>
      <c r="C64" s="745"/>
      <c r="D64" s="746">
        <f>SUM(D65:D66)</f>
        <v>0</v>
      </c>
      <c r="E64" s="747"/>
      <c r="F64" s="155"/>
      <c r="G64" s="150"/>
      <c r="H64" s="154"/>
    </row>
    <row r="65" spans="1:8" ht="18.75">
      <c r="A65" s="733" t="s">
        <v>450</v>
      </c>
      <c r="B65" s="733"/>
      <c r="C65" s="733"/>
      <c r="D65" s="743">
        <v>0</v>
      </c>
      <c r="E65" s="744"/>
      <c r="F65" s="155"/>
      <c r="G65" s="150"/>
      <c r="H65" s="154"/>
    </row>
    <row r="66" spans="1:8" ht="18.75">
      <c r="A66" s="733" t="s">
        <v>451</v>
      </c>
      <c r="B66" s="733"/>
      <c r="C66" s="733"/>
      <c r="D66" s="743">
        <v>0</v>
      </c>
      <c r="E66" s="744"/>
      <c r="F66" s="155"/>
      <c r="G66" s="150"/>
      <c r="H66" s="154"/>
    </row>
    <row r="67" spans="1:8" ht="18.75">
      <c r="A67" s="745" t="s">
        <v>52</v>
      </c>
      <c r="B67" s="745"/>
      <c r="C67" s="745"/>
      <c r="D67" s="746">
        <f>SUM(D68:D69)</f>
        <v>0</v>
      </c>
      <c r="E67" s="747"/>
      <c r="F67" s="150"/>
      <c r="G67" s="150"/>
      <c r="H67" s="154"/>
    </row>
    <row r="68" spans="1:8" ht="18.75">
      <c r="A68" s="733" t="s">
        <v>53</v>
      </c>
      <c r="B68" s="733"/>
      <c r="C68" s="733"/>
      <c r="D68" s="743">
        <v>0</v>
      </c>
      <c r="E68" s="744"/>
      <c r="F68" s="155"/>
      <c r="G68" s="150"/>
      <c r="H68" s="154"/>
    </row>
    <row r="69" spans="1:8" ht="18.75">
      <c r="A69" s="733" t="s">
        <v>54</v>
      </c>
      <c r="B69" s="733"/>
      <c r="C69" s="733"/>
      <c r="D69" s="743">
        <v>0</v>
      </c>
      <c r="E69" s="744"/>
      <c r="F69" s="155"/>
      <c r="G69" s="150"/>
      <c r="H69" s="154"/>
    </row>
    <row r="70" spans="1:8" ht="18.75">
      <c r="A70" s="745" t="s">
        <v>452</v>
      </c>
      <c r="B70" s="745"/>
      <c r="C70" s="745"/>
      <c r="D70" s="746">
        <f>SUM(D71:D72)</f>
        <v>2178.7000000000021</v>
      </c>
      <c r="E70" s="747"/>
      <c r="F70" s="155"/>
      <c r="G70" s="150"/>
      <c r="H70" s="154"/>
    </row>
    <row r="71" spans="1:8" ht="18.75">
      <c r="A71" s="733" t="s">
        <v>55</v>
      </c>
      <c r="B71" s="733"/>
      <c r="C71" s="733"/>
      <c r="D71" s="734">
        <f>60.95+60.95</f>
        <v>121.9</v>
      </c>
      <c r="E71" s="735"/>
      <c r="F71" s="155"/>
      <c r="G71" s="150"/>
      <c r="H71" s="154"/>
    </row>
    <row r="72" spans="1:8" ht="18.75">
      <c r="A72" s="733" t="s">
        <v>56</v>
      </c>
      <c r="B72" s="733"/>
      <c r="C72" s="733"/>
      <c r="D72" s="734">
        <f>2.2+7.67+2.2+423.5+11.65+11.65+11.65+9+11.65+11.65+11.65+11.65+9+11.65+11.65+11.65+11.65+11.65+11.65+11.65+11.65+11.65+11.65+11.65+11.65+11.65+11.65+11.65+11.65+11.65+11.65+11.65+11.65+11.65+11.65+409.5+11.65+11.65+11.65+11.65+11.65+11.65+11.65+11.65+9+11.65+11.65+9+11.65+11.65+11.65+11.65+7.42+11.65+7.61+9+11.65+11.65+11.65+11.65+11.65+11.65+9+9+9+11.65+11.65+11.65+11.65+11.65+413+11.65+11.65+11.65+9+9+9+9</f>
        <v>2056.800000000002</v>
      </c>
      <c r="E72" s="735"/>
      <c r="F72" s="155"/>
      <c r="G72" s="150"/>
      <c r="H72" s="154"/>
    </row>
    <row r="73" spans="1:8" ht="15.75">
      <c r="A73" s="160"/>
      <c r="B73" s="160"/>
      <c r="C73" s="161"/>
      <c r="D73" s="749"/>
      <c r="E73" s="750"/>
      <c r="F73" s="154"/>
      <c r="G73" s="150"/>
      <c r="H73" s="154"/>
    </row>
    <row r="74" spans="1:8" ht="24" customHeight="1">
      <c r="A74" s="751" t="s">
        <v>57</v>
      </c>
      <c r="B74" s="751"/>
      <c r="C74" s="162" t="s">
        <v>58</v>
      </c>
      <c r="D74" s="752" t="s">
        <v>57</v>
      </c>
      <c r="E74" s="753"/>
      <c r="F74" s="163"/>
      <c r="G74" s="150"/>
      <c r="H74" s="154"/>
    </row>
    <row r="75" spans="1:8" ht="39" customHeight="1">
      <c r="A75" s="754" t="s">
        <v>59</v>
      </c>
      <c r="B75" s="754"/>
      <c r="C75" s="164" t="s">
        <v>60</v>
      </c>
      <c r="D75" s="755" t="s">
        <v>61</v>
      </c>
      <c r="E75" s="756"/>
      <c r="F75" s="150"/>
      <c r="G75" s="150"/>
      <c r="H75" s="154"/>
    </row>
    <row r="76" spans="1:8" ht="15.75">
      <c r="A76" s="838"/>
      <c r="B76" s="661" t="s">
        <v>0</v>
      </c>
      <c r="C76" s="662"/>
      <c r="D76" s="663" t="s">
        <v>402</v>
      </c>
      <c r="E76" s="664"/>
      <c r="F76" s="150"/>
      <c r="G76" s="150"/>
      <c r="H76" s="154"/>
    </row>
    <row r="77" spans="1:8" ht="15.75" customHeight="1">
      <c r="A77" s="839"/>
      <c r="B77" s="665" t="s">
        <v>1</v>
      </c>
      <c r="C77" s="666"/>
      <c r="D77" s="841" t="s">
        <v>2</v>
      </c>
      <c r="E77" s="841" t="s">
        <v>3</v>
      </c>
      <c r="F77" s="150"/>
      <c r="G77" s="150"/>
      <c r="H77" s="154"/>
    </row>
    <row r="78" spans="1:8" ht="15.75">
      <c r="A78" s="839"/>
      <c r="B78" s="667" t="s">
        <v>4</v>
      </c>
      <c r="C78" s="668"/>
      <c r="D78" s="842"/>
      <c r="E78" s="842"/>
      <c r="F78" s="150"/>
      <c r="G78" s="150"/>
      <c r="H78" s="154"/>
    </row>
    <row r="79" spans="1:8" ht="15.75" customHeight="1">
      <c r="A79" s="839"/>
      <c r="B79" s="147"/>
      <c r="C79" s="147"/>
      <c r="D79" s="843" t="s">
        <v>1025</v>
      </c>
      <c r="E79" s="845">
        <f>E4</f>
        <v>1</v>
      </c>
      <c r="F79" s="150"/>
      <c r="G79" s="150"/>
      <c r="H79" s="154"/>
    </row>
    <row r="80" spans="1:8" ht="15.75" customHeight="1">
      <c r="A80" s="840"/>
      <c r="B80" s="669" t="s">
        <v>5</v>
      </c>
      <c r="C80" s="670"/>
      <c r="D80" s="844"/>
      <c r="E80" s="846"/>
      <c r="F80" s="150"/>
      <c r="G80" s="150"/>
      <c r="H80" s="154"/>
    </row>
    <row r="81" spans="1:8" ht="15.75">
      <c r="A81" s="757" t="s">
        <v>6</v>
      </c>
      <c r="B81" s="758"/>
      <c r="C81" s="759" t="s">
        <v>7</v>
      </c>
      <c r="D81" s="760"/>
      <c r="E81" s="761"/>
      <c r="F81" s="150"/>
      <c r="G81" s="150"/>
      <c r="H81" s="154"/>
    </row>
    <row r="82" spans="1:8" ht="33" customHeight="1">
      <c r="A82" s="762" t="s">
        <v>389</v>
      </c>
      <c r="B82" s="763"/>
      <c r="C82" s="764" t="s">
        <v>550</v>
      </c>
      <c r="D82" s="765"/>
      <c r="E82" s="766"/>
      <c r="F82" s="150"/>
      <c r="G82" s="150"/>
      <c r="H82" s="154"/>
    </row>
    <row r="83" spans="1:8" ht="15.75">
      <c r="A83" s="678" t="s">
        <v>62</v>
      </c>
      <c r="B83" s="679"/>
      <c r="C83" s="680"/>
      <c r="D83" s="675" t="s">
        <v>11</v>
      </c>
      <c r="E83" s="677"/>
      <c r="F83" s="150"/>
      <c r="G83" s="150"/>
      <c r="H83" s="154"/>
    </row>
    <row r="84" spans="1:8" ht="18.75">
      <c r="A84" s="767" t="s">
        <v>63</v>
      </c>
      <c r="B84" s="767"/>
      <c r="C84" s="767"/>
      <c r="D84" s="768">
        <f>D85+D88+D89+D90+D95+D96+D97</f>
        <v>11048.300000000001</v>
      </c>
      <c r="E84" s="769"/>
      <c r="F84" s="155"/>
      <c r="G84" s="150"/>
      <c r="H84" s="154"/>
    </row>
    <row r="85" spans="1:8" ht="18.75">
      <c r="A85" s="852" t="s">
        <v>64</v>
      </c>
      <c r="B85" s="852"/>
      <c r="C85" s="852"/>
      <c r="D85" s="850">
        <f>SUM(D86:D87)</f>
        <v>4041.68</v>
      </c>
      <c r="E85" s="851"/>
      <c r="F85" s="155"/>
      <c r="G85" s="150"/>
      <c r="H85" s="154"/>
    </row>
    <row r="86" spans="1:8" ht="18.75">
      <c r="A86" s="736" t="s">
        <v>453</v>
      </c>
      <c r="B86" s="736"/>
      <c r="C86" s="736"/>
      <c r="D86" s="743">
        <v>0</v>
      </c>
      <c r="E86" s="744"/>
      <c r="F86" s="155"/>
      <c r="G86" s="150"/>
      <c r="H86" s="154"/>
    </row>
    <row r="87" spans="1:8" ht="18.75">
      <c r="A87" s="736" t="s">
        <v>454</v>
      </c>
      <c r="B87" s="736"/>
      <c r="C87" s="736"/>
      <c r="D87" s="743">
        <f>60.84+60.84+3920</f>
        <v>4041.68</v>
      </c>
      <c r="E87" s="744"/>
      <c r="F87" s="155"/>
      <c r="G87" s="150"/>
      <c r="H87" s="154"/>
    </row>
    <row r="88" spans="1:8" ht="18.75">
      <c r="A88" s="733" t="s">
        <v>65</v>
      </c>
      <c r="B88" s="733"/>
      <c r="C88" s="733"/>
      <c r="D88" s="743">
        <v>1661.75</v>
      </c>
      <c r="E88" s="744"/>
      <c r="F88" s="155"/>
      <c r="G88" s="150"/>
      <c r="H88" s="154"/>
    </row>
    <row r="89" spans="1:8" ht="18.75">
      <c r="A89" s="733" t="s">
        <v>66</v>
      </c>
      <c r="B89" s="733"/>
      <c r="C89" s="733"/>
      <c r="D89" s="743">
        <v>1808.6</v>
      </c>
      <c r="E89" s="744"/>
      <c r="F89" s="155"/>
      <c r="G89" s="150"/>
      <c r="H89" s="154"/>
    </row>
    <row r="90" spans="1:8" ht="18.75">
      <c r="A90" s="852" t="s">
        <v>67</v>
      </c>
      <c r="B90" s="852"/>
      <c r="C90" s="852"/>
      <c r="D90" s="850">
        <f>SUM(D91:D94)</f>
        <v>3461.8</v>
      </c>
      <c r="E90" s="851"/>
      <c r="F90" s="155"/>
      <c r="G90" s="150"/>
      <c r="H90" s="154"/>
    </row>
    <row r="91" spans="1:8" ht="18.75">
      <c r="A91" s="736" t="s">
        <v>455</v>
      </c>
      <c r="B91" s="736"/>
      <c r="C91" s="736"/>
      <c r="D91" s="743">
        <v>0</v>
      </c>
      <c r="E91" s="744"/>
      <c r="F91" s="150"/>
      <c r="G91" s="150"/>
      <c r="H91" s="154"/>
    </row>
    <row r="92" spans="1:8" ht="18.75">
      <c r="A92" s="736" t="s">
        <v>456</v>
      </c>
      <c r="B92" s="736"/>
      <c r="C92" s="736"/>
      <c r="D92" s="743">
        <f>480+480+2501.8</f>
        <v>3461.8</v>
      </c>
      <c r="E92" s="744"/>
      <c r="F92" s="150"/>
      <c r="G92" s="150"/>
      <c r="H92" s="154"/>
    </row>
    <row r="93" spans="1:8" ht="18.75">
      <c r="A93" s="736" t="s">
        <v>457</v>
      </c>
      <c r="B93" s="736"/>
      <c r="C93" s="736"/>
      <c r="D93" s="743">
        <v>0</v>
      </c>
      <c r="E93" s="744"/>
      <c r="F93" s="150"/>
      <c r="G93" s="150"/>
      <c r="H93" s="154"/>
    </row>
    <row r="94" spans="1:8" ht="18.75">
      <c r="A94" s="736" t="s">
        <v>458</v>
      </c>
      <c r="B94" s="736"/>
      <c r="C94" s="736"/>
      <c r="D94" s="743">
        <v>0</v>
      </c>
      <c r="E94" s="744"/>
      <c r="F94" s="150"/>
      <c r="G94" s="150"/>
      <c r="H94" s="154"/>
    </row>
    <row r="95" spans="1:8" ht="18.75">
      <c r="A95" s="736" t="s">
        <v>459</v>
      </c>
      <c r="B95" s="736"/>
      <c r="C95" s="736"/>
      <c r="D95" s="729">
        <v>0</v>
      </c>
      <c r="E95" s="730"/>
      <c r="F95" s="150"/>
      <c r="G95" s="150"/>
      <c r="H95" s="154"/>
    </row>
    <row r="96" spans="1:8" ht="18.75">
      <c r="A96" s="736" t="s">
        <v>460</v>
      </c>
      <c r="B96" s="736"/>
      <c r="C96" s="736"/>
      <c r="D96" s="729">
        <v>0</v>
      </c>
      <c r="E96" s="730"/>
      <c r="F96" s="150"/>
      <c r="G96" s="150"/>
      <c r="H96" s="154"/>
    </row>
    <row r="97" spans="1:8" ht="18.75">
      <c r="A97" s="748" t="s">
        <v>461</v>
      </c>
      <c r="B97" s="748"/>
      <c r="C97" s="748"/>
      <c r="D97" s="741">
        <f>SUM(D98:D99)</f>
        <v>74.47</v>
      </c>
      <c r="E97" s="742"/>
      <c r="F97" s="150"/>
      <c r="G97" s="150"/>
      <c r="H97" s="154"/>
    </row>
    <row r="98" spans="1:8" ht="18.75">
      <c r="A98" s="736" t="s">
        <v>462</v>
      </c>
      <c r="B98" s="736"/>
      <c r="C98" s="736"/>
      <c r="D98" s="729">
        <v>0</v>
      </c>
      <c r="E98" s="730"/>
      <c r="F98" s="150"/>
      <c r="G98" s="150"/>
      <c r="H98" s="154"/>
    </row>
    <row r="99" spans="1:8" ht="18.75">
      <c r="A99" s="736" t="s">
        <v>463</v>
      </c>
      <c r="B99" s="736"/>
      <c r="C99" s="736"/>
      <c r="D99" s="729">
        <v>74.47</v>
      </c>
      <c r="E99" s="730"/>
      <c r="F99" s="150"/>
      <c r="G99" s="150"/>
      <c r="H99" s="154"/>
    </row>
    <row r="100" spans="1:8" ht="18.75">
      <c r="A100" s="767" t="s">
        <v>464</v>
      </c>
      <c r="B100" s="767"/>
      <c r="C100" s="767"/>
      <c r="D100" s="768">
        <f>D101+D108+D110</f>
        <v>115724.56</v>
      </c>
      <c r="E100" s="769"/>
      <c r="F100" s="155"/>
      <c r="G100" s="150"/>
      <c r="H100" s="154"/>
    </row>
    <row r="101" spans="1:8" ht="18.75">
      <c r="A101" s="771" t="s">
        <v>465</v>
      </c>
      <c r="B101" s="771"/>
      <c r="C101" s="771"/>
      <c r="D101" s="772">
        <f>SUM(D102:D107)</f>
        <v>33015.19</v>
      </c>
      <c r="E101" s="773"/>
      <c r="F101" s="155"/>
      <c r="G101" s="150"/>
      <c r="H101" s="154"/>
    </row>
    <row r="102" spans="1:8" ht="18.75">
      <c r="A102" s="733" t="s">
        <v>466</v>
      </c>
      <c r="B102" s="733"/>
      <c r="C102" s="733"/>
      <c r="D102" s="743">
        <v>0</v>
      </c>
      <c r="E102" s="744"/>
      <c r="F102" s="155"/>
      <c r="G102" s="150"/>
      <c r="H102" s="154"/>
    </row>
    <row r="103" spans="1:8" ht="18.75">
      <c r="A103" s="733" t="s">
        <v>467</v>
      </c>
      <c r="B103" s="733"/>
      <c r="C103" s="733"/>
      <c r="D103" s="743">
        <v>0</v>
      </c>
      <c r="E103" s="744"/>
      <c r="F103" s="150"/>
      <c r="G103" s="150"/>
      <c r="H103" s="154"/>
    </row>
    <row r="104" spans="1:8" ht="18.75">
      <c r="A104" s="733" t="s">
        <v>468</v>
      </c>
      <c r="B104" s="733"/>
      <c r="C104" s="733"/>
      <c r="D104" s="743">
        <f>1834+307.8+13293.39</f>
        <v>15435.189999999999</v>
      </c>
      <c r="E104" s="744"/>
      <c r="F104" s="150"/>
      <c r="G104" s="150"/>
      <c r="H104" s="154"/>
    </row>
    <row r="105" spans="1:8" ht="18.75">
      <c r="A105" s="733" t="s">
        <v>469</v>
      </c>
      <c r="B105" s="733"/>
      <c r="C105" s="733"/>
      <c r="D105" s="743">
        <v>4580</v>
      </c>
      <c r="E105" s="744"/>
      <c r="F105" s="150"/>
      <c r="G105" s="150"/>
      <c r="H105" s="154"/>
    </row>
    <row r="106" spans="1:8" ht="18.75">
      <c r="A106" s="774" t="s">
        <v>470</v>
      </c>
      <c r="B106" s="774"/>
      <c r="C106" s="774"/>
      <c r="D106" s="743">
        <v>13000</v>
      </c>
      <c r="E106" s="744"/>
      <c r="F106" s="150"/>
      <c r="G106" s="150"/>
      <c r="H106" s="154"/>
    </row>
    <row r="107" spans="1:8" ht="18.75">
      <c r="A107" s="733" t="s">
        <v>471</v>
      </c>
      <c r="B107" s="733"/>
      <c r="C107" s="733"/>
      <c r="D107" s="743">
        <v>0</v>
      </c>
      <c r="E107" s="744"/>
      <c r="F107" s="150"/>
      <c r="G107" s="150"/>
      <c r="H107" s="154"/>
    </row>
    <row r="108" spans="1:8" ht="18.75">
      <c r="A108" s="771" t="s">
        <v>68</v>
      </c>
      <c r="B108" s="771"/>
      <c r="C108" s="771"/>
      <c r="D108" s="772">
        <f>D109</f>
        <v>0</v>
      </c>
      <c r="E108" s="773"/>
      <c r="F108" s="150"/>
      <c r="G108" s="150"/>
      <c r="H108" s="154"/>
    </row>
    <row r="109" spans="1:8" ht="18.75">
      <c r="A109" s="733" t="s">
        <v>69</v>
      </c>
      <c r="B109" s="733"/>
      <c r="C109" s="733"/>
      <c r="D109" s="743">
        <v>0</v>
      </c>
      <c r="E109" s="744"/>
      <c r="F109" s="150"/>
      <c r="G109" s="150"/>
      <c r="H109" s="154"/>
    </row>
    <row r="110" spans="1:8" ht="18.75">
      <c r="A110" s="771" t="s">
        <v>472</v>
      </c>
      <c r="B110" s="771"/>
      <c r="C110" s="771"/>
      <c r="D110" s="772">
        <f>D111+D122</f>
        <v>82709.37</v>
      </c>
      <c r="E110" s="773"/>
      <c r="F110" s="150"/>
      <c r="G110" s="150"/>
      <c r="H110" s="154"/>
    </row>
    <row r="111" spans="1:8" ht="18.75">
      <c r="A111" s="775" t="s">
        <v>473</v>
      </c>
      <c r="B111" s="775"/>
      <c r="C111" s="775"/>
      <c r="D111" s="784">
        <f>SUM(D112:D121)</f>
        <v>81209.37</v>
      </c>
      <c r="E111" s="785"/>
      <c r="F111" s="150"/>
      <c r="G111" s="150"/>
      <c r="H111" s="154"/>
    </row>
    <row r="112" spans="1:8" ht="18.75">
      <c r="A112" s="776" t="s">
        <v>474</v>
      </c>
      <c r="B112" s="776"/>
      <c r="C112" s="776"/>
      <c r="D112" s="743">
        <v>1292.32</v>
      </c>
      <c r="E112" s="744"/>
      <c r="F112" s="150"/>
      <c r="G112" s="150"/>
      <c r="H112" s="154"/>
    </row>
    <row r="113" spans="1:8" ht="18.75">
      <c r="A113" s="776" t="s">
        <v>475</v>
      </c>
      <c r="B113" s="776"/>
      <c r="C113" s="776"/>
      <c r="D113" s="743">
        <f>900+890+7300+14547.17</f>
        <v>23637.17</v>
      </c>
      <c r="E113" s="744"/>
      <c r="F113" s="150"/>
      <c r="G113" s="150"/>
      <c r="H113" s="154"/>
    </row>
    <row r="114" spans="1:8" ht="18.75">
      <c r="A114" s="777" t="s">
        <v>476</v>
      </c>
      <c r="B114" s="777"/>
      <c r="C114" s="777"/>
      <c r="D114" s="743">
        <v>0</v>
      </c>
      <c r="E114" s="744"/>
      <c r="F114" s="150"/>
      <c r="G114" s="150"/>
      <c r="H114" s="154"/>
    </row>
    <row r="115" spans="1:8" ht="18.75">
      <c r="A115" s="776" t="s">
        <v>477</v>
      </c>
      <c r="B115" s="776"/>
      <c r="C115" s="776"/>
      <c r="D115" s="743">
        <f>10000+10000+18000+10000</f>
        <v>48000</v>
      </c>
      <c r="E115" s="744"/>
      <c r="F115" s="150"/>
      <c r="G115" s="150"/>
      <c r="H115" s="154"/>
    </row>
    <row r="116" spans="1:8" ht="18.75">
      <c r="A116" s="776" t="s">
        <v>478</v>
      </c>
      <c r="B116" s="776"/>
      <c r="C116" s="776"/>
      <c r="D116" s="743">
        <v>0</v>
      </c>
      <c r="E116" s="744"/>
      <c r="F116" s="150"/>
      <c r="G116" s="150"/>
      <c r="H116" s="154"/>
    </row>
    <row r="117" spans="1:8" ht="18.75">
      <c r="A117" s="736" t="s">
        <v>479</v>
      </c>
      <c r="B117" s="736"/>
      <c r="C117" s="736"/>
      <c r="D117" s="743">
        <v>5000</v>
      </c>
      <c r="E117" s="744"/>
      <c r="F117" s="150"/>
      <c r="G117" s="150"/>
      <c r="H117" s="154"/>
    </row>
    <row r="118" spans="1:8" ht="18.75">
      <c r="A118" s="736" t="s">
        <v>480</v>
      </c>
      <c r="B118" s="736"/>
      <c r="C118" s="736"/>
      <c r="D118" s="743">
        <v>0</v>
      </c>
      <c r="E118" s="744"/>
      <c r="F118" s="150"/>
      <c r="G118" s="150"/>
      <c r="H118" s="154"/>
    </row>
    <row r="119" spans="1:8" ht="18.75">
      <c r="A119" s="736" t="s">
        <v>481</v>
      </c>
      <c r="B119" s="736"/>
      <c r="C119" s="736"/>
      <c r="D119" s="743">
        <v>563.33000000000004</v>
      </c>
      <c r="E119" s="744"/>
      <c r="F119" s="150"/>
      <c r="G119" s="150"/>
      <c r="H119" s="154"/>
    </row>
    <row r="120" spans="1:8" ht="18.75">
      <c r="A120" s="776" t="s">
        <v>482</v>
      </c>
      <c r="B120" s="776"/>
      <c r="C120" s="776"/>
      <c r="D120" s="743">
        <v>0</v>
      </c>
      <c r="E120" s="744"/>
      <c r="F120" s="150"/>
      <c r="G120" s="150"/>
      <c r="H120" s="154"/>
    </row>
    <row r="121" spans="1:8" ht="18.75">
      <c r="A121" s="776" t="s">
        <v>483</v>
      </c>
      <c r="B121" s="776"/>
      <c r="C121" s="776"/>
      <c r="D121" s="743">
        <v>2716.55</v>
      </c>
      <c r="E121" s="744"/>
      <c r="F121" s="150"/>
      <c r="G121" s="150"/>
      <c r="H121" s="154"/>
    </row>
    <row r="122" spans="1:8" ht="18.75">
      <c r="A122" s="775" t="s">
        <v>484</v>
      </c>
      <c r="B122" s="775"/>
      <c r="C122" s="775"/>
      <c r="D122" s="784">
        <f>SUM(D123:D125)</f>
        <v>1500</v>
      </c>
      <c r="E122" s="785"/>
      <c r="F122" s="150"/>
      <c r="G122" s="150"/>
      <c r="H122" s="154"/>
    </row>
    <row r="123" spans="1:8" ht="18.75">
      <c r="A123" s="776" t="s">
        <v>485</v>
      </c>
      <c r="B123" s="776"/>
      <c r="C123" s="776"/>
      <c r="D123" s="743">
        <v>1500</v>
      </c>
      <c r="E123" s="744"/>
      <c r="F123" s="150"/>
      <c r="G123" s="150"/>
      <c r="H123" s="154"/>
    </row>
    <row r="124" spans="1:8" ht="18.75">
      <c r="A124" s="736" t="s">
        <v>486</v>
      </c>
      <c r="B124" s="736"/>
      <c r="C124" s="736"/>
      <c r="D124" s="743">
        <v>0</v>
      </c>
      <c r="E124" s="744"/>
      <c r="F124" s="150"/>
      <c r="G124" s="150"/>
      <c r="H124" s="154"/>
    </row>
    <row r="125" spans="1:8" ht="18.75">
      <c r="A125" s="736" t="s">
        <v>487</v>
      </c>
      <c r="B125" s="736"/>
      <c r="C125" s="736"/>
      <c r="D125" s="743">
        <v>0</v>
      </c>
      <c r="E125" s="744"/>
      <c r="F125" s="150"/>
      <c r="G125" s="150"/>
      <c r="H125" s="154"/>
    </row>
    <row r="126" spans="1:8" ht="18.75">
      <c r="A126" s="767" t="s">
        <v>70</v>
      </c>
      <c r="B126" s="767"/>
      <c r="C126" s="767"/>
      <c r="D126" s="768">
        <f>D127+D135</f>
        <v>11380.85</v>
      </c>
      <c r="E126" s="769"/>
      <c r="F126" s="155"/>
      <c r="G126" s="150"/>
      <c r="H126" s="154"/>
    </row>
    <row r="127" spans="1:8" ht="18.75">
      <c r="A127" s="781" t="s">
        <v>488</v>
      </c>
      <c r="B127" s="781"/>
      <c r="C127" s="781"/>
      <c r="D127" s="782">
        <f>D128+D132+D133+D134</f>
        <v>0</v>
      </c>
      <c r="E127" s="783"/>
      <c r="F127" s="155"/>
      <c r="G127" s="150"/>
      <c r="H127" s="154"/>
    </row>
    <row r="128" spans="1:8" ht="18.75">
      <c r="A128" s="775" t="s">
        <v>489</v>
      </c>
      <c r="B128" s="775"/>
      <c r="C128" s="775"/>
      <c r="D128" s="784">
        <f>SUM(D129:D131)</f>
        <v>0</v>
      </c>
      <c r="E128" s="785"/>
      <c r="F128" s="155"/>
      <c r="G128" s="150"/>
      <c r="H128" s="154"/>
    </row>
    <row r="129" spans="1:8" ht="18.75">
      <c r="A129" s="736" t="s">
        <v>490</v>
      </c>
      <c r="B129" s="736"/>
      <c r="C129" s="736"/>
      <c r="D129" s="743">
        <v>0</v>
      </c>
      <c r="E129" s="744"/>
      <c r="F129" s="155"/>
      <c r="G129" s="150"/>
      <c r="H129" s="154"/>
    </row>
    <row r="130" spans="1:8" ht="18.75">
      <c r="A130" s="736" t="s">
        <v>491</v>
      </c>
      <c r="B130" s="736"/>
      <c r="C130" s="736"/>
      <c r="D130" s="743">
        <v>0</v>
      </c>
      <c r="E130" s="744"/>
      <c r="F130" s="155"/>
      <c r="G130" s="150"/>
      <c r="H130" s="154"/>
    </row>
    <row r="131" spans="1:8" ht="18.75">
      <c r="A131" s="736" t="s">
        <v>492</v>
      </c>
      <c r="B131" s="736"/>
      <c r="C131" s="736"/>
      <c r="D131" s="743">
        <v>0</v>
      </c>
      <c r="E131" s="744"/>
      <c r="F131" s="155"/>
      <c r="G131" s="150"/>
      <c r="H131" s="154"/>
    </row>
    <row r="132" spans="1:8" ht="18.75">
      <c r="A132" s="736" t="s">
        <v>493</v>
      </c>
      <c r="B132" s="736"/>
      <c r="C132" s="736"/>
      <c r="D132" s="743">
        <v>0</v>
      </c>
      <c r="E132" s="744"/>
      <c r="F132" s="155"/>
      <c r="G132" s="150"/>
      <c r="H132" s="154"/>
    </row>
    <row r="133" spans="1:8" ht="18.75">
      <c r="A133" s="736" t="s">
        <v>494</v>
      </c>
      <c r="B133" s="736"/>
      <c r="C133" s="736"/>
      <c r="D133" s="743">
        <v>0</v>
      </c>
      <c r="E133" s="744"/>
      <c r="F133" s="155"/>
      <c r="G133" s="150"/>
      <c r="H133" s="154"/>
    </row>
    <row r="134" spans="1:8" ht="18.75">
      <c r="A134" s="736" t="s">
        <v>495</v>
      </c>
      <c r="B134" s="736"/>
      <c r="C134" s="736"/>
      <c r="D134" s="743">
        <v>0</v>
      </c>
      <c r="E134" s="744"/>
      <c r="F134" s="155"/>
      <c r="G134" s="150"/>
      <c r="H134" s="154"/>
    </row>
    <row r="135" spans="1:8" ht="18.75">
      <c r="A135" s="770" t="s">
        <v>496</v>
      </c>
      <c r="B135" s="770"/>
      <c r="C135" s="770"/>
      <c r="D135" s="782">
        <f>D136+D141+D142+D143</f>
        <v>11380.85</v>
      </c>
      <c r="E135" s="783"/>
      <c r="F135" s="155"/>
      <c r="G135" s="150"/>
      <c r="H135" s="154"/>
    </row>
    <row r="136" spans="1:8" ht="18.75">
      <c r="A136" s="786" t="s">
        <v>497</v>
      </c>
      <c r="B136" s="786"/>
      <c r="C136" s="786"/>
      <c r="D136" s="784">
        <f>SUM(D137:D140)</f>
        <v>11380.85</v>
      </c>
      <c r="E136" s="785"/>
      <c r="F136" s="155"/>
      <c r="G136" s="150"/>
      <c r="H136" s="154"/>
    </row>
    <row r="137" spans="1:8" ht="18.75">
      <c r="A137" s="736" t="s">
        <v>498</v>
      </c>
      <c r="B137" s="736"/>
      <c r="C137" s="736"/>
      <c r="D137" s="743">
        <v>3430.85</v>
      </c>
      <c r="E137" s="744"/>
      <c r="F137" s="155"/>
      <c r="G137" s="150"/>
      <c r="H137" s="154"/>
    </row>
    <row r="138" spans="1:8" ht="18.75">
      <c r="A138" s="736" t="s">
        <v>499</v>
      </c>
      <c r="B138" s="736"/>
      <c r="C138" s="736"/>
      <c r="D138" s="743"/>
      <c r="E138" s="744"/>
      <c r="F138" s="155"/>
      <c r="G138" s="150"/>
      <c r="H138" s="154"/>
    </row>
    <row r="139" spans="1:8" ht="18.75">
      <c r="A139" s="736" t="s">
        <v>500</v>
      </c>
      <c r="B139" s="736"/>
      <c r="C139" s="736"/>
      <c r="D139" s="743">
        <v>3150</v>
      </c>
      <c r="E139" s="744"/>
      <c r="F139" s="155"/>
      <c r="G139" s="150"/>
      <c r="H139" s="154"/>
    </row>
    <row r="140" spans="1:8" ht="18.75">
      <c r="A140" s="736" t="s">
        <v>501</v>
      </c>
      <c r="B140" s="736"/>
      <c r="C140" s="736"/>
      <c r="D140" s="743">
        <f>500+4000+300</f>
        <v>4800</v>
      </c>
      <c r="E140" s="744"/>
      <c r="F140" s="155"/>
      <c r="H140" s="154"/>
    </row>
    <row r="141" spans="1:8" ht="18.75">
      <c r="A141" s="736" t="s">
        <v>502</v>
      </c>
      <c r="B141" s="736"/>
      <c r="C141" s="736"/>
      <c r="D141" s="743"/>
      <c r="E141" s="744"/>
      <c r="F141" s="155"/>
      <c r="G141" s="150"/>
      <c r="H141" s="150"/>
    </row>
    <row r="142" spans="1:8" ht="18.75">
      <c r="A142" s="736" t="s">
        <v>503</v>
      </c>
      <c r="B142" s="736"/>
      <c r="C142" s="736"/>
      <c r="D142" s="743"/>
      <c r="E142" s="744"/>
      <c r="F142" s="155"/>
      <c r="G142" s="150"/>
      <c r="H142" s="154"/>
    </row>
    <row r="143" spans="1:8" ht="18.75">
      <c r="A143" s="736" t="s">
        <v>504</v>
      </c>
      <c r="B143" s="736"/>
      <c r="C143" s="736"/>
      <c r="D143" s="743">
        <v>0</v>
      </c>
      <c r="E143" s="744"/>
      <c r="F143" s="155"/>
      <c r="G143" s="150"/>
      <c r="H143" s="154"/>
    </row>
    <row r="144" spans="1:8" ht="18.75">
      <c r="A144" s="778" t="s">
        <v>71</v>
      </c>
      <c r="B144" s="697"/>
      <c r="C144" s="698"/>
      <c r="D144" s="779">
        <f>SUM(D145:E148)</f>
        <v>0</v>
      </c>
      <c r="E144" s="780"/>
      <c r="F144" s="155"/>
      <c r="G144" s="150"/>
      <c r="H144" s="154"/>
    </row>
    <row r="145" spans="1:8" ht="18.75">
      <c r="A145" s="787" t="s">
        <v>72</v>
      </c>
      <c r="B145" s="788"/>
      <c r="C145" s="789"/>
      <c r="D145" s="689">
        <v>0</v>
      </c>
      <c r="E145" s="690"/>
      <c r="F145" s="155"/>
      <c r="G145" s="145"/>
      <c r="H145" s="145"/>
    </row>
    <row r="146" spans="1:8" ht="18.75">
      <c r="A146" s="787" t="s">
        <v>73</v>
      </c>
      <c r="B146" s="788"/>
      <c r="C146" s="789"/>
      <c r="D146" s="689">
        <v>0</v>
      </c>
      <c r="E146" s="690"/>
      <c r="F146" s="145"/>
      <c r="G146" s="145"/>
      <c r="H146" s="145"/>
    </row>
    <row r="147" spans="1:8" ht="18.75">
      <c r="A147" s="787" t="s">
        <v>74</v>
      </c>
      <c r="B147" s="788"/>
      <c r="C147" s="789"/>
      <c r="D147" s="689">
        <v>0</v>
      </c>
      <c r="E147" s="690"/>
      <c r="F147" s="145"/>
      <c r="G147" s="145"/>
      <c r="H147" s="145"/>
    </row>
    <row r="148" spans="1:8" ht="18.75">
      <c r="A148" s="787" t="s">
        <v>75</v>
      </c>
      <c r="B148" s="788"/>
      <c r="C148" s="789"/>
      <c r="D148" s="689">
        <v>0</v>
      </c>
      <c r="E148" s="690"/>
      <c r="F148" s="145"/>
      <c r="G148" s="145"/>
      <c r="H148" s="145"/>
    </row>
    <row r="149" spans="1:8" ht="18.75">
      <c r="A149" s="790" t="s">
        <v>76</v>
      </c>
      <c r="B149" s="791"/>
      <c r="C149" s="792"/>
      <c r="D149" s="793">
        <f>D12</f>
        <v>0</v>
      </c>
      <c r="E149" s="794"/>
      <c r="F149" s="155"/>
      <c r="G149" s="145"/>
      <c r="H149" s="145"/>
    </row>
    <row r="150" spans="1:8" ht="18.75">
      <c r="A150" s="712" t="s">
        <v>77</v>
      </c>
      <c r="B150" s="713"/>
      <c r="C150" s="714"/>
      <c r="D150" s="795">
        <f>18000+18000</f>
        <v>36000</v>
      </c>
      <c r="E150" s="796"/>
      <c r="F150" s="155"/>
      <c r="G150" s="150"/>
      <c r="H150" s="154"/>
    </row>
    <row r="151" spans="1:8" ht="18.75">
      <c r="A151" s="678" t="s">
        <v>78</v>
      </c>
      <c r="B151" s="679"/>
      <c r="C151" s="680"/>
      <c r="D151" s="707">
        <f>D23+D34+D43+D63+D84+D100+D126+D144+D149+D150</f>
        <v>883111.58312680002</v>
      </c>
      <c r="E151" s="708"/>
      <c r="F151" s="155"/>
      <c r="G151" s="150"/>
      <c r="H151" s="154"/>
    </row>
    <row r="152" spans="1:8" ht="18.75">
      <c r="A152" s="797" t="s">
        <v>79</v>
      </c>
      <c r="B152" s="703"/>
      <c r="C152" s="704"/>
      <c r="D152" s="705">
        <f>D20-D151</f>
        <v>285793.13687319995</v>
      </c>
      <c r="E152" s="706"/>
      <c r="F152" s="155"/>
      <c r="G152" s="150"/>
      <c r="H152" s="154"/>
    </row>
    <row r="153" spans="1:8" ht="18.75">
      <c r="A153" s="798" t="s">
        <v>80</v>
      </c>
      <c r="B153" s="799"/>
      <c r="C153" s="800"/>
      <c r="D153" s="691">
        <v>0</v>
      </c>
      <c r="E153" s="692"/>
      <c r="F153" s="150"/>
      <c r="G153" s="150"/>
      <c r="H153" s="150"/>
    </row>
    <row r="154" spans="1:8" ht="18.75">
      <c r="A154" s="798" t="s">
        <v>81</v>
      </c>
      <c r="B154" s="799"/>
      <c r="C154" s="800"/>
      <c r="D154" s="691">
        <v>0</v>
      </c>
      <c r="E154" s="692"/>
      <c r="F154" s="145"/>
      <c r="G154" s="145"/>
      <c r="H154" s="145"/>
    </row>
    <row r="155" spans="1:8" ht="18.75">
      <c r="A155" s="678" t="s">
        <v>82</v>
      </c>
      <c r="B155" s="679"/>
      <c r="C155" s="680"/>
      <c r="D155" s="707">
        <f>TURNOVER!B22</f>
        <v>2.666666666666667</v>
      </c>
      <c r="E155" s="708"/>
      <c r="F155" s="145"/>
      <c r="G155" s="145"/>
      <c r="H155" s="145"/>
    </row>
    <row r="156" spans="1:8" ht="15.75">
      <c r="A156" s="165"/>
      <c r="B156" s="166"/>
      <c r="C156" s="161"/>
      <c r="D156" s="749"/>
      <c r="E156" s="750"/>
      <c r="F156" s="167"/>
      <c r="G156" s="167"/>
      <c r="H156" s="167"/>
    </row>
    <row r="157" spans="1:8" ht="33.75" customHeight="1">
      <c r="A157" s="751" t="s">
        <v>57</v>
      </c>
      <c r="B157" s="751"/>
      <c r="C157" s="162" t="s">
        <v>58</v>
      </c>
      <c r="D157" s="752" t="s">
        <v>57</v>
      </c>
      <c r="E157" s="753"/>
      <c r="F157" s="167"/>
      <c r="G157" s="167"/>
      <c r="H157" s="167"/>
    </row>
    <row r="158" spans="1:8" ht="32.25" customHeight="1">
      <c r="A158" s="754" t="s">
        <v>59</v>
      </c>
      <c r="B158" s="754"/>
      <c r="C158" s="164" t="s">
        <v>60</v>
      </c>
      <c r="D158" s="755" t="s">
        <v>61</v>
      </c>
      <c r="E158" s="756"/>
      <c r="F158" s="167"/>
      <c r="G158" s="167"/>
      <c r="H158" s="167"/>
    </row>
    <row r="159" spans="1:8" ht="15.75">
      <c r="A159" s="838"/>
      <c r="B159" s="661" t="s">
        <v>0</v>
      </c>
      <c r="C159" s="662"/>
      <c r="D159" s="663" t="s">
        <v>402</v>
      </c>
      <c r="E159" s="664"/>
      <c r="F159" s="167"/>
      <c r="G159" s="167"/>
      <c r="H159" s="167"/>
    </row>
    <row r="160" spans="1:8" ht="15.75" customHeight="1">
      <c r="A160" s="839"/>
      <c r="B160" s="665" t="s">
        <v>1</v>
      </c>
      <c r="C160" s="666"/>
      <c r="D160" s="841" t="s">
        <v>2</v>
      </c>
      <c r="E160" s="841" t="s">
        <v>3</v>
      </c>
      <c r="F160" s="167"/>
      <c r="G160" s="167"/>
      <c r="H160" s="167"/>
    </row>
    <row r="161" spans="1:8" ht="15.75">
      <c r="A161" s="839"/>
      <c r="B161" s="667" t="s">
        <v>4</v>
      </c>
      <c r="C161" s="668"/>
      <c r="D161" s="842"/>
      <c r="E161" s="842"/>
      <c r="F161" s="167"/>
      <c r="G161" s="167"/>
      <c r="H161" s="167"/>
    </row>
    <row r="162" spans="1:8" ht="15.75" customHeight="1">
      <c r="A162" s="839"/>
      <c r="B162" s="801" t="s">
        <v>83</v>
      </c>
      <c r="C162" s="802"/>
      <c r="D162" s="843" t="s">
        <v>1025</v>
      </c>
      <c r="E162" s="845">
        <f>E4</f>
        <v>1</v>
      </c>
      <c r="F162" s="167"/>
      <c r="G162" s="167"/>
      <c r="H162" s="167"/>
    </row>
    <row r="163" spans="1:8" ht="15.75" customHeight="1">
      <c r="A163" s="840"/>
      <c r="B163" s="669" t="s">
        <v>5</v>
      </c>
      <c r="C163" s="670"/>
      <c r="D163" s="844"/>
      <c r="E163" s="846"/>
      <c r="F163" s="167"/>
      <c r="G163" s="167"/>
      <c r="H163" s="167"/>
    </row>
    <row r="164" spans="1:8" ht="15.75">
      <c r="A164" s="757" t="s">
        <v>6</v>
      </c>
      <c r="B164" s="758"/>
      <c r="C164" s="759" t="s">
        <v>7</v>
      </c>
      <c r="D164" s="760"/>
      <c r="E164" s="761"/>
      <c r="F164" s="167"/>
      <c r="G164" s="167"/>
      <c r="H164" s="167"/>
    </row>
    <row r="165" spans="1:8" ht="36.75" customHeight="1">
      <c r="A165" s="762" t="s">
        <v>389</v>
      </c>
      <c r="B165" s="763"/>
      <c r="C165" s="764" t="s">
        <v>550</v>
      </c>
      <c r="D165" s="765"/>
      <c r="E165" s="766"/>
      <c r="F165" s="167"/>
      <c r="G165" s="167"/>
      <c r="H165" s="167"/>
    </row>
    <row r="166" spans="1:8" ht="21">
      <c r="A166" s="168" t="s">
        <v>84</v>
      </c>
      <c r="B166" s="272"/>
      <c r="C166" s="272"/>
      <c r="D166" s="146"/>
      <c r="E166" s="169"/>
      <c r="F166" s="145"/>
    </row>
    <row r="167" spans="1:8" ht="15.75">
      <c r="A167" s="675" t="s">
        <v>10</v>
      </c>
      <c r="B167" s="676"/>
      <c r="C167" s="677"/>
      <c r="D167" s="803" t="s">
        <v>11</v>
      </c>
      <c r="E167" s="804"/>
      <c r="F167" s="145"/>
    </row>
    <row r="168" spans="1:8" ht="18.75">
      <c r="A168" s="805" t="s">
        <v>85</v>
      </c>
      <c r="B168" s="806"/>
      <c r="C168" s="807"/>
      <c r="D168" s="691">
        <f>'FUNDO FIXO'!C52</f>
        <v>302.5</v>
      </c>
      <c r="E168" s="692"/>
      <c r="F168" s="170"/>
    </row>
    <row r="169" spans="1:8" ht="18.75">
      <c r="A169" s="805" t="s">
        <v>86</v>
      </c>
      <c r="B169" s="806"/>
      <c r="C169" s="807"/>
      <c r="D169" s="691">
        <f>'FUNDO FIXO'!C53</f>
        <v>74.47</v>
      </c>
      <c r="E169" s="692"/>
      <c r="F169" s="145"/>
    </row>
    <row r="170" spans="1:8" ht="18.75">
      <c r="A170" s="805" t="s">
        <v>87</v>
      </c>
      <c r="B170" s="806"/>
      <c r="C170" s="807"/>
      <c r="D170" s="691">
        <f>'FUNDO FIXO'!C54</f>
        <v>0</v>
      </c>
      <c r="E170" s="692"/>
      <c r="F170" s="145"/>
    </row>
    <row r="171" spans="1:8" ht="18.75">
      <c r="A171" s="808" t="s">
        <v>88</v>
      </c>
      <c r="B171" s="809"/>
      <c r="C171" s="810"/>
      <c r="D171" s="707">
        <f>D168-D169+D170</f>
        <v>228.03</v>
      </c>
      <c r="E171" s="708"/>
      <c r="F171" s="155"/>
    </row>
    <row r="172" spans="1:8" ht="15.75">
      <c r="A172" s="171"/>
      <c r="B172" s="172"/>
      <c r="C172" s="172"/>
      <c r="D172" s="173"/>
      <c r="E172" s="174"/>
      <c r="F172" s="155"/>
    </row>
    <row r="173" spans="1:8" ht="21">
      <c r="A173" s="175" t="s">
        <v>89</v>
      </c>
      <c r="B173" s="172"/>
      <c r="C173" s="172"/>
      <c r="D173" s="173"/>
      <c r="E173" s="174"/>
      <c r="F173" s="145"/>
    </row>
    <row r="174" spans="1:8" ht="15.75">
      <c r="A174" s="675" t="s">
        <v>10</v>
      </c>
      <c r="B174" s="676"/>
      <c r="C174" s="677"/>
      <c r="D174" s="803" t="s">
        <v>11</v>
      </c>
      <c r="E174" s="804"/>
      <c r="F174" s="145"/>
    </row>
    <row r="175" spans="1:8" ht="18.75">
      <c r="A175" s="805" t="s">
        <v>85</v>
      </c>
      <c r="B175" s="806"/>
      <c r="C175" s="807"/>
      <c r="D175" s="701">
        <f>'1 CONTA CORRENTE (D E C)'!D13+'2. CONTA CORRENTE (D E C)'!D13+'3. CONTA CORRENTE (D E C)'!D13</f>
        <v>1381.97</v>
      </c>
      <c r="E175" s="702"/>
      <c r="F175" s="170"/>
    </row>
    <row r="176" spans="1:8" ht="18.75">
      <c r="A176" s="805" t="s">
        <v>86</v>
      </c>
      <c r="B176" s="806"/>
      <c r="C176" s="807"/>
      <c r="D176" s="701">
        <f>'1 CONTA CORRENTE (D E C)'!C350+'2. CONTA CORRENTE (D E C)'!C350+'3. CONTA CORRENTE (D E C)'!C350</f>
        <v>2994762.7709999951</v>
      </c>
      <c r="E176" s="702"/>
      <c r="F176" s="145"/>
    </row>
    <row r="177" spans="1:6" ht="18.75">
      <c r="A177" s="805" t="s">
        <v>87</v>
      </c>
      <c r="B177" s="806"/>
      <c r="C177" s="807"/>
      <c r="D177" s="701">
        <f>'1 CONTA CORRENTE (D E C)'!D350+'2. CONTA CORRENTE (D E C)'!D350+'3. CONTA CORRENTE (D E C)'!D350</f>
        <v>2999690.49</v>
      </c>
      <c r="E177" s="702"/>
      <c r="F177" s="145"/>
    </row>
    <row r="178" spans="1:6" ht="18.75">
      <c r="A178" s="808" t="s">
        <v>88</v>
      </c>
      <c r="B178" s="809"/>
      <c r="C178" s="810"/>
      <c r="D178" s="707">
        <f>D175-D176+D177</f>
        <v>6309.6890000053681</v>
      </c>
      <c r="E178" s="708"/>
      <c r="F178" s="155"/>
    </row>
    <row r="179" spans="1:6" ht="15.75">
      <c r="A179" s="171"/>
      <c r="B179" s="172"/>
      <c r="C179" s="172"/>
      <c r="D179" s="173"/>
      <c r="E179" s="174"/>
      <c r="F179" s="155"/>
    </row>
    <row r="180" spans="1:6" ht="21">
      <c r="A180" s="175" t="s">
        <v>90</v>
      </c>
      <c r="B180" s="172"/>
      <c r="C180" s="172"/>
      <c r="D180" s="173"/>
      <c r="E180" s="174"/>
      <c r="F180" s="145"/>
    </row>
    <row r="181" spans="1:6" ht="15.75">
      <c r="A181" s="675" t="s">
        <v>10</v>
      </c>
      <c r="B181" s="676"/>
      <c r="C181" s="677"/>
      <c r="D181" s="803" t="s">
        <v>11</v>
      </c>
      <c r="E181" s="804"/>
      <c r="F181" s="145"/>
    </row>
    <row r="182" spans="1:6" ht="18.75">
      <c r="A182" s="805" t="s">
        <v>91</v>
      </c>
      <c r="B182" s="806"/>
      <c r="C182" s="807"/>
      <c r="D182" s="701">
        <f>'SALDO DE ESTOQUE'!D23</f>
        <v>398668.18999999994</v>
      </c>
      <c r="E182" s="702"/>
      <c r="F182" s="155"/>
    </row>
    <row r="183" spans="1:6" ht="18.75">
      <c r="A183" s="805" t="s">
        <v>92</v>
      </c>
      <c r="B183" s="806"/>
      <c r="C183" s="807"/>
      <c r="D183" s="701">
        <f>'SALDO DE ESTOQUE'!D46</f>
        <v>35883.01</v>
      </c>
      <c r="E183" s="702"/>
      <c r="F183" s="155"/>
    </row>
    <row r="184" spans="1:6" ht="18.75">
      <c r="A184" s="805" t="s">
        <v>505</v>
      </c>
      <c r="B184" s="806"/>
      <c r="C184" s="807"/>
      <c r="D184" s="701">
        <f>'SALDO DE ESTOQUE'!D53</f>
        <v>0</v>
      </c>
      <c r="E184" s="702"/>
      <c r="F184" s="155"/>
    </row>
    <row r="185" spans="1:6" ht="18.75">
      <c r="A185" s="808" t="s">
        <v>506</v>
      </c>
      <c r="B185" s="809"/>
      <c r="C185" s="810"/>
      <c r="D185" s="707">
        <f>SUM(D182:E184)</f>
        <v>434551.19999999995</v>
      </c>
      <c r="E185" s="708"/>
      <c r="F185" s="155"/>
    </row>
    <row r="186" spans="1:6" ht="18.75">
      <c r="A186" s="176"/>
      <c r="B186" s="177"/>
      <c r="C186" s="177"/>
      <c r="D186" s="178"/>
      <c r="E186" s="179"/>
      <c r="F186" s="155"/>
    </row>
    <row r="187" spans="1:6" ht="21">
      <c r="A187" s="175" t="s">
        <v>93</v>
      </c>
      <c r="B187" s="172"/>
      <c r="C187" s="172"/>
      <c r="D187" s="173"/>
      <c r="E187" s="174"/>
      <c r="F187" s="145"/>
    </row>
    <row r="188" spans="1:6" ht="15.75">
      <c r="A188" s="675" t="s">
        <v>10</v>
      </c>
      <c r="B188" s="676"/>
      <c r="C188" s="677"/>
      <c r="D188" s="803" t="s">
        <v>11</v>
      </c>
      <c r="E188" s="804"/>
      <c r="F188" s="145"/>
    </row>
    <row r="189" spans="1:6" ht="18.75">
      <c r="A189" s="805" t="s">
        <v>85</v>
      </c>
      <c r="B189" s="806"/>
      <c r="C189" s="807"/>
      <c r="D189" s="701">
        <f>'APLICAÇÃO FINANCEIRA'!B24</f>
        <v>759708.6399999999</v>
      </c>
      <c r="E189" s="702"/>
      <c r="F189" s="170"/>
    </row>
    <row r="190" spans="1:6" ht="18.75">
      <c r="A190" s="805" t="s">
        <v>94</v>
      </c>
      <c r="B190" s="806"/>
      <c r="C190" s="807"/>
      <c r="D190" s="701">
        <f>'APLICAÇÃO FINANCEIRA'!C24</f>
        <v>1799583.37</v>
      </c>
      <c r="E190" s="702"/>
      <c r="F190" s="145"/>
    </row>
    <row r="191" spans="1:6" ht="18.75">
      <c r="A191" s="805" t="s">
        <v>95</v>
      </c>
      <c r="B191" s="806"/>
      <c r="C191" s="807"/>
      <c r="D191" s="701">
        <f>'APLICAÇÃO FINANCEIRA'!D24</f>
        <v>1040000</v>
      </c>
      <c r="E191" s="702"/>
      <c r="F191" s="145"/>
    </row>
    <row r="192" spans="1:6" ht="18.75">
      <c r="A192" s="805" t="s">
        <v>96</v>
      </c>
      <c r="B192" s="806"/>
      <c r="C192" s="807"/>
      <c r="D192" s="701">
        <f>'APLICAÇÃO FINANCEIRA'!E24</f>
        <v>6447.99</v>
      </c>
      <c r="E192" s="702"/>
      <c r="F192" s="145"/>
    </row>
    <row r="193" spans="1:8" ht="18.75">
      <c r="A193" s="805" t="s">
        <v>97</v>
      </c>
      <c r="B193" s="806"/>
      <c r="C193" s="807"/>
      <c r="D193" s="701">
        <f>'APLICAÇÃO FINANCEIRA'!F24</f>
        <v>0</v>
      </c>
      <c r="E193" s="702"/>
      <c r="F193" s="145"/>
    </row>
    <row r="194" spans="1:8" ht="18.75">
      <c r="A194" s="808" t="s">
        <v>98</v>
      </c>
      <c r="B194" s="809"/>
      <c r="C194" s="810"/>
      <c r="D194" s="707">
        <f>D189-D190+D191+D192-D193</f>
        <v>6573.2599999997856</v>
      </c>
      <c r="E194" s="708"/>
      <c r="F194" s="155"/>
    </row>
    <row r="195" spans="1:8" ht="15.75">
      <c r="A195" s="180"/>
      <c r="B195" s="172"/>
      <c r="C195" s="172"/>
      <c r="D195" s="173"/>
      <c r="E195" s="174"/>
      <c r="F195" s="155"/>
    </row>
    <row r="196" spans="1:8" ht="18.75">
      <c r="A196" s="675" t="s">
        <v>99</v>
      </c>
      <c r="B196" s="676"/>
      <c r="C196" s="677"/>
      <c r="D196" s="707">
        <f>D194+D178+D171+D185</f>
        <v>447662.17900000513</v>
      </c>
      <c r="E196" s="708"/>
      <c r="F196" s="155"/>
    </row>
    <row r="197" spans="1:8" ht="15.75">
      <c r="A197" s="811"/>
      <c r="B197" s="812"/>
      <c r="C197" s="812"/>
      <c r="D197" s="173"/>
      <c r="E197" s="174"/>
      <c r="F197" s="155"/>
      <c r="G197" s="145"/>
      <c r="H197" s="145"/>
    </row>
    <row r="198" spans="1:8" ht="21">
      <c r="A198" s="181" t="s">
        <v>100</v>
      </c>
      <c r="B198" s="172"/>
      <c r="C198" s="172"/>
      <c r="D198" s="173"/>
      <c r="E198" s="182"/>
      <c r="F198" s="145"/>
      <c r="G198" s="145"/>
      <c r="H198" s="145"/>
    </row>
    <row r="199" spans="1:8" ht="15.75">
      <c r="A199" s="813" t="s">
        <v>10</v>
      </c>
      <c r="B199" s="814"/>
      <c r="C199" s="815"/>
      <c r="D199" s="816" t="s">
        <v>11</v>
      </c>
      <c r="E199" s="817"/>
      <c r="F199" s="145"/>
      <c r="G199" s="145"/>
      <c r="H199" s="145"/>
    </row>
    <row r="200" spans="1:8" ht="18.75" customHeight="1">
      <c r="A200" s="818" t="s">
        <v>101</v>
      </c>
      <c r="B200" s="819"/>
      <c r="C200" s="820"/>
      <c r="D200" s="821"/>
      <c r="E200" s="822"/>
      <c r="F200" s="145"/>
      <c r="G200" s="145"/>
      <c r="H200" s="145"/>
    </row>
    <row r="201" spans="1:8" ht="18.75" customHeight="1">
      <c r="A201" s="818" t="s">
        <v>102</v>
      </c>
      <c r="B201" s="819"/>
      <c r="C201" s="820"/>
      <c r="D201" s="823"/>
      <c r="E201" s="824"/>
      <c r="F201" s="145"/>
      <c r="G201" s="145"/>
      <c r="H201" s="145"/>
    </row>
    <row r="202" spans="1:8" ht="18.75" customHeight="1">
      <c r="A202" s="818" t="s">
        <v>103</v>
      </c>
      <c r="B202" s="819"/>
      <c r="C202" s="820"/>
      <c r="D202" s="823">
        <v>259251.47</v>
      </c>
      <c r="E202" s="824"/>
      <c r="F202" s="145"/>
      <c r="G202" s="145"/>
      <c r="H202" s="145"/>
    </row>
    <row r="203" spans="1:8" ht="18.75" customHeight="1">
      <c r="A203" s="818" t="s">
        <v>104</v>
      </c>
      <c r="B203" s="819"/>
      <c r="C203" s="820"/>
      <c r="D203" s="828">
        <v>17996.46</v>
      </c>
      <c r="E203" s="829"/>
      <c r="F203" s="183"/>
      <c r="G203" s="145"/>
      <c r="H203" s="145"/>
    </row>
    <row r="204" spans="1:8" ht="18.75">
      <c r="A204" s="675" t="s">
        <v>105</v>
      </c>
      <c r="B204" s="676"/>
      <c r="C204" s="677"/>
      <c r="D204" s="707">
        <f>SUM(D200:E203)</f>
        <v>277247.93</v>
      </c>
      <c r="E204" s="708"/>
      <c r="F204" s="155"/>
      <c r="G204" s="145"/>
      <c r="H204" s="145"/>
    </row>
    <row r="205" spans="1:8" ht="15.75">
      <c r="A205" s="171"/>
      <c r="B205" s="172"/>
      <c r="C205" s="172"/>
      <c r="D205" s="173"/>
      <c r="E205" s="174"/>
      <c r="F205" s="155"/>
      <c r="G205" s="145"/>
      <c r="H205" s="182"/>
    </row>
    <row r="206" spans="1:8" ht="21">
      <c r="A206" s="181" t="s">
        <v>106</v>
      </c>
      <c r="B206" s="172"/>
      <c r="C206" s="172"/>
      <c r="D206" s="173"/>
      <c r="E206" s="182"/>
      <c r="F206" s="145"/>
      <c r="G206" s="145"/>
      <c r="H206" s="145"/>
    </row>
    <row r="207" spans="1:8" ht="15.75">
      <c r="A207" s="813" t="s">
        <v>10</v>
      </c>
      <c r="B207" s="814"/>
      <c r="C207" s="815"/>
      <c r="D207" s="816" t="s">
        <v>11</v>
      </c>
      <c r="E207" s="817"/>
      <c r="F207" s="145"/>
      <c r="G207" s="145"/>
      <c r="H207" s="145"/>
    </row>
    <row r="208" spans="1:8" ht="18.75">
      <c r="A208" s="825" t="s">
        <v>85</v>
      </c>
      <c r="B208" s="826"/>
      <c r="C208" s="827"/>
      <c r="D208" s="691">
        <v>1026747.17</v>
      </c>
      <c r="E208" s="692"/>
      <c r="F208" s="170"/>
      <c r="G208" s="145"/>
      <c r="H208" s="145"/>
    </row>
    <row r="209" spans="1:8" ht="15.75" customHeight="1">
      <c r="A209" s="825" t="s">
        <v>107</v>
      </c>
      <c r="B209" s="826"/>
      <c r="C209" s="827"/>
      <c r="D209" s="701">
        <f>D33</f>
        <v>135012.78072680003</v>
      </c>
      <c r="E209" s="702"/>
      <c r="F209" s="155"/>
      <c r="G209" s="145"/>
      <c r="H209" s="145"/>
    </row>
    <row r="210" spans="1:8" ht="18.75">
      <c r="A210" s="825" t="s">
        <v>108</v>
      </c>
      <c r="B210" s="826"/>
      <c r="C210" s="827"/>
      <c r="D210" s="701">
        <f>'CÁLCULO FOLHA DE PAGAMENTO'!H15</f>
        <v>0</v>
      </c>
      <c r="E210" s="702"/>
      <c r="F210" s="155"/>
      <c r="G210" s="145"/>
      <c r="H210" s="145"/>
    </row>
    <row r="211" spans="1:8" ht="18.75">
      <c r="A211" s="825" t="s">
        <v>109</v>
      </c>
      <c r="B211" s="826"/>
      <c r="C211" s="827"/>
      <c r="D211" s="701">
        <f>'CÁLCULO FOLHA DE PAGAMENTO'!H17</f>
        <v>162712.21679999999</v>
      </c>
      <c r="E211" s="702"/>
      <c r="F211" s="155"/>
      <c r="G211" s="145"/>
      <c r="H211" s="145"/>
    </row>
    <row r="212" spans="1:8" ht="15.75" customHeight="1">
      <c r="A212" s="825" t="s">
        <v>110</v>
      </c>
      <c r="B212" s="826"/>
      <c r="C212" s="827"/>
      <c r="D212" s="701">
        <f>'CÁLCULO FOLHA DE PAGAMENTO'!H19</f>
        <v>35370.063999999998</v>
      </c>
      <c r="E212" s="702"/>
      <c r="F212" s="155"/>
      <c r="G212" s="145"/>
      <c r="H212" s="145"/>
    </row>
    <row r="213" spans="1:8" ht="18.75">
      <c r="A213" s="808" t="s">
        <v>111</v>
      </c>
      <c r="B213" s="809"/>
      <c r="C213" s="810"/>
      <c r="D213" s="707">
        <f>D208+D209-D210-D211-D212</f>
        <v>963677.66992680007</v>
      </c>
      <c r="E213" s="708"/>
      <c r="F213" s="155"/>
      <c r="G213" s="145"/>
      <c r="H213" s="145"/>
    </row>
    <row r="214" spans="1:8" ht="15.75">
      <c r="A214" s="171"/>
      <c r="B214" s="172"/>
      <c r="C214" s="172"/>
      <c r="D214" s="173"/>
      <c r="E214" s="174"/>
      <c r="F214" s="155"/>
      <c r="G214" s="145"/>
      <c r="H214" s="145"/>
    </row>
    <row r="215" spans="1:8" ht="21" customHeight="1">
      <c r="A215" s="830" t="s">
        <v>112</v>
      </c>
      <c r="B215" s="830"/>
      <c r="C215" s="830"/>
      <c r="D215" s="173"/>
      <c r="E215" s="182"/>
      <c r="F215" s="145"/>
      <c r="G215" s="145"/>
      <c r="H215" s="145"/>
    </row>
    <row r="216" spans="1:8" ht="15.75">
      <c r="A216" s="813" t="s">
        <v>10</v>
      </c>
      <c r="B216" s="814"/>
      <c r="C216" s="815"/>
      <c r="D216" s="816" t="s">
        <v>11</v>
      </c>
      <c r="E216" s="817"/>
      <c r="F216" s="145"/>
      <c r="G216" s="145"/>
      <c r="H216" s="145"/>
    </row>
    <row r="217" spans="1:8" ht="18.75">
      <c r="A217" s="825" t="s">
        <v>113</v>
      </c>
      <c r="B217" s="826"/>
      <c r="C217" s="827"/>
      <c r="D217" s="691">
        <v>0</v>
      </c>
      <c r="E217" s="692"/>
      <c r="F217" s="145"/>
      <c r="G217" s="145"/>
      <c r="H217" s="145"/>
    </row>
    <row r="218" spans="1:8" ht="18.75">
      <c r="A218" s="825" t="s">
        <v>114</v>
      </c>
      <c r="B218" s="826"/>
      <c r="C218" s="827"/>
      <c r="D218" s="691">
        <v>0</v>
      </c>
      <c r="E218" s="692"/>
      <c r="F218" s="145"/>
      <c r="G218" s="145"/>
      <c r="H218" s="145"/>
    </row>
    <row r="219" spans="1:8" ht="21" customHeight="1">
      <c r="A219" s="825" t="s">
        <v>115</v>
      </c>
      <c r="B219" s="826"/>
      <c r="C219" s="827"/>
      <c r="D219" s="691">
        <v>0</v>
      </c>
      <c r="E219" s="692"/>
      <c r="F219" s="145"/>
      <c r="G219" s="145"/>
      <c r="H219" s="145"/>
    </row>
    <row r="220" spans="1:8" ht="18.75">
      <c r="A220" s="825" t="s">
        <v>116</v>
      </c>
      <c r="B220" s="826"/>
      <c r="C220" s="827"/>
      <c r="D220" s="691">
        <v>0</v>
      </c>
      <c r="E220" s="692"/>
      <c r="F220" s="145"/>
      <c r="G220" s="145"/>
      <c r="H220" s="145"/>
    </row>
    <row r="221" spans="1:8" ht="18.75">
      <c r="A221" s="825" t="s">
        <v>117</v>
      </c>
      <c r="B221" s="826"/>
      <c r="C221" s="827"/>
      <c r="D221" s="691">
        <v>0</v>
      </c>
      <c r="E221" s="692"/>
      <c r="F221" s="145"/>
      <c r="G221" s="145"/>
      <c r="H221" s="145"/>
    </row>
    <row r="222" spans="1:8" ht="18.75">
      <c r="A222" s="675" t="s">
        <v>105</v>
      </c>
      <c r="B222" s="676"/>
      <c r="C222" s="677"/>
      <c r="D222" s="707">
        <f>SUM(D217:E221)</f>
        <v>0</v>
      </c>
      <c r="E222" s="708"/>
      <c r="F222" s="155"/>
      <c r="G222" s="145"/>
      <c r="H222" s="184"/>
    </row>
    <row r="223" spans="1:8" ht="18.75">
      <c r="A223" s="185"/>
      <c r="B223" s="185"/>
      <c r="C223" s="185"/>
      <c r="D223" s="186"/>
      <c r="E223" s="186"/>
      <c r="F223" s="155"/>
      <c r="G223" s="145"/>
      <c r="H223" s="145"/>
    </row>
    <row r="224" spans="1:8" ht="21" customHeight="1">
      <c r="A224" s="830" t="s">
        <v>118</v>
      </c>
      <c r="B224" s="830"/>
      <c r="C224" s="830"/>
      <c r="D224" s="830"/>
      <c r="E224" s="830"/>
      <c r="F224" s="145"/>
      <c r="G224" s="145"/>
      <c r="H224" s="145"/>
    </row>
    <row r="225" spans="1:8" ht="15.75">
      <c r="A225" s="675" t="s">
        <v>10</v>
      </c>
      <c r="B225" s="676"/>
      <c r="C225" s="677"/>
      <c r="D225" s="816" t="s">
        <v>11</v>
      </c>
      <c r="E225" s="817"/>
      <c r="F225" s="145"/>
      <c r="G225" s="145"/>
      <c r="H225" s="145"/>
    </row>
    <row r="226" spans="1:8" ht="18.75">
      <c r="A226" s="825" t="s">
        <v>85</v>
      </c>
      <c r="B226" s="826"/>
      <c r="C226" s="827"/>
      <c r="D226" s="691">
        <v>0</v>
      </c>
      <c r="E226" s="692"/>
      <c r="F226" s="170"/>
      <c r="G226" s="145"/>
      <c r="H226" s="145"/>
    </row>
    <row r="227" spans="1:8" ht="18.75">
      <c r="A227" s="825" t="s">
        <v>119</v>
      </c>
      <c r="B227" s="826"/>
      <c r="C227" s="827"/>
      <c r="D227" s="691">
        <v>0</v>
      </c>
      <c r="E227" s="692"/>
      <c r="F227" s="145"/>
      <c r="G227" s="145"/>
      <c r="H227" s="145"/>
    </row>
    <row r="228" spans="1:8" ht="18.75">
      <c r="A228" s="825" t="s">
        <v>120</v>
      </c>
      <c r="B228" s="826"/>
      <c r="C228" s="827"/>
      <c r="D228" s="701">
        <f>D222</f>
        <v>0</v>
      </c>
      <c r="E228" s="702"/>
      <c r="F228" s="155"/>
      <c r="G228" s="145"/>
      <c r="H228" s="145"/>
    </row>
    <row r="229" spans="1:8" ht="18.75">
      <c r="A229" s="808" t="s">
        <v>121</v>
      </c>
      <c r="B229" s="809"/>
      <c r="C229" s="810"/>
      <c r="D229" s="707">
        <f>D226+D227-D228</f>
        <v>0</v>
      </c>
      <c r="E229" s="708"/>
      <c r="F229" s="155"/>
      <c r="G229" s="145"/>
      <c r="H229" s="145"/>
    </row>
    <row r="230" spans="1:8" ht="15.75">
      <c r="A230" s="187"/>
      <c r="B230" s="187"/>
      <c r="C230" s="188"/>
      <c r="D230" s="831"/>
      <c r="E230" s="832"/>
      <c r="F230" s="145"/>
      <c r="G230" s="145"/>
      <c r="H230" s="184"/>
    </row>
    <row r="231" spans="1:8" ht="15.75" customHeight="1">
      <c r="A231" s="751" t="s">
        <v>57</v>
      </c>
      <c r="B231" s="751"/>
      <c r="C231" s="162" t="s">
        <v>58</v>
      </c>
      <c r="D231" s="834" t="s">
        <v>57</v>
      </c>
      <c r="E231" s="835"/>
      <c r="F231" s="145"/>
      <c r="G231" s="145"/>
      <c r="H231" s="184"/>
    </row>
    <row r="232" spans="1:8" ht="36.75" customHeight="1">
      <c r="A232" s="754" t="s">
        <v>59</v>
      </c>
      <c r="B232" s="754"/>
      <c r="C232" s="164" t="s">
        <v>60</v>
      </c>
      <c r="D232" s="836" t="s">
        <v>61</v>
      </c>
      <c r="E232" s="837"/>
      <c r="F232" s="145"/>
      <c r="G232" s="145"/>
      <c r="H232" s="184"/>
    </row>
  </sheetData>
  <sheetProtection password="B090" sheet="1" objects="1" scenarios="1"/>
  <mergeCells count="431">
    <mergeCell ref="D143:E143"/>
    <mergeCell ref="A184:C184"/>
    <mergeCell ref="D184:E184"/>
    <mergeCell ref="D42:E42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A124:C124"/>
    <mergeCell ref="A125:C125"/>
    <mergeCell ref="D106:E106"/>
    <mergeCell ref="D107:E107"/>
    <mergeCell ref="D108:E108"/>
    <mergeCell ref="D109:E109"/>
    <mergeCell ref="D110:E110"/>
    <mergeCell ref="D111:E111"/>
    <mergeCell ref="D112:E112"/>
    <mergeCell ref="D113:E113"/>
    <mergeCell ref="D114:E114"/>
    <mergeCell ref="D124:E124"/>
    <mergeCell ref="D125:E125"/>
    <mergeCell ref="A115:C115"/>
    <mergeCell ref="A116:C116"/>
    <mergeCell ref="A117:C117"/>
    <mergeCell ref="A118:C118"/>
    <mergeCell ref="A119:C119"/>
    <mergeCell ref="A120:C120"/>
    <mergeCell ref="A121:C121"/>
    <mergeCell ref="A122:C122"/>
    <mergeCell ref="A123:C123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A104:C104"/>
    <mergeCell ref="A99:C99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A85:C85"/>
    <mergeCell ref="A86:C86"/>
    <mergeCell ref="A87:C87"/>
    <mergeCell ref="A88:C88"/>
    <mergeCell ref="A98:C98"/>
    <mergeCell ref="A89:C89"/>
    <mergeCell ref="A90:C90"/>
    <mergeCell ref="B77:C77"/>
    <mergeCell ref="A50:C50"/>
    <mergeCell ref="A51:C51"/>
    <mergeCell ref="A52:C52"/>
    <mergeCell ref="A53:C53"/>
    <mergeCell ref="A54:C54"/>
    <mergeCell ref="A55:C55"/>
    <mergeCell ref="A57:C57"/>
    <mergeCell ref="A61:C61"/>
    <mergeCell ref="A66:C66"/>
    <mergeCell ref="A72:C72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G5:H5"/>
    <mergeCell ref="G4:H4"/>
    <mergeCell ref="A231:B231"/>
    <mergeCell ref="D231:E231"/>
    <mergeCell ref="A232:B232"/>
    <mergeCell ref="D232:E232"/>
    <mergeCell ref="A1:A5"/>
    <mergeCell ref="A76:A80"/>
    <mergeCell ref="A159:A163"/>
    <mergeCell ref="D2:D3"/>
    <mergeCell ref="D4:D5"/>
    <mergeCell ref="D77:D78"/>
    <mergeCell ref="D79:D80"/>
    <mergeCell ref="D160:D161"/>
    <mergeCell ref="D162:D163"/>
    <mergeCell ref="E2:E3"/>
    <mergeCell ref="E4:E5"/>
    <mergeCell ref="E77:E78"/>
    <mergeCell ref="E79:E80"/>
    <mergeCell ref="E160:E161"/>
    <mergeCell ref="E162:E163"/>
    <mergeCell ref="D8:E9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D230:E230"/>
    <mergeCell ref="A220:C220"/>
    <mergeCell ref="D220:E220"/>
    <mergeCell ref="A221:C221"/>
    <mergeCell ref="D221:E221"/>
    <mergeCell ref="A222:C222"/>
    <mergeCell ref="D222:E222"/>
    <mergeCell ref="A224:E224"/>
    <mergeCell ref="A225:C225"/>
    <mergeCell ref="D225:E225"/>
    <mergeCell ref="A215:C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02:C202"/>
    <mergeCell ref="A203:C203"/>
    <mergeCell ref="A204:C204"/>
    <mergeCell ref="D204:E204"/>
    <mergeCell ref="A207:C207"/>
    <mergeCell ref="D207:E207"/>
    <mergeCell ref="A208:C208"/>
    <mergeCell ref="D208:E208"/>
    <mergeCell ref="D202:E202"/>
    <mergeCell ref="D203:E203"/>
    <mergeCell ref="A196:C196"/>
    <mergeCell ref="D196:E196"/>
    <mergeCell ref="A197:C197"/>
    <mergeCell ref="A199:C199"/>
    <mergeCell ref="D199:E199"/>
    <mergeCell ref="A200:C200"/>
    <mergeCell ref="A201:C201"/>
    <mergeCell ref="D200:E200"/>
    <mergeCell ref="D201:E201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82:C182"/>
    <mergeCell ref="D182:E182"/>
    <mergeCell ref="A183:C183"/>
    <mergeCell ref="D183:E183"/>
    <mergeCell ref="A185:C185"/>
    <mergeCell ref="D185:E185"/>
    <mergeCell ref="A188:C188"/>
    <mergeCell ref="D188:E188"/>
    <mergeCell ref="A189:C189"/>
    <mergeCell ref="D189:E189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81:C181"/>
    <mergeCell ref="D181:E181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4:C174"/>
    <mergeCell ref="D174:E174"/>
    <mergeCell ref="B160:C160"/>
    <mergeCell ref="B161:C161"/>
    <mergeCell ref="B162:C162"/>
    <mergeCell ref="B163:C163"/>
    <mergeCell ref="A164:B164"/>
    <mergeCell ref="C164:E164"/>
    <mergeCell ref="A165:B165"/>
    <mergeCell ref="C165:E165"/>
    <mergeCell ref="A167:C167"/>
    <mergeCell ref="D167:E167"/>
    <mergeCell ref="A155:C155"/>
    <mergeCell ref="D155:E155"/>
    <mergeCell ref="D156:E156"/>
    <mergeCell ref="A157:B157"/>
    <mergeCell ref="D157:E157"/>
    <mergeCell ref="A158:B158"/>
    <mergeCell ref="D158:E158"/>
    <mergeCell ref="B159:C159"/>
    <mergeCell ref="D159:E15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44:C144"/>
    <mergeCell ref="D144:E144"/>
    <mergeCell ref="A141:C141"/>
    <mergeCell ref="D141:E141"/>
    <mergeCell ref="A142:C142"/>
    <mergeCell ref="D142:E142"/>
    <mergeCell ref="A126:C126"/>
    <mergeCell ref="D126:E126"/>
    <mergeCell ref="A127:C127"/>
    <mergeCell ref="D127:E127"/>
    <mergeCell ref="A128:C128"/>
    <mergeCell ref="A129:C129"/>
    <mergeCell ref="A130:C130"/>
    <mergeCell ref="A143:C143"/>
    <mergeCell ref="D128:E128"/>
    <mergeCell ref="D129:E129"/>
    <mergeCell ref="D130:E130"/>
    <mergeCell ref="D131:E131"/>
    <mergeCell ref="A136:C136"/>
    <mergeCell ref="A137:C137"/>
    <mergeCell ref="A138:C138"/>
    <mergeCell ref="A139:C139"/>
    <mergeCell ref="A140:C140"/>
    <mergeCell ref="A131:C131"/>
    <mergeCell ref="A132:C132"/>
    <mergeCell ref="A133:C133"/>
    <mergeCell ref="A134:C134"/>
    <mergeCell ref="A135:C135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6:C106"/>
    <mergeCell ref="A107:C107"/>
    <mergeCell ref="A108:C108"/>
    <mergeCell ref="A109:C109"/>
    <mergeCell ref="A110:C110"/>
    <mergeCell ref="A111:C111"/>
    <mergeCell ref="A112:C112"/>
    <mergeCell ref="A113:C113"/>
    <mergeCell ref="A114:C114"/>
    <mergeCell ref="D105:E105"/>
    <mergeCell ref="A105:C105"/>
    <mergeCell ref="D104:E104"/>
    <mergeCell ref="A91:C91"/>
    <mergeCell ref="A92:C92"/>
    <mergeCell ref="A93:C93"/>
    <mergeCell ref="A94:C94"/>
    <mergeCell ref="A95:C95"/>
    <mergeCell ref="A96:C96"/>
    <mergeCell ref="A97:C97"/>
    <mergeCell ref="D73:E73"/>
    <mergeCell ref="A74:B74"/>
    <mergeCell ref="D74:E74"/>
    <mergeCell ref="A75:B75"/>
    <mergeCell ref="D75:E75"/>
    <mergeCell ref="B76:C76"/>
    <mergeCell ref="D76:E76"/>
    <mergeCell ref="B80:C80"/>
    <mergeCell ref="A81:B81"/>
    <mergeCell ref="C81:E81"/>
    <mergeCell ref="A82:B82"/>
    <mergeCell ref="C82:E82"/>
    <mergeCell ref="A83:C83"/>
    <mergeCell ref="D83:E83"/>
    <mergeCell ref="A84:C84"/>
    <mergeCell ref="D84:E84"/>
    <mergeCell ref="B78:C78"/>
    <mergeCell ref="D66:E66"/>
    <mergeCell ref="A67:C67"/>
    <mergeCell ref="D67:E67"/>
    <mergeCell ref="A68:C68"/>
    <mergeCell ref="D68:E68"/>
    <mergeCell ref="A69:C69"/>
    <mergeCell ref="D69:E69"/>
    <mergeCell ref="A70:C70"/>
    <mergeCell ref="A71:C71"/>
    <mergeCell ref="D70:E70"/>
    <mergeCell ref="D71:E71"/>
    <mergeCell ref="D72:E72"/>
    <mergeCell ref="A58:C58"/>
    <mergeCell ref="D58:E58"/>
    <mergeCell ref="A59:C59"/>
    <mergeCell ref="D59:E59"/>
    <mergeCell ref="A60:C60"/>
    <mergeCell ref="D60:E60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D50:E50"/>
    <mergeCell ref="D51:E51"/>
    <mergeCell ref="D52:E52"/>
    <mergeCell ref="D53:E53"/>
    <mergeCell ref="D54:E54"/>
    <mergeCell ref="D55:E55"/>
    <mergeCell ref="A56:C56"/>
    <mergeCell ref="D57:E57"/>
    <mergeCell ref="A42:C42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D56:E56"/>
    <mergeCell ref="A40:C40"/>
    <mergeCell ref="D40:E40"/>
    <mergeCell ref="A41:C41"/>
    <mergeCell ref="D41:E41"/>
    <mergeCell ref="A43:C43"/>
    <mergeCell ref="D43:E43"/>
    <mergeCell ref="A44:C44"/>
    <mergeCell ref="D44:E44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20:C20"/>
    <mergeCell ref="D20:E20"/>
    <mergeCell ref="A21:C21"/>
    <mergeCell ref="A22:C22"/>
    <mergeCell ref="D22:E22"/>
    <mergeCell ref="A23:C23"/>
    <mergeCell ref="D23:E23"/>
    <mergeCell ref="A24:C24"/>
    <mergeCell ref="D24:E2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B1:C1"/>
    <mergeCell ref="D1:E1"/>
    <mergeCell ref="B2:C2"/>
    <mergeCell ref="B3:C3"/>
    <mergeCell ref="B5:C5"/>
    <mergeCell ref="A6:B6"/>
    <mergeCell ref="A7:B7"/>
    <mergeCell ref="A8:C8"/>
    <mergeCell ref="A9:C9"/>
  </mergeCells>
  <pageMargins left="0.82677165354330717" right="0.82677165354330717" top="0.55118110236220474" bottom="0.55118110236220474" header="0.31496062992125984" footer="0.31496062992125984"/>
  <pageSetup paperSize="9" scale="49" fitToHeight="0" orientation="portrait" r:id="rId1"/>
  <rowBreaks count="2" manualBreakCount="2">
    <brk id="75" max="16383" man="1"/>
    <brk id="158" max="16383" man="1"/>
  </rowBreaks>
  <colBreaks count="1" manualBreakCount="1">
    <brk id="5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59"/>
  <sheetViews>
    <sheetView topLeftCell="A37" zoomScaleNormal="100" workbookViewId="0">
      <selection activeCell="F46" sqref="F45:F46"/>
    </sheetView>
  </sheetViews>
  <sheetFormatPr defaultColWidth="9.140625" defaultRowHeight="15"/>
  <cols>
    <col min="1" max="1" width="23.5703125" style="118" customWidth="1"/>
    <col min="2" max="2" width="18.85546875" style="118" customWidth="1"/>
    <col min="3" max="3" width="66.5703125" style="118" customWidth="1"/>
    <col min="4" max="4" width="27.7109375" style="118" customWidth="1"/>
    <col min="5" max="5" width="23.140625" style="118" customWidth="1"/>
    <col min="6" max="6" width="23.5703125" style="118" customWidth="1"/>
    <col min="7" max="1023" width="8.7109375" style="118" customWidth="1"/>
    <col min="1024" max="16384" width="9.140625" style="118"/>
  </cols>
  <sheetData>
    <row r="3" spans="1:8" ht="15.75">
      <c r="B3" s="890" t="s">
        <v>0</v>
      </c>
      <c r="C3" s="890"/>
      <c r="D3" s="890"/>
      <c r="E3" s="69"/>
    </row>
    <row r="4" spans="1:8" ht="15.75">
      <c r="B4" s="890" t="s">
        <v>1</v>
      </c>
      <c r="C4" s="890"/>
      <c r="D4" s="890"/>
      <c r="E4" s="69"/>
    </row>
    <row r="5" spans="1:8">
      <c r="B5" s="933" t="s">
        <v>4</v>
      </c>
      <c r="C5" s="933"/>
      <c r="D5" s="933"/>
      <c r="E5" s="119"/>
    </row>
    <row r="8" spans="1:8" ht="31.5">
      <c r="A8" s="934" t="s">
        <v>403</v>
      </c>
      <c r="B8" s="935"/>
      <c r="C8" s="935"/>
      <c r="D8" s="935"/>
      <c r="E8" s="258" t="s">
        <v>402</v>
      </c>
    </row>
    <row r="9" spans="1:8" ht="15.75">
      <c r="A9" s="757" t="s">
        <v>6</v>
      </c>
      <c r="B9" s="936"/>
      <c r="C9" s="759" t="s">
        <v>7</v>
      </c>
      <c r="D9" s="760"/>
      <c r="E9" s="259" t="s">
        <v>227</v>
      </c>
    </row>
    <row r="10" spans="1:8" ht="24" customHeight="1">
      <c r="A10" s="925" t="s">
        <v>389</v>
      </c>
      <c r="B10" s="926"/>
      <c r="C10" s="927" t="s">
        <v>550</v>
      </c>
      <c r="D10" s="928"/>
      <c r="E10" s="241" t="s">
        <v>1025</v>
      </c>
    </row>
    <row r="12" spans="1:8" ht="15.75" customHeight="1"/>
    <row r="13" spans="1:8" ht="15.75">
      <c r="B13" s="929" t="s">
        <v>404</v>
      </c>
      <c r="C13" s="929"/>
      <c r="D13" s="929"/>
    </row>
    <row r="14" spans="1:8" ht="15.75">
      <c r="B14" s="930" t="s">
        <v>143</v>
      </c>
      <c r="C14" s="930"/>
      <c r="D14" s="930"/>
      <c r="E14" s="931"/>
      <c r="F14" s="931"/>
      <c r="G14" s="931"/>
      <c r="H14" s="931"/>
    </row>
    <row r="15" spans="1:8" ht="15.75">
      <c r="B15" s="242" t="s">
        <v>144</v>
      </c>
      <c r="C15" s="243" t="s">
        <v>405</v>
      </c>
      <c r="D15" s="261">
        <f>(-35630.62)+61781.24</f>
        <v>26150.619999999995</v>
      </c>
    </row>
    <row r="16" spans="1:8" ht="15.75">
      <c r="B16" s="242" t="s">
        <v>145</v>
      </c>
      <c r="C16" s="243" t="s">
        <v>406</v>
      </c>
      <c r="D16" s="261">
        <f>171708.31+178345.15</f>
        <v>350053.45999999996</v>
      </c>
    </row>
    <row r="17" spans="2:4" ht="15.75">
      <c r="B17" s="242" t="s">
        <v>146</v>
      </c>
      <c r="C17" s="243" t="s">
        <v>407</v>
      </c>
      <c r="D17" s="261">
        <f>1582.33+3916.94</f>
        <v>5499.27</v>
      </c>
    </row>
    <row r="18" spans="2:4" ht="15.75">
      <c r="B18" s="244" t="s">
        <v>147</v>
      </c>
      <c r="C18" s="243" t="s">
        <v>408</v>
      </c>
      <c r="D18" s="261">
        <v>14017.79</v>
      </c>
    </row>
    <row r="19" spans="2:4" ht="15.75">
      <c r="B19" s="242" t="s">
        <v>148</v>
      </c>
      <c r="C19" s="243" t="s">
        <v>149</v>
      </c>
      <c r="D19" s="261">
        <v>0</v>
      </c>
    </row>
    <row r="20" spans="2:4" ht="15.75" customHeight="1">
      <c r="B20" s="244" t="s">
        <v>150</v>
      </c>
      <c r="C20" s="243" t="s">
        <v>409</v>
      </c>
      <c r="D20" s="261">
        <v>2947.05</v>
      </c>
    </row>
    <row r="21" spans="2:4" ht="15.75">
      <c r="B21" s="242" t="s">
        <v>151</v>
      </c>
      <c r="C21" s="243" t="s">
        <v>410</v>
      </c>
      <c r="D21" s="261">
        <v>0</v>
      </c>
    </row>
    <row r="22" spans="2:4" ht="15.75">
      <c r="B22" s="242" t="s">
        <v>411</v>
      </c>
      <c r="C22" s="243" t="s">
        <v>412</v>
      </c>
      <c r="D22" s="261">
        <v>0</v>
      </c>
    </row>
    <row r="23" spans="2:4" ht="15.75" customHeight="1">
      <c r="B23" s="932" t="s">
        <v>152</v>
      </c>
      <c r="C23" s="932"/>
      <c r="D23" s="266">
        <f>SUM(D15:D22)</f>
        <v>398668.18999999994</v>
      </c>
    </row>
    <row r="24" spans="2:4" ht="15.75">
      <c r="B24" s="120"/>
      <c r="C24" s="121"/>
      <c r="D24" s="122"/>
    </row>
    <row r="25" spans="2:4" ht="15.75">
      <c r="B25" s="929" t="s">
        <v>413</v>
      </c>
      <c r="C25" s="929"/>
      <c r="D25" s="929"/>
    </row>
    <row r="26" spans="2:4" ht="15.75">
      <c r="B26" s="924" t="s">
        <v>153</v>
      </c>
      <c r="C26" s="924"/>
      <c r="D26" s="924"/>
    </row>
    <row r="27" spans="2:4" ht="15.75">
      <c r="B27" s="242" t="s">
        <v>154</v>
      </c>
      <c r="C27" s="243" t="s">
        <v>44</v>
      </c>
      <c r="D27" s="261">
        <f>13077.59+2620.76</f>
        <v>15698.35</v>
      </c>
    </row>
    <row r="28" spans="2:4" ht="15.75">
      <c r="B28" s="242" t="s">
        <v>155</v>
      </c>
      <c r="C28" s="243" t="s">
        <v>45</v>
      </c>
      <c r="D28" s="261">
        <v>2611.65</v>
      </c>
    </row>
    <row r="29" spans="2:4" ht="15.75">
      <c r="B29" s="242" t="s">
        <v>156</v>
      </c>
      <c r="C29" s="243" t="s">
        <v>46</v>
      </c>
      <c r="D29" s="261">
        <f>8379.11+6828.66</f>
        <v>15207.77</v>
      </c>
    </row>
    <row r="30" spans="2:4" ht="15.75">
      <c r="B30" s="244" t="s">
        <v>157</v>
      </c>
      <c r="C30" s="243" t="s">
        <v>47</v>
      </c>
      <c r="D30" s="261">
        <v>0</v>
      </c>
    </row>
    <row r="31" spans="2:4" ht="15.75">
      <c r="B31" s="244" t="s">
        <v>158</v>
      </c>
      <c r="C31" s="243" t="s">
        <v>48</v>
      </c>
      <c r="D31" s="261">
        <v>0</v>
      </c>
    </row>
    <row r="32" spans="2:4" ht="15.75">
      <c r="B32" s="245" t="s">
        <v>414</v>
      </c>
      <c r="C32" s="246" t="s">
        <v>49</v>
      </c>
      <c r="D32" s="246">
        <f>D33+D35+D37+D40+D43</f>
        <v>215.81</v>
      </c>
    </row>
    <row r="33" spans="2:6" ht="18.75">
      <c r="B33" s="247" t="s">
        <v>415</v>
      </c>
      <c r="C33" s="248" t="s">
        <v>416</v>
      </c>
      <c r="D33" s="248">
        <f>D34</f>
        <v>215.81</v>
      </c>
    </row>
    <row r="34" spans="2:6" ht="18.75">
      <c r="B34" s="249" t="s">
        <v>417</v>
      </c>
      <c r="C34" s="250" t="s">
        <v>418</v>
      </c>
      <c r="D34" s="262">
        <f>95.48+120.33</f>
        <v>215.81</v>
      </c>
    </row>
    <row r="35" spans="2:6" ht="15.75">
      <c r="B35" s="251" t="s">
        <v>419</v>
      </c>
      <c r="C35" s="252" t="s">
        <v>420</v>
      </c>
      <c r="D35" s="252">
        <f>D36</f>
        <v>0</v>
      </c>
    </row>
    <row r="36" spans="2:6" ht="15.75">
      <c r="B36" s="249" t="s">
        <v>421</v>
      </c>
      <c r="C36" s="250" t="s">
        <v>422</v>
      </c>
      <c r="D36" s="262">
        <v>0</v>
      </c>
    </row>
    <row r="37" spans="2:6" ht="15.75">
      <c r="B37" s="251" t="s">
        <v>423</v>
      </c>
      <c r="C37" s="252" t="s">
        <v>424</v>
      </c>
      <c r="D37" s="252">
        <f>SUM(D38:D39)</f>
        <v>0</v>
      </c>
    </row>
    <row r="38" spans="2:6" ht="15.75" customHeight="1">
      <c r="B38" s="249" t="s">
        <v>425</v>
      </c>
      <c r="C38" s="250" t="s">
        <v>426</v>
      </c>
      <c r="D38" s="262">
        <v>0</v>
      </c>
    </row>
    <row r="39" spans="2:6" ht="15.75">
      <c r="B39" s="249" t="s">
        <v>427</v>
      </c>
      <c r="C39" s="250" t="s">
        <v>428</v>
      </c>
      <c r="D39" s="262">
        <v>0</v>
      </c>
    </row>
    <row r="40" spans="2:6" ht="15.75">
      <c r="B40" s="251" t="s">
        <v>429</v>
      </c>
      <c r="C40" s="252" t="s">
        <v>430</v>
      </c>
      <c r="D40" s="252">
        <f>SUM(D41:D42)</f>
        <v>0</v>
      </c>
    </row>
    <row r="41" spans="2:6" ht="15.75">
      <c r="B41" s="249" t="s">
        <v>431</v>
      </c>
      <c r="C41" s="250" t="s">
        <v>432</v>
      </c>
      <c r="D41" s="262">
        <v>0</v>
      </c>
    </row>
    <row r="42" spans="2:6" ht="15.75">
      <c r="B42" s="249" t="s">
        <v>433</v>
      </c>
      <c r="C42" s="250" t="s">
        <v>434</v>
      </c>
      <c r="D42" s="262"/>
    </row>
    <row r="43" spans="2:6" ht="15.75">
      <c r="B43" s="247" t="s">
        <v>435</v>
      </c>
      <c r="C43" s="248" t="s">
        <v>436</v>
      </c>
      <c r="D43" s="248">
        <v>0</v>
      </c>
    </row>
    <row r="44" spans="2:6" ht="15.75">
      <c r="B44" s="253" t="s">
        <v>159</v>
      </c>
      <c r="C44" s="254" t="s">
        <v>50</v>
      </c>
      <c r="D44" s="263">
        <f>665.26+224.47+190</f>
        <v>1079.73</v>
      </c>
    </row>
    <row r="45" spans="2:6" ht="15.75">
      <c r="B45" s="253" t="s">
        <v>160</v>
      </c>
      <c r="C45" s="255" t="s">
        <v>51</v>
      </c>
      <c r="D45" s="264">
        <f>519.1+550.6</f>
        <v>1069.7</v>
      </c>
    </row>
    <row r="46" spans="2:6" ht="15.75">
      <c r="B46" s="932" t="s">
        <v>161</v>
      </c>
      <c r="C46" s="932"/>
      <c r="D46" s="276">
        <f>D27+D28+D30+D29+D31+D32+D35+D37+D43+D44+D45</f>
        <v>35883.01</v>
      </c>
      <c r="E46" s="275"/>
      <c r="F46" s="274"/>
    </row>
    <row r="47" spans="2:6" ht="15.75">
      <c r="B47" s="123"/>
      <c r="C47" s="123"/>
    </row>
    <row r="48" spans="2:6" ht="15.75">
      <c r="B48" s="929" t="s">
        <v>507</v>
      </c>
      <c r="C48" s="929"/>
      <c r="D48" s="929"/>
    </row>
    <row r="49" spans="2:5" ht="15.75">
      <c r="B49" s="930" t="s">
        <v>437</v>
      </c>
      <c r="C49" s="930"/>
      <c r="D49" s="930"/>
    </row>
    <row r="50" spans="2:5" ht="15.75">
      <c r="B50" s="260"/>
      <c r="C50" s="261"/>
      <c r="D50" s="256">
        <v>0</v>
      </c>
    </row>
    <row r="51" spans="2:5" ht="15.75">
      <c r="B51" s="260"/>
      <c r="C51" s="261"/>
      <c r="D51" s="256">
        <v>0</v>
      </c>
    </row>
    <row r="52" spans="2:5" ht="15.75">
      <c r="B52" s="260"/>
      <c r="C52" s="261"/>
      <c r="D52" s="256">
        <v>0</v>
      </c>
    </row>
    <row r="53" spans="2:5" ht="15.75">
      <c r="B53" s="938" t="s">
        <v>438</v>
      </c>
      <c r="C53" s="938"/>
      <c r="D53" s="257">
        <f>SUM(D50:D52)</f>
        <v>0</v>
      </c>
    </row>
    <row r="54" spans="2:5" ht="15.75">
      <c r="B54" s="123"/>
      <c r="C54" s="123"/>
    </row>
    <row r="55" spans="2:5" ht="15.75">
      <c r="B55" s="938" t="s">
        <v>439</v>
      </c>
      <c r="C55" s="938"/>
      <c r="D55" s="267">
        <f>D23+D46</f>
        <v>434551.19999999995</v>
      </c>
      <c r="E55" s="274"/>
    </row>
    <row r="58" spans="2:5">
      <c r="B58" s="937" t="s">
        <v>440</v>
      </c>
      <c r="C58" s="937"/>
      <c r="D58" s="937"/>
      <c r="E58" s="265"/>
    </row>
    <row r="59" spans="2:5">
      <c r="B59" s="937" t="s">
        <v>441</v>
      </c>
      <c r="C59" s="937"/>
      <c r="D59" s="937"/>
      <c r="E59" s="265"/>
    </row>
  </sheetData>
  <sheetProtection password="B090" sheet="1" objects="1" scenarios="1"/>
  <mergeCells count="21">
    <mergeCell ref="B58:D58"/>
    <mergeCell ref="B59:D59"/>
    <mergeCell ref="B46:C46"/>
    <mergeCell ref="B48:D48"/>
    <mergeCell ref="B49:D49"/>
    <mergeCell ref="B53:C53"/>
    <mergeCell ref="B55:C55"/>
    <mergeCell ref="E14:H14"/>
    <mergeCell ref="B23:C23"/>
    <mergeCell ref="B25:D25"/>
    <mergeCell ref="B3:D3"/>
    <mergeCell ref="B4:D4"/>
    <mergeCell ref="B5:D5"/>
    <mergeCell ref="A8:D8"/>
    <mergeCell ref="A9:B9"/>
    <mergeCell ref="C9:D9"/>
    <mergeCell ref="B26:D26"/>
    <mergeCell ref="A10:B10"/>
    <mergeCell ref="C10:D10"/>
    <mergeCell ref="B13:D13"/>
    <mergeCell ref="B14:D14"/>
  </mergeCells>
  <printOptions horizontalCentered="1" verticalCentered="1"/>
  <pageMargins left="0.7" right="0.7" top="0.75" bottom="0.7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183"/>
  <sheetViews>
    <sheetView topLeftCell="A139" zoomScale="80" zoomScaleNormal="80" workbookViewId="0">
      <selection activeCell="D166" sqref="D166"/>
    </sheetView>
  </sheetViews>
  <sheetFormatPr defaultColWidth="79.28515625" defaultRowHeight="15.75"/>
  <cols>
    <col min="1" max="1" width="27.7109375" style="506" bestFit="1" customWidth="1"/>
    <col min="2" max="2" width="62.7109375" style="506" bestFit="1" customWidth="1"/>
    <col min="3" max="3" width="20" style="507" bestFit="1" customWidth="1"/>
    <col min="4" max="4" width="44.85546875" style="507" bestFit="1" customWidth="1"/>
    <col min="5" max="5" width="19.28515625" style="449" bestFit="1" customWidth="1"/>
    <col min="6" max="6" width="10.85546875" style="449" bestFit="1" customWidth="1"/>
    <col min="7" max="7" width="14.28515625" style="449" bestFit="1" customWidth="1"/>
    <col min="8" max="8" width="21" style="508" bestFit="1" customWidth="1"/>
    <col min="9" max="9" width="30.7109375" style="508" bestFit="1" customWidth="1"/>
    <col min="10" max="10" width="14.140625" style="509" bestFit="1" customWidth="1"/>
    <col min="11" max="11" width="7.140625" style="510" bestFit="1" customWidth="1"/>
    <col min="12" max="12" width="11.85546875" style="510" bestFit="1" customWidth="1"/>
    <col min="13" max="13" width="12" style="510" bestFit="1" customWidth="1"/>
    <col min="14" max="14" width="13.85546875" style="457" bestFit="1" customWidth="1"/>
    <col min="15" max="15" width="12" style="457" bestFit="1" customWidth="1"/>
    <col min="16" max="16" width="15.85546875" style="457" bestFit="1" customWidth="1"/>
    <col min="17" max="16384" width="79.28515625" style="457"/>
  </cols>
  <sheetData>
    <row r="1" spans="1:16">
      <c r="A1" s="386" t="s">
        <v>177</v>
      </c>
      <c r="B1" s="386" t="s">
        <v>178</v>
      </c>
      <c r="C1" s="387" t="s">
        <v>972</v>
      </c>
      <c r="D1" s="387" t="s">
        <v>179</v>
      </c>
      <c r="E1" s="387" t="s">
        <v>180</v>
      </c>
      <c r="F1" s="387" t="s">
        <v>181</v>
      </c>
      <c r="G1" s="387" t="s">
        <v>182</v>
      </c>
      <c r="H1" s="388" t="s">
        <v>391</v>
      </c>
      <c r="I1" s="388" t="s">
        <v>392</v>
      </c>
      <c r="J1" s="389" t="s">
        <v>393</v>
      </c>
      <c r="K1" s="390" t="s">
        <v>394</v>
      </c>
      <c r="L1" s="390" t="s">
        <v>395</v>
      </c>
      <c r="M1" s="390" t="s">
        <v>396</v>
      </c>
      <c r="N1" s="390" t="s">
        <v>397</v>
      </c>
      <c r="O1" s="390" t="s">
        <v>398</v>
      </c>
      <c r="P1" s="390" t="s">
        <v>399</v>
      </c>
    </row>
    <row r="2" spans="1:16" s="470" customFormat="1">
      <c r="A2" s="458" t="s">
        <v>636</v>
      </c>
      <c r="B2" s="459" t="s">
        <v>509</v>
      </c>
      <c r="C2" s="460">
        <v>66832667434</v>
      </c>
      <c r="D2" s="461" t="s">
        <v>699</v>
      </c>
      <c r="E2" s="462">
        <v>2</v>
      </c>
      <c r="F2" s="463" t="s">
        <v>700</v>
      </c>
      <c r="G2" s="464" t="s">
        <v>1036</v>
      </c>
      <c r="H2" s="465" t="s">
        <v>701</v>
      </c>
      <c r="I2" s="466">
        <v>44</v>
      </c>
      <c r="J2" s="467">
        <v>1252.53</v>
      </c>
      <c r="K2" s="468">
        <v>0</v>
      </c>
      <c r="L2" s="469">
        <v>584.88</v>
      </c>
      <c r="M2" s="468">
        <v>242.4</v>
      </c>
      <c r="N2" s="468">
        <v>0</v>
      </c>
      <c r="O2" s="468">
        <v>217.8</v>
      </c>
      <c r="P2" s="468">
        <f>J2+M2+N2-O2</f>
        <v>1277.1300000000001</v>
      </c>
    </row>
    <row r="3" spans="1:16" s="470" customFormat="1">
      <c r="A3" s="458" t="s">
        <v>636</v>
      </c>
      <c r="B3" s="459" t="s">
        <v>509</v>
      </c>
      <c r="C3" s="460">
        <v>13595668480</v>
      </c>
      <c r="D3" s="461" t="s">
        <v>702</v>
      </c>
      <c r="E3" s="462">
        <v>3</v>
      </c>
      <c r="F3" s="463" t="s">
        <v>703</v>
      </c>
      <c r="G3" s="464" t="s">
        <v>1036</v>
      </c>
      <c r="H3" s="465" t="s">
        <v>701</v>
      </c>
      <c r="I3" s="466">
        <v>44</v>
      </c>
      <c r="J3" s="467">
        <v>1077.75</v>
      </c>
      <c r="K3" s="468">
        <v>0</v>
      </c>
      <c r="L3" s="469">
        <v>652.44000000000005</v>
      </c>
      <c r="M3" s="468">
        <v>640.75</v>
      </c>
      <c r="N3" s="468">
        <v>0</v>
      </c>
      <c r="O3" s="468">
        <v>230.76</v>
      </c>
      <c r="P3" s="468">
        <f t="shared" ref="P3:P70" si="0">J3+M3+N3-O3</f>
        <v>1487.74</v>
      </c>
    </row>
    <row r="4" spans="1:16" s="470" customFormat="1">
      <c r="A4" s="458" t="s">
        <v>636</v>
      </c>
      <c r="B4" s="459" t="s">
        <v>509</v>
      </c>
      <c r="C4" s="460">
        <v>70419455450</v>
      </c>
      <c r="D4" s="461" t="s">
        <v>941</v>
      </c>
      <c r="E4" s="471" t="s">
        <v>708</v>
      </c>
      <c r="F4" s="463" t="s">
        <v>700</v>
      </c>
      <c r="G4" s="464" t="s">
        <v>1036</v>
      </c>
      <c r="H4" s="465" t="s">
        <v>701</v>
      </c>
      <c r="I4" s="466">
        <v>44</v>
      </c>
      <c r="J4" s="472">
        <v>1252.53</v>
      </c>
      <c r="K4" s="468">
        <v>0</v>
      </c>
      <c r="L4" s="469">
        <v>214.02</v>
      </c>
      <c r="M4" s="468">
        <v>242.4</v>
      </c>
      <c r="N4" s="468">
        <v>0</v>
      </c>
      <c r="O4" s="468">
        <v>217.17</v>
      </c>
      <c r="P4" s="468">
        <f t="shared" si="0"/>
        <v>1277.76</v>
      </c>
    </row>
    <row r="5" spans="1:16" s="470" customFormat="1">
      <c r="A5" s="458" t="s">
        <v>636</v>
      </c>
      <c r="B5" s="459" t="s">
        <v>509</v>
      </c>
      <c r="C5" s="460">
        <v>2950339751</v>
      </c>
      <c r="D5" s="461" t="s">
        <v>704</v>
      </c>
      <c r="E5" s="462">
        <v>1</v>
      </c>
      <c r="F5" s="463" t="s">
        <v>705</v>
      </c>
      <c r="G5" s="464" t="s">
        <v>1036</v>
      </c>
      <c r="H5" s="465" t="s">
        <v>701</v>
      </c>
      <c r="I5" s="466">
        <v>24</v>
      </c>
      <c r="J5" s="467">
        <v>8000</v>
      </c>
      <c r="K5" s="468">
        <v>0</v>
      </c>
      <c r="L5" s="469">
        <v>2485.64</v>
      </c>
      <c r="M5" s="468">
        <v>9137.89</v>
      </c>
      <c r="N5" s="468">
        <v>0</v>
      </c>
      <c r="O5" s="468">
        <v>5199.1099999999997</v>
      </c>
      <c r="P5" s="468">
        <f t="shared" si="0"/>
        <v>11938.779999999999</v>
      </c>
    </row>
    <row r="6" spans="1:16" s="470" customFormat="1">
      <c r="A6" s="458" t="s">
        <v>636</v>
      </c>
      <c r="B6" s="459" t="s">
        <v>509</v>
      </c>
      <c r="C6" s="460">
        <v>7178763493</v>
      </c>
      <c r="D6" s="461" t="s">
        <v>707</v>
      </c>
      <c r="E6" s="471" t="s">
        <v>708</v>
      </c>
      <c r="F6" s="463" t="s">
        <v>709</v>
      </c>
      <c r="G6" s="464" t="s">
        <v>1036</v>
      </c>
      <c r="H6" s="465" t="s">
        <v>701</v>
      </c>
      <c r="I6" s="466">
        <v>40</v>
      </c>
      <c r="J6" s="467">
        <v>2200</v>
      </c>
      <c r="K6" s="468">
        <v>0</v>
      </c>
      <c r="L6" s="469">
        <v>891.01</v>
      </c>
      <c r="M6" s="468">
        <v>511.61</v>
      </c>
      <c r="N6" s="468">
        <v>121</v>
      </c>
      <c r="O6" s="468">
        <v>306.04000000000002</v>
      </c>
      <c r="P6" s="468">
        <f t="shared" si="0"/>
        <v>2526.5700000000002</v>
      </c>
    </row>
    <row r="7" spans="1:16" s="474" customFormat="1">
      <c r="A7" s="458" t="s">
        <v>636</v>
      </c>
      <c r="B7" s="459" t="s">
        <v>509</v>
      </c>
      <c r="C7" s="460">
        <v>7032388418</v>
      </c>
      <c r="D7" s="461" t="s">
        <v>710</v>
      </c>
      <c r="E7" s="471" t="s">
        <v>708</v>
      </c>
      <c r="F7" s="473" t="s">
        <v>700</v>
      </c>
      <c r="G7" s="464" t="s">
        <v>1036</v>
      </c>
      <c r="H7" s="465" t="s">
        <v>701</v>
      </c>
      <c r="I7" s="466">
        <v>40</v>
      </c>
      <c r="J7" s="467">
        <v>1210.78</v>
      </c>
      <c r="K7" s="468">
        <v>0</v>
      </c>
      <c r="L7" s="469">
        <v>638.55999999999995</v>
      </c>
      <c r="M7" s="468">
        <v>447.23</v>
      </c>
      <c r="N7" s="468">
        <v>0</v>
      </c>
      <c r="O7" s="468">
        <v>157.05000000000001</v>
      </c>
      <c r="P7" s="468">
        <f t="shared" si="0"/>
        <v>1500.96</v>
      </c>
    </row>
    <row r="8" spans="1:16" s="474" customFormat="1">
      <c r="A8" s="458" t="s">
        <v>636</v>
      </c>
      <c r="B8" s="459" t="s">
        <v>509</v>
      </c>
      <c r="C8" s="460">
        <v>2670847498</v>
      </c>
      <c r="D8" s="461" t="s">
        <v>711</v>
      </c>
      <c r="E8" s="471" t="s">
        <v>708</v>
      </c>
      <c r="F8" s="463" t="s">
        <v>712</v>
      </c>
      <c r="G8" s="464" t="s">
        <v>1036</v>
      </c>
      <c r="H8" s="465" t="s">
        <v>701</v>
      </c>
      <c r="I8" s="466">
        <v>24</v>
      </c>
      <c r="J8" s="467">
        <v>2141.7199999999998</v>
      </c>
      <c r="K8" s="468">
        <v>0</v>
      </c>
      <c r="L8" s="469">
        <v>1410.74</v>
      </c>
      <c r="M8" s="468">
        <v>1326.2</v>
      </c>
      <c r="N8" s="468">
        <v>0</v>
      </c>
      <c r="O8" s="468">
        <v>464.1</v>
      </c>
      <c r="P8" s="468">
        <f t="shared" si="0"/>
        <v>3003.82</v>
      </c>
    </row>
    <row r="9" spans="1:16" s="474" customFormat="1">
      <c r="A9" s="458" t="s">
        <v>636</v>
      </c>
      <c r="B9" s="459" t="s">
        <v>509</v>
      </c>
      <c r="C9" s="460">
        <v>8959195405</v>
      </c>
      <c r="D9" s="461" t="s">
        <v>713</v>
      </c>
      <c r="E9" s="471" t="s">
        <v>714</v>
      </c>
      <c r="F9" s="463" t="s">
        <v>715</v>
      </c>
      <c r="G9" s="464" t="s">
        <v>1036</v>
      </c>
      <c r="H9" s="465" t="s">
        <v>701</v>
      </c>
      <c r="I9" s="466">
        <v>44</v>
      </c>
      <c r="J9" s="467">
        <v>2543.33</v>
      </c>
      <c r="K9" s="468">
        <v>0</v>
      </c>
      <c r="L9" s="469">
        <v>1097.2</v>
      </c>
      <c r="M9" s="468">
        <v>715.74</v>
      </c>
      <c r="N9" s="468">
        <v>0</v>
      </c>
      <c r="O9" s="468">
        <v>542.95000000000005</v>
      </c>
      <c r="P9" s="468">
        <f t="shared" si="0"/>
        <v>2716.12</v>
      </c>
    </row>
    <row r="10" spans="1:16" s="475" customFormat="1">
      <c r="A10" s="458" t="s">
        <v>636</v>
      </c>
      <c r="B10" s="459" t="s">
        <v>509</v>
      </c>
      <c r="C10" s="460">
        <v>847358488</v>
      </c>
      <c r="D10" s="461" t="s">
        <v>716</v>
      </c>
      <c r="E10" s="471" t="s">
        <v>714</v>
      </c>
      <c r="F10" s="463" t="s">
        <v>703</v>
      </c>
      <c r="G10" s="464" t="s">
        <v>1036</v>
      </c>
      <c r="H10" s="465" t="s">
        <v>701</v>
      </c>
      <c r="I10" s="466">
        <v>44</v>
      </c>
      <c r="J10" s="467">
        <v>1243.56</v>
      </c>
      <c r="K10" s="468">
        <v>0</v>
      </c>
      <c r="L10" s="469">
        <v>591.12</v>
      </c>
      <c r="M10" s="468">
        <v>316.04000000000002</v>
      </c>
      <c r="N10" s="468">
        <v>0</v>
      </c>
      <c r="O10" s="468">
        <v>215.03</v>
      </c>
      <c r="P10" s="468">
        <f t="shared" si="0"/>
        <v>1344.57</v>
      </c>
    </row>
    <row r="11" spans="1:16" s="475" customFormat="1">
      <c r="A11" s="458" t="s">
        <v>636</v>
      </c>
      <c r="B11" s="459" t="s">
        <v>509</v>
      </c>
      <c r="C11" s="460">
        <v>88999882420</v>
      </c>
      <c r="D11" s="461" t="s">
        <v>717</v>
      </c>
      <c r="E11" s="471" t="s">
        <v>714</v>
      </c>
      <c r="F11" s="463" t="s">
        <v>718</v>
      </c>
      <c r="G11" s="464" t="s">
        <v>1036</v>
      </c>
      <c r="H11" s="465" t="s">
        <v>701</v>
      </c>
      <c r="I11" s="466">
        <v>44</v>
      </c>
      <c r="J11" s="467">
        <v>1243.56</v>
      </c>
      <c r="K11" s="468">
        <v>0</v>
      </c>
      <c r="L11" s="469">
        <v>649.54999999999995</v>
      </c>
      <c r="M11" s="468">
        <v>535.34</v>
      </c>
      <c r="N11" s="468">
        <v>0</v>
      </c>
      <c r="O11" s="468">
        <v>233.06</v>
      </c>
      <c r="P11" s="468">
        <f t="shared" si="0"/>
        <v>1545.8400000000001</v>
      </c>
    </row>
    <row r="12" spans="1:16" s="475" customFormat="1">
      <c r="A12" s="458" t="s">
        <v>636</v>
      </c>
      <c r="B12" s="459" t="s">
        <v>509</v>
      </c>
      <c r="C12" s="460">
        <v>5244461486</v>
      </c>
      <c r="D12" s="461" t="s">
        <v>719</v>
      </c>
      <c r="E12" s="471" t="s">
        <v>701</v>
      </c>
      <c r="F12" s="463" t="s">
        <v>705</v>
      </c>
      <c r="G12" s="464" t="s">
        <v>1036</v>
      </c>
      <c r="H12" s="465" t="s">
        <v>701</v>
      </c>
      <c r="I12" s="466">
        <v>24</v>
      </c>
      <c r="J12" s="467">
        <v>9000</v>
      </c>
      <c r="K12" s="468">
        <v>0</v>
      </c>
      <c r="L12" s="469">
        <v>2286.14</v>
      </c>
      <c r="M12" s="469">
        <v>1091.33</v>
      </c>
      <c r="N12" s="469">
        <v>0</v>
      </c>
      <c r="O12" s="469">
        <v>6050.98</v>
      </c>
      <c r="P12" s="468">
        <f t="shared" si="0"/>
        <v>4040.3500000000004</v>
      </c>
    </row>
    <row r="13" spans="1:16" s="475" customFormat="1">
      <c r="A13" s="458" t="s">
        <v>636</v>
      </c>
      <c r="B13" s="459" t="s">
        <v>509</v>
      </c>
      <c r="C13" s="460">
        <v>5345290466</v>
      </c>
      <c r="D13" s="461" t="s">
        <v>720</v>
      </c>
      <c r="E13" s="471" t="s">
        <v>714</v>
      </c>
      <c r="F13" s="463" t="s">
        <v>706</v>
      </c>
      <c r="G13" s="464" t="s">
        <v>1036</v>
      </c>
      <c r="H13" s="465" t="s">
        <v>701</v>
      </c>
      <c r="I13" s="466">
        <v>44</v>
      </c>
      <c r="J13" s="467">
        <v>1157.52</v>
      </c>
      <c r="K13" s="468">
        <v>0</v>
      </c>
      <c r="L13" s="469">
        <v>522.69000000000005</v>
      </c>
      <c r="M13" s="468">
        <v>571.95000000000005</v>
      </c>
      <c r="N13" s="468">
        <v>0</v>
      </c>
      <c r="O13" s="468">
        <v>229.83</v>
      </c>
      <c r="P13" s="468">
        <f t="shared" si="0"/>
        <v>1499.64</v>
      </c>
    </row>
    <row r="14" spans="1:16" s="475" customFormat="1">
      <c r="A14" s="458" t="s">
        <v>636</v>
      </c>
      <c r="B14" s="459" t="s">
        <v>509</v>
      </c>
      <c r="C14" s="460">
        <v>2456744462</v>
      </c>
      <c r="D14" s="461" t="s">
        <v>721</v>
      </c>
      <c r="E14" s="471" t="s">
        <v>708</v>
      </c>
      <c r="F14" s="463" t="s">
        <v>700</v>
      </c>
      <c r="G14" s="464" t="s">
        <v>1036</v>
      </c>
      <c r="H14" s="465" t="s">
        <v>701</v>
      </c>
      <c r="I14" s="466">
        <v>44</v>
      </c>
      <c r="J14" s="467">
        <v>1252.53</v>
      </c>
      <c r="K14" s="468">
        <v>0</v>
      </c>
      <c r="L14" s="469">
        <v>580.02</v>
      </c>
      <c r="M14" s="468">
        <v>298.87</v>
      </c>
      <c r="N14" s="468">
        <v>0</v>
      </c>
      <c r="O14" s="468">
        <v>216.56</v>
      </c>
      <c r="P14" s="468">
        <f t="shared" si="0"/>
        <v>1334.8400000000001</v>
      </c>
    </row>
    <row r="15" spans="1:16" s="470" customFormat="1">
      <c r="A15" s="458" t="s">
        <v>636</v>
      </c>
      <c r="B15" s="459" t="s">
        <v>509</v>
      </c>
      <c r="C15" s="476">
        <v>9601303499</v>
      </c>
      <c r="D15" s="477" t="s">
        <v>722</v>
      </c>
      <c r="E15" s="471" t="s">
        <v>708</v>
      </c>
      <c r="F15" s="473" t="s">
        <v>712</v>
      </c>
      <c r="G15" s="464" t="s">
        <v>1036</v>
      </c>
      <c r="H15" s="465" t="s">
        <v>701</v>
      </c>
      <c r="I15" s="466">
        <v>24</v>
      </c>
      <c r="J15" s="467">
        <v>2215.5700000000002</v>
      </c>
      <c r="K15" s="468">
        <v>0</v>
      </c>
      <c r="L15" s="469">
        <v>1237.71</v>
      </c>
      <c r="M15" s="468">
        <v>1171.1300000000001</v>
      </c>
      <c r="N15" s="468">
        <v>0</v>
      </c>
      <c r="O15" s="468">
        <v>459.85</v>
      </c>
      <c r="P15" s="468">
        <f t="shared" si="0"/>
        <v>2926.8500000000004</v>
      </c>
    </row>
    <row r="16" spans="1:16" s="475" customFormat="1">
      <c r="A16" s="458" t="s">
        <v>636</v>
      </c>
      <c r="B16" s="459" t="s">
        <v>509</v>
      </c>
      <c r="C16" s="460">
        <v>4089045932</v>
      </c>
      <c r="D16" s="478" t="s">
        <v>723</v>
      </c>
      <c r="E16" s="471" t="s">
        <v>701</v>
      </c>
      <c r="F16" s="463" t="s">
        <v>705</v>
      </c>
      <c r="G16" s="464" t="s">
        <v>1036</v>
      </c>
      <c r="H16" s="465" t="s">
        <v>701</v>
      </c>
      <c r="I16" s="466">
        <v>24</v>
      </c>
      <c r="J16" s="467">
        <v>7733.33</v>
      </c>
      <c r="K16" s="468">
        <v>0</v>
      </c>
      <c r="L16" s="469">
        <v>3801.94</v>
      </c>
      <c r="M16" s="468">
        <v>16536.57</v>
      </c>
      <c r="N16" s="468">
        <v>0</v>
      </c>
      <c r="O16" s="468">
        <v>10096.02</v>
      </c>
      <c r="P16" s="468">
        <f t="shared" si="0"/>
        <v>14173.880000000001</v>
      </c>
    </row>
    <row r="17" spans="1:16" s="475" customFormat="1">
      <c r="A17" s="458" t="s">
        <v>636</v>
      </c>
      <c r="B17" s="459" t="s">
        <v>509</v>
      </c>
      <c r="C17" s="460">
        <v>10283186429</v>
      </c>
      <c r="D17" s="478" t="s">
        <v>724</v>
      </c>
      <c r="E17" s="471" t="s">
        <v>708</v>
      </c>
      <c r="F17" s="463" t="s">
        <v>725</v>
      </c>
      <c r="G17" s="464" t="s">
        <v>1036</v>
      </c>
      <c r="H17" s="465" t="s">
        <v>701</v>
      </c>
      <c r="I17" s="466">
        <v>44</v>
      </c>
      <c r="J17" s="467">
        <v>1340.21</v>
      </c>
      <c r="K17" s="468">
        <v>0</v>
      </c>
      <c r="L17" s="469">
        <v>618.04999999999995</v>
      </c>
      <c r="M17" s="468">
        <v>382.39</v>
      </c>
      <c r="N17" s="468">
        <v>0</v>
      </c>
      <c r="O17" s="468">
        <v>233.9</v>
      </c>
      <c r="P17" s="468">
        <f t="shared" si="0"/>
        <v>1488.6999999999998</v>
      </c>
    </row>
    <row r="18" spans="1:16" s="475" customFormat="1">
      <c r="A18" s="458" t="s">
        <v>636</v>
      </c>
      <c r="B18" s="459" t="s">
        <v>509</v>
      </c>
      <c r="C18" s="479">
        <v>5813428445</v>
      </c>
      <c r="D18" s="480" t="s">
        <v>726</v>
      </c>
      <c r="E18" s="471" t="s">
        <v>708</v>
      </c>
      <c r="F18" s="463" t="s">
        <v>725</v>
      </c>
      <c r="G18" s="464" t="s">
        <v>1036</v>
      </c>
      <c r="H18" s="465" t="s">
        <v>701</v>
      </c>
      <c r="I18" s="466">
        <v>44</v>
      </c>
      <c r="J18" s="467">
        <v>1043.77</v>
      </c>
      <c r="K18" s="468">
        <v>0</v>
      </c>
      <c r="L18" s="469">
        <v>581.28</v>
      </c>
      <c r="M18" s="468">
        <v>490.57</v>
      </c>
      <c r="N18" s="468">
        <v>0</v>
      </c>
      <c r="O18" s="468">
        <v>220.1</v>
      </c>
      <c r="P18" s="468">
        <f t="shared" si="0"/>
        <v>1314.24</v>
      </c>
    </row>
    <row r="19" spans="1:16" s="475" customFormat="1">
      <c r="A19" s="458" t="s">
        <v>636</v>
      </c>
      <c r="B19" s="459" t="s">
        <v>509</v>
      </c>
      <c r="C19" s="479">
        <v>92123600415</v>
      </c>
      <c r="D19" s="480" t="s">
        <v>727</v>
      </c>
      <c r="E19" s="471" t="s">
        <v>701</v>
      </c>
      <c r="F19" s="463" t="s">
        <v>705</v>
      </c>
      <c r="G19" s="464" t="s">
        <v>1036</v>
      </c>
      <c r="H19" s="465" t="s">
        <v>701</v>
      </c>
      <c r="I19" s="466">
        <v>24</v>
      </c>
      <c r="J19" s="467">
        <v>9000</v>
      </c>
      <c r="K19" s="468">
        <v>0</v>
      </c>
      <c r="L19" s="469">
        <v>2931.23</v>
      </c>
      <c r="M19" s="468">
        <v>1515.8</v>
      </c>
      <c r="N19" s="468">
        <v>0</v>
      </c>
      <c r="O19" s="468">
        <v>5756.9</v>
      </c>
      <c r="P19" s="468">
        <f t="shared" si="0"/>
        <v>4758.8999999999996</v>
      </c>
    </row>
    <row r="20" spans="1:16" s="475" customFormat="1">
      <c r="A20" s="458" t="s">
        <v>636</v>
      </c>
      <c r="B20" s="459" t="s">
        <v>509</v>
      </c>
      <c r="C20" s="460">
        <v>6392472452</v>
      </c>
      <c r="D20" s="478" t="s">
        <v>728</v>
      </c>
      <c r="E20" s="471" t="s">
        <v>714</v>
      </c>
      <c r="F20" s="463" t="s">
        <v>706</v>
      </c>
      <c r="G20" s="464" t="s">
        <v>1036</v>
      </c>
      <c r="H20" s="465" t="s">
        <v>701</v>
      </c>
      <c r="I20" s="466">
        <v>44</v>
      </c>
      <c r="J20" s="467">
        <v>1240.2</v>
      </c>
      <c r="K20" s="468">
        <v>0</v>
      </c>
      <c r="L20" s="469">
        <v>640.87</v>
      </c>
      <c r="M20" s="468">
        <v>495.83</v>
      </c>
      <c r="N20" s="468">
        <v>0</v>
      </c>
      <c r="O20" s="468">
        <v>155.79</v>
      </c>
      <c r="P20" s="468">
        <f t="shared" si="0"/>
        <v>1580.24</v>
      </c>
    </row>
    <row r="21" spans="1:16" s="475" customFormat="1">
      <c r="A21" s="458" t="s">
        <v>636</v>
      </c>
      <c r="B21" s="459" t="s">
        <v>509</v>
      </c>
      <c r="C21" s="460">
        <v>70178717401</v>
      </c>
      <c r="D21" s="478" t="s">
        <v>729</v>
      </c>
      <c r="E21" s="471" t="s">
        <v>714</v>
      </c>
      <c r="F21" s="463" t="s">
        <v>706</v>
      </c>
      <c r="G21" s="464" t="s">
        <v>1036</v>
      </c>
      <c r="H21" s="465" t="s">
        <v>701</v>
      </c>
      <c r="I21" s="466">
        <v>44</v>
      </c>
      <c r="J21" s="467">
        <v>1160.6600000000001</v>
      </c>
      <c r="K21" s="468">
        <v>0</v>
      </c>
      <c r="L21" s="469">
        <v>599.54999999999995</v>
      </c>
      <c r="M21" s="468">
        <v>414.76</v>
      </c>
      <c r="N21" s="468">
        <v>0</v>
      </c>
      <c r="O21" s="468">
        <v>217.22</v>
      </c>
      <c r="P21" s="468">
        <f t="shared" si="0"/>
        <v>1358.2</v>
      </c>
    </row>
    <row r="22" spans="1:16" s="475" customFormat="1">
      <c r="A22" s="458" t="s">
        <v>636</v>
      </c>
      <c r="B22" s="459" t="s">
        <v>509</v>
      </c>
      <c r="C22" s="460">
        <v>79361137468</v>
      </c>
      <c r="D22" s="478" t="s">
        <v>1037</v>
      </c>
      <c r="E22" s="471" t="s">
        <v>701</v>
      </c>
      <c r="F22" s="463" t="s">
        <v>748</v>
      </c>
      <c r="G22" s="464" t="s">
        <v>1036</v>
      </c>
      <c r="H22" s="465" t="s">
        <v>701</v>
      </c>
      <c r="I22" s="466">
        <v>24</v>
      </c>
      <c r="J22" s="467">
        <v>2133.33</v>
      </c>
      <c r="K22" s="468">
        <v>0</v>
      </c>
      <c r="L22" s="469">
        <v>0</v>
      </c>
      <c r="M22" s="468">
        <v>64.64</v>
      </c>
      <c r="N22" s="468">
        <v>0</v>
      </c>
      <c r="O22" s="468">
        <v>181.76</v>
      </c>
      <c r="P22" s="468">
        <f t="shared" si="0"/>
        <v>2016.2099999999998</v>
      </c>
    </row>
    <row r="23" spans="1:16" s="475" customFormat="1">
      <c r="A23" s="458" t="s">
        <v>636</v>
      </c>
      <c r="B23" s="459" t="s">
        <v>509</v>
      </c>
      <c r="C23" s="460">
        <v>1937921417</v>
      </c>
      <c r="D23" s="478" t="s">
        <v>730</v>
      </c>
      <c r="E23" s="471" t="s">
        <v>708</v>
      </c>
      <c r="F23" s="463" t="s">
        <v>700</v>
      </c>
      <c r="G23" s="464" t="s">
        <v>1036</v>
      </c>
      <c r="H23" s="465" t="s">
        <v>701</v>
      </c>
      <c r="I23" s="466">
        <v>44</v>
      </c>
      <c r="J23" s="467">
        <v>1252.53</v>
      </c>
      <c r="K23" s="468">
        <v>0</v>
      </c>
      <c r="L23" s="469">
        <v>584.88</v>
      </c>
      <c r="M23" s="468">
        <v>242.4</v>
      </c>
      <c r="N23" s="468">
        <v>0</v>
      </c>
      <c r="O23" s="468">
        <v>242.85</v>
      </c>
      <c r="P23" s="468">
        <f t="shared" si="0"/>
        <v>1252.0800000000002</v>
      </c>
    </row>
    <row r="24" spans="1:16" s="475" customFormat="1">
      <c r="A24" s="458" t="s">
        <v>636</v>
      </c>
      <c r="B24" s="459" t="s">
        <v>509</v>
      </c>
      <c r="C24" s="460">
        <v>12502106400</v>
      </c>
      <c r="D24" s="478" t="s">
        <v>731</v>
      </c>
      <c r="E24" s="471" t="s">
        <v>714</v>
      </c>
      <c r="F24" s="463" t="s">
        <v>732</v>
      </c>
      <c r="G24" s="464" t="s">
        <v>1036</v>
      </c>
      <c r="H24" s="465" t="s">
        <v>701</v>
      </c>
      <c r="I24" s="466">
        <v>44</v>
      </c>
      <c r="J24" s="467">
        <v>1373.4</v>
      </c>
      <c r="K24" s="468">
        <v>0</v>
      </c>
      <c r="L24" s="469">
        <v>548.32000000000005</v>
      </c>
      <c r="M24" s="468">
        <v>697.19</v>
      </c>
      <c r="N24" s="468">
        <v>0</v>
      </c>
      <c r="O24" s="468">
        <v>173.21</v>
      </c>
      <c r="P24" s="468">
        <f t="shared" si="0"/>
        <v>1897.38</v>
      </c>
    </row>
    <row r="25" spans="1:16" s="475" customFormat="1">
      <c r="A25" s="458" t="s">
        <v>636</v>
      </c>
      <c r="B25" s="459" t="s">
        <v>509</v>
      </c>
      <c r="C25" s="460">
        <v>10735205442</v>
      </c>
      <c r="D25" s="478" t="s">
        <v>733</v>
      </c>
      <c r="E25" s="471" t="s">
        <v>708</v>
      </c>
      <c r="F25" s="481">
        <v>322205</v>
      </c>
      <c r="G25" s="464" t="s">
        <v>1036</v>
      </c>
      <c r="H25" s="465" t="s">
        <v>701</v>
      </c>
      <c r="I25" s="466">
        <v>44</v>
      </c>
      <c r="J25" s="467">
        <v>1253.53</v>
      </c>
      <c r="K25" s="468">
        <v>0</v>
      </c>
      <c r="L25" s="469">
        <v>452.77</v>
      </c>
      <c r="M25" s="468">
        <v>435.89</v>
      </c>
      <c r="N25" s="468">
        <v>0</v>
      </c>
      <c r="O25" s="468">
        <v>158.84</v>
      </c>
      <c r="P25" s="468">
        <f t="shared" si="0"/>
        <v>1530.5800000000002</v>
      </c>
    </row>
    <row r="26" spans="1:16" s="475" customFormat="1">
      <c r="A26" s="458" t="s">
        <v>636</v>
      </c>
      <c r="B26" s="459" t="s">
        <v>509</v>
      </c>
      <c r="C26" s="460">
        <v>9909706474</v>
      </c>
      <c r="D26" s="478" t="s">
        <v>735</v>
      </c>
      <c r="E26" s="471" t="s">
        <v>714</v>
      </c>
      <c r="F26" s="464" t="s">
        <v>736</v>
      </c>
      <c r="G26" s="464" t="s">
        <v>1036</v>
      </c>
      <c r="H26" s="465" t="s">
        <v>708</v>
      </c>
      <c r="I26" s="466">
        <v>44</v>
      </c>
      <c r="J26" s="467">
        <v>1835.65</v>
      </c>
      <c r="K26" s="468">
        <v>0</v>
      </c>
      <c r="L26" s="469">
        <v>559.4</v>
      </c>
      <c r="M26" s="468">
        <v>438.87</v>
      </c>
      <c r="N26" s="468">
        <v>0</v>
      </c>
      <c r="O26" s="468">
        <v>205.55</v>
      </c>
      <c r="P26" s="468">
        <f t="shared" si="0"/>
        <v>2068.9699999999998</v>
      </c>
    </row>
    <row r="27" spans="1:16" s="475" customFormat="1">
      <c r="A27" s="458" t="s">
        <v>636</v>
      </c>
      <c r="B27" s="459" t="s">
        <v>509</v>
      </c>
      <c r="C27" s="460">
        <v>6301729439</v>
      </c>
      <c r="D27" s="478" t="s">
        <v>966</v>
      </c>
      <c r="E27" s="471" t="s">
        <v>701</v>
      </c>
      <c r="F27" s="463" t="s">
        <v>748</v>
      </c>
      <c r="G27" s="464" t="s">
        <v>1036</v>
      </c>
      <c r="H27" s="465" t="s">
        <v>701</v>
      </c>
      <c r="I27" s="466">
        <v>24</v>
      </c>
      <c r="J27" s="467">
        <v>7200</v>
      </c>
      <c r="K27" s="468">
        <v>0</v>
      </c>
      <c r="L27" s="469">
        <v>913.65</v>
      </c>
      <c r="M27" s="468">
        <v>2622.19</v>
      </c>
      <c r="N27" s="468">
        <v>0</v>
      </c>
      <c r="O27" s="468">
        <v>2435.52</v>
      </c>
      <c r="P27" s="468">
        <f t="shared" si="0"/>
        <v>7386.67</v>
      </c>
    </row>
    <row r="28" spans="1:16" s="475" customFormat="1">
      <c r="A28" s="458" t="s">
        <v>636</v>
      </c>
      <c r="B28" s="459" t="s">
        <v>509</v>
      </c>
      <c r="C28" s="460">
        <v>78272203472</v>
      </c>
      <c r="D28" s="478" t="s">
        <v>738</v>
      </c>
      <c r="E28" s="471" t="s">
        <v>714</v>
      </c>
      <c r="F28" s="463" t="s">
        <v>739</v>
      </c>
      <c r="G28" s="464" t="s">
        <v>1036</v>
      </c>
      <c r="H28" s="465" t="s">
        <v>701</v>
      </c>
      <c r="I28" s="466">
        <v>44</v>
      </c>
      <c r="J28" s="467">
        <v>1550</v>
      </c>
      <c r="K28" s="468">
        <v>0</v>
      </c>
      <c r="L28" s="469">
        <v>697.96</v>
      </c>
      <c r="M28" s="468">
        <v>242.4</v>
      </c>
      <c r="N28" s="468">
        <v>0</v>
      </c>
      <c r="O28" s="468">
        <v>268.70999999999998</v>
      </c>
      <c r="P28" s="468">
        <f t="shared" si="0"/>
        <v>1523.69</v>
      </c>
    </row>
    <row r="29" spans="1:16" s="475" customFormat="1">
      <c r="A29" s="458" t="s">
        <v>636</v>
      </c>
      <c r="B29" s="459" t="s">
        <v>509</v>
      </c>
      <c r="C29" s="460">
        <v>11204937494</v>
      </c>
      <c r="D29" s="478" t="s">
        <v>740</v>
      </c>
      <c r="E29" s="471" t="s">
        <v>701</v>
      </c>
      <c r="F29" s="463" t="s">
        <v>705</v>
      </c>
      <c r="G29" s="464" t="s">
        <v>1036</v>
      </c>
      <c r="H29" s="465" t="s">
        <v>701</v>
      </c>
      <c r="I29" s="466">
        <v>24</v>
      </c>
      <c r="J29" s="467">
        <v>9000</v>
      </c>
      <c r="K29" s="468">
        <v>0</v>
      </c>
      <c r="L29" s="469">
        <v>2196.52</v>
      </c>
      <c r="M29" s="468">
        <v>1515.8</v>
      </c>
      <c r="N29" s="468">
        <v>0</v>
      </c>
      <c r="O29" s="468">
        <v>3775.45</v>
      </c>
      <c r="P29" s="468">
        <f t="shared" si="0"/>
        <v>6740.3499999999995</v>
      </c>
    </row>
    <row r="30" spans="1:16" s="475" customFormat="1">
      <c r="A30" s="458" t="s">
        <v>636</v>
      </c>
      <c r="B30" s="459" t="s">
        <v>509</v>
      </c>
      <c r="C30" s="460">
        <v>44669127420</v>
      </c>
      <c r="D30" s="478" t="s">
        <v>741</v>
      </c>
      <c r="E30" s="471" t="s">
        <v>701</v>
      </c>
      <c r="F30" s="463" t="s">
        <v>705</v>
      </c>
      <c r="G30" s="464" t="s">
        <v>1036</v>
      </c>
      <c r="H30" s="465" t="s">
        <v>701</v>
      </c>
      <c r="I30" s="466">
        <v>24</v>
      </c>
      <c r="J30" s="467">
        <v>8000</v>
      </c>
      <c r="K30" s="468">
        <v>0</v>
      </c>
      <c r="L30" s="469">
        <v>2764.12</v>
      </c>
      <c r="M30" s="468">
        <v>1378.02</v>
      </c>
      <c r="N30" s="468">
        <v>0</v>
      </c>
      <c r="O30" s="468">
        <v>2619.98</v>
      </c>
      <c r="P30" s="468">
        <f t="shared" si="0"/>
        <v>6758.0400000000009</v>
      </c>
    </row>
    <row r="31" spans="1:16" s="475" customFormat="1">
      <c r="A31" s="458" t="s">
        <v>636</v>
      </c>
      <c r="B31" s="459" t="s">
        <v>509</v>
      </c>
      <c r="C31" s="460">
        <v>2587642442</v>
      </c>
      <c r="D31" s="478" t="s">
        <v>742</v>
      </c>
      <c r="E31" s="471" t="s">
        <v>708</v>
      </c>
      <c r="F31" s="463" t="s">
        <v>709</v>
      </c>
      <c r="G31" s="464" t="s">
        <v>1036</v>
      </c>
      <c r="H31" s="465" t="s">
        <v>701</v>
      </c>
      <c r="I31" s="466">
        <v>40</v>
      </c>
      <c r="J31" s="467">
        <v>2200</v>
      </c>
      <c r="K31" s="468">
        <v>0</v>
      </c>
      <c r="L31" s="469">
        <v>938.47</v>
      </c>
      <c r="M31" s="468">
        <v>311.64999999999998</v>
      </c>
      <c r="N31" s="468">
        <v>0</v>
      </c>
      <c r="O31" s="468">
        <v>243.44</v>
      </c>
      <c r="P31" s="468">
        <f t="shared" si="0"/>
        <v>2268.21</v>
      </c>
    </row>
    <row r="32" spans="1:16" s="475" customFormat="1">
      <c r="A32" s="458" t="s">
        <v>636</v>
      </c>
      <c r="B32" s="459" t="s">
        <v>509</v>
      </c>
      <c r="C32" s="460">
        <v>77118162434</v>
      </c>
      <c r="D32" s="478" t="s">
        <v>744</v>
      </c>
      <c r="E32" s="471" t="s">
        <v>708</v>
      </c>
      <c r="F32" s="463" t="s">
        <v>709</v>
      </c>
      <c r="G32" s="464" t="s">
        <v>1036</v>
      </c>
      <c r="H32" s="465" t="s">
        <v>701</v>
      </c>
      <c r="I32" s="466">
        <v>40</v>
      </c>
      <c r="J32" s="467">
        <v>2200</v>
      </c>
      <c r="K32" s="468">
        <v>0</v>
      </c>
      <c r="L32" s="469">
        <v>1037.73</v>
      </c>
      <c r="M32" s="468">
        <v>545.26</v>
      </c>
      <c r="N32" s="468">
        <v>121</v>
      </c>
      <c r="O32" s="468">
        <v>318.02999999999997</v>
      </c>
      <c r="P32" s="468">
        <f t="shared" si="0"/>
        <v>2548.2300000000005</v>
      </c>
    </row>
    <row r="33" spans="1:16" s="475" customFormat="1">
      <c r="A33" s="458" t="s">
        <v>636</v>
      </c>
      <c r="B33" s="459" t="s">
        <v>509</v>
      </c>
      <c r="C33" s="460">
        <v>7940908421</v>
      </c>
      <c r="D33" s="478" t="s">
        <v>745</v>
      </c>
      <c r="E33" s="471" t="s">
        <v>714</v>
      </c>
      <c r="F33" s="463" t="s">
        <v>746</v>
      </c>
      <c r="G33" s="464" t="s">
        <v>1036</v>
      </c>
      <c r="H33" s="465" t="s">
        <v>708</v>
      </c>
      <c r="I33" s="466">
        <v>44</v>
      </c>
      <c r="J33" s="467">
        <v>1369.98</v>
      </c>
      <c r="K33" s="468">
        <v>0</v>
      </c>
      <c r="L33" s="469">
        <v>624.16999999999996</v>
      </c>
      <c r="M33" s="468">
        <v>458.7</v>
      </c>
      <c r="N33" s="468">
        <v>0</v>
      </c>
      <c r="O33" s="468">
        <v>154.33000000000001</v>
      </c>
      <c r="P33" s="468">
        <f t="shared" si="0"/>
        <v>1674.3500000000001</v>
      </c>
    </row>
    <row r="34" spans="1:16" s="475" customFormat="1">
      <c r="A34" s="458" t="s">
        <v>636</v>
      </c>
      <c r="B34" s="459" t="s">
        <v>509</v>
      </c>
      <c r="C34" s="460">
        <v>9023592409</v>
      </c>
      <c r="D34" s="478" t="s">
        <v>747</v>
      </c>
      <c r="E34" s="471" t="s">
        <v>701</v>
      </c>
      <c r="F34" s="463" t="s">
        <v>748</v>
      </c>
      <c r="G34" s="464" t="s">
        <v>1036</v>
      </c>
      <c r="H34" s="465" t="s">
        <v>701</v>
      </c>
      <c r="I34" s="466">
        <v>24</v>
      </c>
      <c r="J34" s="467">
        <v>8000</v>
      </c>
      <c r="K34" s="468">
        <v>0</v>
      </c>
      <c r="L34" s="469">
        <v>2310.64</v>
      </c>
      <c r="M34" s="468">
        <v>1378.02</v>
      </c>
      <c r="N34" s="468">
        <v>0</v>
      </c>
      <c r="O34" s="468">
        <v>2403.9499999999998</v>
      </c>
      <c r="P34" s="468">
        <f t="shared" si="0"/>
        <v>6974.0700000000006</v>
      </c>
    </row>
    <row r="35" spans="1:16" s="475" customFormat="1">
      <c r="A35" s="458" t="s">
        <v>636</v>
      </c>
      <c r="B35" s="459" t="s">
        <v>509</v>
      </c>
      <c r="C35" s="460">
        <v>4138318410</v>
      </c>
      <c r="D35" s="478" t="s">
        <v>749</v>
      </c>
      <c r="E35" s="471" t="s">
        <v>708</v>
      </c>
      <c r="F35" s="463" t="s">
        <v>709</v>
      </c>
      <c r="G35" s="464" t="s">
        <v>1036</v>
      </c>
      <c r="H35" s="465" t="s">
        <v>701</v>
      </c>
      <c r="I35" s="466">
        <v>40</v>
      </c>
      <c r="J35" s="467">
        <v>2200</v>
      </c>
      <c r="K35" s="468">
        <v>0</v>
      </c>
      <c r="L35" s="469">
        <v>645.38</v>
      </c>
      <c r="M35" s="468">
        <v>242.4</v>
      </c>
      <c r="N35" s="468">
        <v>0</v>
      </c>
      <c r="O35" s="468">
        <v>205.38</v>
      </c>
      <c r="P35" s="468">
        <f t="shared" si="0"/>
        <v>2237.02</v>
      </c>
    </row>
    <row r="36" spans="1:16" s="475" customFormat="1">
      <c r="A36" s="458" t="s">
        <v>636</v>
      </c>
      <c r="B36" s="459" t="s">
        <v>509</v>
      </c>
      <c r="C36" s="476">
        <v>7767421406</v>
      </c>
      <c r="D36" s="482" t="s">
        <v>750</v>
      </c>
      <c r="E36" s="471" t="s">
        <v>714</v>
      </c>
      <c r="F36" s="463" t="s">
        <v>751</v>
      </c>
      <c r="G36" s="464" t="s">
        <v>1036</v>
      </c>
      <c r="H36" s="465" t="s">
        <v>701</v>
      </c>
      <c r="I36" s="466">
        <v>44</v>
      </c>
      <c r="J36" s="467">
        <v>0</v>
      </c>
      <c r="K36" s="468">
        <v>0</v>
      </c>
      <c r="L36" s="469">
        <v>175.95</v>
      </c>
      <c r="M36" s="468">
        <v>1498.65</v>
      </c>
      <c r="N36" s="468">
        <v>0</v>
      </c>
      <c r="O36" s="468">
        <v>1485.96</v>
      </c>
      <c r="P36" s="468">
        <f t="shared" si="0"/>
        <v>12.690000000000055</v>
      </c>
    </row>
    <row r="37" spans="1:16" s="475" customFormat="1">
      <c r="A37" s="458" t="s">
        <v>636</v>
      </c>
      <c r="B37" s="459" t="s">
        <v>509</v>
      </c>
      <c r="C37" s="460">
        <v>6328840454</v>
      </c>
      <c r="D37" s="478" t="s">
        <v>752</v>
      </c>
      <c r="E37" s="471" t="s">
        <v>701</v>
      </c>
      <c r="F37" s="463" t="s">
        <v>705</v>
      </c>
      <c r="G37" s="464" t="s">
        <v>1036</v>
      </c>
      <c r="H37" s="465" t="s">
        <v>701</v>
      </c>
      <c r="I37" s="466">
        <v>24</v>
      </c>
      <c r="J37" s="467">
        <v>8000</v>
      </c>
      <c r="K37" s="468">
        <v>0</v>
      </c>
      <c r="L37" s="469">
        <v>1418.79</v>
      </c>
      <c r="M37" s="468">
        <v>1378.02</v>
      </c>
      <c r="N37" s="468">
        <v>0</v>
      </c>
      <c r="O37" s="468">
        <v>3321.84</v>
      </c>
      <c r="P37" s="468">
        <f t="shared" si="0"/>
        <v>6056.18</v>
      </c>
    </row>
    <row r="38" spans="1:16" s="475" customFormat="1">
      <c r="A38" s="458" t="s">
        <v>636</v>
      </c>
      <c r="B38" s="459" t="s">
        <v>509</v>
      </c>
      <c r="C38" s="460">
        <v>12129892442</v>
      </c>
      <c r="D38" s="478" t="s">
        <v>990</v>
      </c>
      <c r="E38" s="471" t="s">
        <v>708</v>
      </c>
      <c r="F38" s="463" t="s">
        <v>700</v>
      </c>
      <c r="G38" s="464" t="s">
        <v>1036</v>
      </c>
      <c r="H38" s="465" t="s">
        <v>701</v>
      </c>
      <c r="I38" s="466">
        <v>44</v>
      </c>
      <c r="J38" s="467">
        <v>1252.53</v>
      </c>
      <c r="K38" s="468">
        <v>0</v>
      </c>
      <c r="L38" s="469">
        <v>126.1</v>
      </c>
      <c r="M38" s="468">
        <v>242.4</v>
      </c>
      <c r="N38" s="468">
        <v>0</v>
      </c>
      <c r="O38" s="468">
        <v>216.56</v>
      </c>
      <c r="P38" s="468">
        <f t="shared" si="0"/>
        <v>1278.3700000000001</v>
      </c>
    </row>
    <row r="39" spans="1:16" s="475" customFormat="1">
      <c r="A39" s="458" t="s">
        <v>636</v>
      </c>
      <c r="B39" s="459" t="s">
        <v>509</v>
      </c>
      <c r="C39" s="460">
        <v>3070942431</v>
      </c>
      <c r="D39" s="478" t="s">
        <v>753</v>
      </c>
      <c r="E39" s="471" t="s">
        <v>708</v>
      </c>
      <c r="F39" s="473" t="s">
        <v>700</v>
      </c>
      <c r="G39" s="464" t="s">
        <v>1036</v>
      </c>
      <c r="H39" s="465" t="s">
        <v>701</v>
      </c>
      <c r="I39" s="466">
        <v>44</v>
      </c>
      <c r="J39" s="467">
        <v>1252.53</v>
      </c>
      <c r="K39" s="468">
        <v>0</v>
      </c>
      <c r="L39" s="469">
        <v>643.64</v>
      </c>
      <c r="M39" s="468">
        <v>429.64</v>
      </c>
      <c r="N39" s="468">
        <v>0</v>
      </c>
      <c r="O39" s="468">
        <v>233.86</v>
      </c>
      <c r="P39" s="468">
        <f t="shared" si="0"/>
        <v>1448.31</v>
      </c>
    </row>
    <row r="40" spans="1:16" s="475" customFormat="1">
      <c r="A40" s="458" t="s">
        <v>636</v>
      </c>
      <c r="B40" s="459" t="s">
        <v>509</v>
      </c>
      <c r="C40" s="460">
        <v>5926268494</v>
      </c>
      <c r="D40" s="478" t="s">
        <v>754</v>
      </c>
      <c r="E40" s="471" t="s">
        <v>708</v>
      </c>
      <c r="F40" s="463" t="s">
        <v>709</v>
      </c>
      <c r="G40" s="464" t="s">
        <v>1036</v>
      </c>
      <c r="H40" s="465" t="s">
        <v>701</v>
      </c>
      <c r="I40" s="466">
        <v>40</v>
      </c>
      <c r="J40" s="467">
        <v>2200</v>
      </c>
      <c r="K40" s="468">
        <v>0</v>
      </c>
      <c r="L40" s="469">
        <v>741.9</v>
      </c>
      <c r="M40" s="468">
        <v>553.98</v>
      </c>
      <c r="N40" s="468">
        <v>0</v>
      </c>
      <c r="O40" s="468">
        <v>287.70999999999998</v>
      </c>
      <c r="P40" s="468">
        <f t="shared" si="0"/>
        <v>2466.27</v>
      </c>
    </row>
    <row r="41" spans="1:16" s="475" customFormat="1">
      <c r="A41" s="458" t="s">
        <v>636</v>
      </c>
      <c r="B41" s="459" t="s">
        <v>509</v>
      </c>
      <c r="C41" s="460">
        <v>3813611442</v>
      </c>
      <c r="D41" s="478" t="s">
        <v>755</v>
      </c>
      <c r="E41" s="471" t="s">
        <v>708</v>
      </c>
      <c r="F41" s="473" t="s">
        <v>700</v>
      </c>
      <c r="G41" s="464" t="s">
        <v>1036</v>
      </c>
      <c r="H41" s="465" t="s">
        <v>701</v>
      </c>
      <c r="I41" s="466">
        <v>44</v>
      </c>
      <c r="J41" s="467">
        <v>0</v>
      </c>
      <c r="K41" s="468">
        <v>0</v>
      </c>
      <c r="L41" s="469">
        <v>0</v>
      </c>
      <c r="M41" s="468">
        <v>4022.49</v>
      </c>
      <c r="N41" s="468">
        <v>0</v>
      </c>
      <c r="O41" s="468">
        <v>2576.5500000000002</v>
      </c>
      <c r="P41" s="468">
        <f t="shared" si="0"/>
        <v>1445.9399999999996</v>
      </c>
    </row>
    <row r="42" spans="1:16" s="475" customFormat="1">
      <c r="A42" s="458" t="s">
        <v>636</v>
      </c>
      <c r="B42" s="459" t="s">
        <v>509</v>
      </c>
      <c r="C42" s="460">
        <v>9090397477</v>
      </c>
      <c r="D42" s="478" t="s">
        <v>756</v>
      </c>
      <c r="E42" s="471" t="s">
        <v>714</v>
      </c>
      <c r="F42" s="473" t="s">
        <v>757</v>
      </c>
      <c r="G42" s="464" t="s">
        <v>1036</v>
      </c>
      <c r="H42" s="465" t="s">
        <v>701</v>
      </c>
      <c r="I42" s="466">
        <v>44</v>
      </c>
      <c r="J42" s="467">
        <v>1243.56</v>
      </c>
      <c r="K42" s="468">
        <v>0</v>
      </c>
      <c r="L42" s="469">
        <v>666.43</v>
      </c>
      <c r="M42" s="468">
        <v>490.81</v>
      </c>
      <c r="N42" s="468">
        <v>0</v>
      </c>
      <c r="O42" s="468">
        <v>150.41</v>
      </c>
      <c r="P42" s="468">
        <f t="shared" si="0"/>
        <v>1583.9599999999998</v>
      </c>
    </row>
    <row r="43" spans="1:16" s="475" customFormat="1">
      <c r="A43" s="458" t="s">
        <v>636</v>
      </c>
      <c r="B43" s="459" t="s">
        <v>509</v>
      </c>
      <c r="C43" s="460">
        <v>4411940442</v>
      </c>
      <c r="D43" s="478" t="s">
        <v>758</v>
      </c>
      <c r="E43" s="471" t="s">
        <v>714</v>
      </c>
      <c r="F43" s="473" t="s">
        <v>757</v>
      </c>
      <c r="G43" s="464" t="s">
        <v>1036</v>
      </c>
      <c r="H43" s="465" t="s">
        <v>701</v>
      </c>
      <c r="I43" s="466">
        <v>44</v>
      </c>
      <c r="J43" s="467">
        <v>1243.56</v>
      </c>
      <c r="K43" s="468">
        <v>0</v>
      </c>
      <c r="L43" s="469">
        <v>651.91</v>
      </c>
      <c r="M43" s="468">
        <v>536.12</v>
      </c>
      <c r="N43" s="468">
        <v>0</v>
      </c>
      <c r="O43" s="468">
        <v>232.98</v>
      </c>
      <c r="P43" s="468">
        <f t="shared" si="0"/>
        <v>1546.6999999999998</v>
      </c>
    </row>
    <row r="44" spans="1:16" s="475" customFormat="1">
      <c r="A44" s="458" t="s">
        <v>636</v>
      </c>
      <c r="B44" s="459" t="s">
        <v>509</v>
      </c>
      <c r="C44" s="476">
        <v>3640160436</v>
      </c>
      <c r="D44" s="482" t="s">
        <v>759</v>
      </c>
      <c r="E44" s="471" t="s">
        <v>708</v>
      </c>
      <c r="F44" s="463" t="s">
        <v>709</v>
      </c>
      <c r="G44" s="464" t="s">
        <v>1036</v>
      </c>
      <c r="H44" s="465" t="s">
        <v>701</v>
      </c>
      <c r="I44" s="466">
        <v>40</v>
      </c>
      <c r="J44" s="467">
        <v>2200</v>
      </c>
      <c r="K44" s="468">
        <v>0</v>
      </c>
      <c r="L44" s="469">
        <v>1020.52</v>
      </c>
      <c r="M44" s="468">
        <v>551.19000000000005</v>
      </c>
      <c r="N44" s="468">
        <v>0</v>
      </c>
      <c r="O44" s="468">
        <v>288.02999999999997</v>
      </c>
      <c r="P44" s="468">
        <f t="shared" si="0"/>
        <v>2463.16</v>
      </c>
    </row>
    <row r="45" spans="1:16" s="475" customFormat="1">
      <c r="A45" s="458" t="s">
        <v>636</v>
      </c>
      <c r="B45" s="459" t="s">
        <v>509</v>
      </c>
      <c r="C45" s="476">
        <v>57749027572</v>
      </c>
      <c r="D45" s="483" t="s">
        <v>550</v>
      </c>
      <c r="E45" s="471" t="s">
        <v>714</v>
      </c>
      <c r="F45" s="463" t="s">
        <v>760</v>
      </c>
      <c r="G45" s="464" t="s">
        <v>1036</v>
      </c>
      <c r="H45" s="465" t="s">
        <v>708</v>
      </c>
      <c r="I45" s="466">
        <v>44</v>
      </c>
      <c r="J45" s="467">
        <v>13080</v>
      </c>
      <c r="K45" s="468">
        <v>0</v>
      </c>
      <c r="L45" s="469">
        <v>3511.53</v>
      </c>
      <c r="M45" s="468">
        <v>1642.4</v>
      </c>
      <c r="N45" s="468">
        <v>0</v>
      </c>
      <c r="O45" s="468">
        <v>3656.48</v>
      </c>
      <c r="P45" s="468">
        <f t="shared" si="0"/>
        <v>11065.92</v>
      </c>
    </row>
    <row r="46" spans="1:16" s="475" customFormat="1">
      <c r="A46" s="458" t="s">
        <v>636</v>
      </c>
      <c r="B46" s="459" t="s">
        <v>509</v>
      </c>
      <c r="C46" s="460">
        <v>2839751488</v>
      </c>
      <c r="D46" s="478" t="s">
        <v>761</v>
      </c>
      <c r="E46" s="471" t="s">
        <v>714</v>
      </c>
      <c r="F46" s="473" t="s">
        <v>762</v>
      </c>
      <c r="G46" s="464" t="s">
        <v>1036</v>
      </c>
      <c r="H46" s="465" t="s">
        <v>701</v>
      </c>
      <c r="I46" s="466">
        <v>44</v>
      </c>
      <c r="J46" s="467">
        <v>1491.44</v>
      </c>
      <c r="K46" s="468">
        <v>0</v>
      </c>
      <c r="L46" s="469">
        <v>836.17</v>
      </c>
      <c r="M46" s="468">
        <v>867.68</v>
      </c>
      <c r="N46" s="468">
        <v>0</v>
      </c>
      <c r="O46" s="468">
        <v>295.27999999999997</v>
      </c>
      <c r="P46" s="468">
        <f t="shared" si="0"/>
        <v>2063.84</v>
      </c>
    </row>
    <row r="47" spans="1:16" s="475" customFormat="1">
      <c r="A47" s="458" t="s">
        <v>636</v>
      </c>
      <c r="B47" s="459" t="s">
        <v>509</v>
      </c>
      <c r="C47" s="460">
        <v>5519452490</v>
      </c>
      <c r="D47" s="478" t="s">
        <v>763</v>
      </c>
      <c r="E47" s="471" t="s">
        <v>714</v>
      </c>
      <c r="F47" s="463" t="s">
        <v>751</v>
      </c>
      <c r="G47" s="464" t="s">
        <v>1036</v>
      </c>
      <c r="H47" s="465" t="s">
        <v>701</v>
      </c>
      <c r="I47" s="466">
        <v>44</v>
      </c>
      <c r="J47" s="467">
        <v>1243.56</v>
      </c>
      <c r="K47" s="468">
        <v>0</v>
      </c>
      <c r="L47" s="469">
        <v>648.27</v>
      </c>
      <c r="M47" s="468">
        <v>524.12</v>
      </c>
      <c r="N47" s="468">
        <v>0</v>
      </c>
      <c r="O47" s="468">
        <v>231.9</v>
      </c>
      <c r="P47" s="468">
        <f t="shared" si="0"/>
        <v>1535.7799999999997</v>
      </c>
    </row>
    <row r="48" spans="1:16" s="475" customFormat="1">
      <c r="A48" s="458" t="s">
        <v>636</v>
      </c>
      <c r="B48" s="459" t="s">
        <v>509</v>
      </c>
      <c r="C48" s="460">
        <v>9607793455</v>
      </c>
      <c r="D48" s="478" t="s">
        <v>764</v>
      </c>
      <c r="E48" s="471" t="s">
        <v>714</v>
      </c>
      <c r="F48" s="463" t="s">
        <v>765</v>
      </c>
      <c r="G48" s="464" t="s">
        <v>1036</v>
      </c>
      <c r="H48" s="465" t="s">
        <v>708</v>
      </c>
      <c r="I48" s="466">
        <v>44</v>
      </c>
      <c r="J48" s="467">
        <v>1243.56</v>
      </c>
      <c r="K48" s="468">
        <v>0</v>
      </c>
      <c r="L48" s="469">
        <v>682.63</v>
      </c>
      <c r="M48" s="468">
        <v>683.24</v>
      </c>
      <c r="N48" s="468">
        <v>0</v>
      </c>
      <c r="O48" s="468">
        <v>246.41</v>
      </c>
      <c r="P48" s="468">
        <f t="shared" si="0"/>
        <v>1680.3899999999999</v>
      </c>
    </row>
    <row r="49" spans="1:16" s="475" customFormat="1">
      <c r="A49" s="458" t="s">
        <v>636</v>
      </c>
      <c r="B49" s="459" t="s">
        <v>509</v>
      </c>
      <c r="C49" s="460">
        <v>9705587400</v>
      </c>
      <c r="D49" s="478" t="s">
        <v>766</v>
      </c>
      <c r="E49" s="471" t="s">
        <v>708</v>
      </c>
      <c r="F49" s="473" t="s">
        <v>767</v>
      </c>
      <c r="G49" s="464" t="s">
        <v>1036</v>
      </c>
      <c r="H49" s="465" t="s">
        <v>701</v>
      </c>
      <c r="I49" s="466">
        <v>26</v>
      </c>
      <c r="J49" s="467">
        <v>3640.23</v>
      </c>
      <c r="K49" s="468">
        <v>0</v>
      </c>
      <c r="L49" s="469">
        <v>1231.72</v>
      </c>
      <c r="M49" s="468">
        <v>1593.56</v>
      </c>
      <c r="N49" s="468">
        <v>0</v>
      </c>
      <c r="O49" s="468">
        <v>972.83</v>
      </c>
      <c r="P49" s="468">
        <f t="shared" si="0"/>
        <v>4260.96</v>
      </c>
    </row>
    <row r="50" spans="1:16" s="475" customFormat="1">
      <c r="A50" s="458" t="s">
        <v>636</v>
      </c>
      <c r="B50" s="459" t="s">
        <v>509</v>
      </c>
      <c r="C50" s="460">
        <v>7218074456</v>
      </c>
      <c r="D50" s="478" t="s">
        <v>967</v>
      </c>
      <c r="E50" s="471" t="s">
        <v>708</v>
      </c>
      <c r="F50" s="473" t="s">
        <v>700</v>
      </c>
      <c r="G50" s="464" t="s">
        <v>1036</v>
      </c>
      <c r="H50" s="465" t="s">
        <v>708</v>
      </c>
      <c r="I50" s="466">
        <v>44</v>
      </c>
      <c r="J50" s="467">
        <v>1252.53</v>
      </c>
      <c r="K50" s="468">
        <v>0</v>
      </c>
      <c r="L50" s="469">
        <v>158.84</v>
      </c>
      <c r="M50" s="468">
        <v>368.28</v>
      </c>
      <c r="N50" s="468">
        <v>0</v>
      </c>
      <c r="O50" s="468">
        <v>216.56</v>
      </c>
      <c r="P50" s="468">
        <f t="shared" si="0"/>
        <v>1404.25</v>
      </c>
    </row>
    <row r="51" spans="1:16" s="475" customFormat="1">
      <c r="A51" s="458" t="s">
        <v>636</v>
      </c>
      <c r="B51" s="459" t="s">
        <v>509</v>
      </c>
      <c r="C51" s="460">
        <v>13600688480</v>
      </c>
      <c r="D51" s="478" t="s">
        <v>768</v>
      </c>
      <c r="E51" s="471" t="s">
        <v>714</v>
      </c>
      <c r="F51" s="484" t="s">
        <v>765</v>
      </c>
      <c r="G51" s="464" t="s">
        <v>1036</v>
      </c>
      <c r="H51" s="465" t="s">
        <v>701</v>
      </c>
      <c r="I51" s="466">
        <v>44</v>
      </c>
      <c r="J51" s="467">
        <v>1243.56</v>
      </c>
      <c r="K51" s="468">
        <v>0</v>
      </c>
      <c r="L51" s="469">
        <v>635.61</v>
      </c>
      <c r="M51" s="468">
        <v>702.73</v>
      </c>
      <c r="N51" s="468">
        <v>0</v>
      </c>
      <c r="O51" s="468">
        <v>248.64</v>
      </c>
      <c r="P51" s="468">
        <f t="shared" si="0"/>
        <v>1697.65</v>
      </c>
    </row>
    <row r="52" spans="1:16" s="475" customFormat="1">
      <c r="A52" s="458" t="s">
        <v>636</v>
      </c>
      <c r="B52" s="459" t="s">
        <v>509</v>
      </c>
      <c r="C52" s="460">
        <v>3984331436</v>
      </c>
      <c r="D52" s="478" t="s">
        <v>769</v>
      </c>
      <c r="E52" s="471" t="s">
        <v>708</v>
      </c>
      <c r="F52" s="463" t="s">
        <v>709</v>
      </c>
      <c r="G52" s="464" t="s">
        <v>1036</v>
      </c>
      <c r="H52" s="465" t="s">
        <v>701</v>
      </c>
      <c r="I52" s="466">
        <v>40</v>
      </c>
      <c r="J52" s="467">
        <v>2200</v>
      </c>
      <c r="K52" s="468">
        <v>0</v>
      </c>
      <c r="L52" s="469">
        <v>1032.54</v>
      </c>
      <c r="M52" s="468">
        <v>511.61</v>
      </c>
      <c r="N52" s="468">
        <v>0</v>
      </c>
      <c r="O52" s="468">
        <v>269.11</v>
      </c>
      <c r="P52" s="468">
        <f t="shared" si="0"/>
        <v>2442.5</v>
      </c>
    </row>
    <row r="53" spans="1:16" s="475" customFormat="1">
      <c r="A53" s="458" t="s">
        <v>636</v>
      </c>
      <c r="B53" s="459" t="s">
        <v>509</v>
      </c>
      <c r="C53" s="476">
        <v>798726466</v>
      </c>
      <c r="D53" s="480" t="s">
        <v>770</v>
      </c>
      <c r="E53" s="471" t="s">
        <v>708</v>
      </c>
      <c r="F53" s="463" t="s">
        <v>712</v>
      </c>
      <c r="G53" s="464" t="s">
        <v>1036</v>
      </c>
      <c r="H53" s="465" t="s">
        <v>701</v>
      </c>
      <c r="I53" s="466">
        <v>24</v>
      </c>
      <c r="J53" s="467">
        <v>2215.5700000000002</v>
      </c>
      <c r="K53" s="468">
        <v>0</v>
      </c>
      <c r="L53" s="469">
        <v>1229.42</v>
      </c>
      <c r="M53" s="468">
        <v>1459.85</v>
      </c>
      <c r="N53" s="468">
        <v>0</v>
      </c>
      <c r="O53" s="468">
        <v>516.77</v>
      </c>
      <c r="P53" s="468">
        <f t="shared" si="0"/>
        <v>3158.65</v>
      </c>
    </row>
    <row r="54" spans="1:16" s="475" customFormat="1">
      <c r="A54" s="458" t="s">
        <v>636</v>
      </c>
      <c r="B54" s="459" t="s">
        <v>509</v>
      </c>
      <c r="C54" s="476">
        <v>6985239463</v>
      </c>
      <c r="D54" s="480" t="s">
        <v>771</v>
      </c>
      <c r="E54" s="471" t="s">
        <v>714</v>
      </c>
      <c r="F54" s="463" t="s">
        <v>751</v>
      </c>
      <c r="G54" s="464" t="s">
        <v>1036</v>
      </c>
      <c r="H54" s="465" t="s">
        <v>701</v>
      </c>
      <c r="I54" s="466">
        <v>24</v>
      </c>
      <c r="J54" s="467">
        <v>1243.56</v>
      </c>
      <c r="K54" s="468">
        <v>0</v>
      </c>
      <c r="L54" s="469">
        <v>239.31</v>
      </c>
      <c r="M54" s="468">
        <v>416.06</v>
      </c>
      <c r="N54" s="468">
        <v>0</v>
      </c>
      <c r="O54" s="468">
        <v>156.31</v>
      </c>
      <c r="P54" s="468">
        <f t="shared" si="0"/>
        <v>1503.31</v>
      </c>
    </row>
    <row r="55" spans="1:16" s="475" customFormat="1">
      <c r="A55" s="458" t="s">
        <v>636</v>
      </c>
      <c r="B55" s="459" t="s">
        <v>509</v>
      </c>
      <c r="C55" s="460">
        <v>8771945482</v>
      </c>
      <c r="D55" s="478" t="s">
        <v>772</v>
      </c>
      <c r="E55" s="471" t="s">
        <v>708</v>
      </c>
      <c r="F55" s="463" t="s">
        <v>743</v>
      </c>
      <c r="G55" s="464" t="s">
        <v>1036</v>
      </c>
      <c r="H55" s="465" t="s">
        <v>701</v>
      </c>
      <c r="I55" s="466">
        <v>44</v>
      </c>
      <c r="J55" s="467">
        <v>2263.2800000000002</v>
      </c>
      <c r="K55" s="468">
        <v>0</v>
      </c>
      <c r="L55" s="469">
        <v>1041.3800000000001</v>
      </c>
      <c r="M55" s="468">
        <v>514.59</v>
      </c>
      <c r="N55" s="468">
        <v>0</v>
      </c>
      <c r="O55" s="468">
        <v>423.2</v>
      </c>
      <c r="P55" s="468">
        <f t="shared" si="0"/>
        <v>2354.6700000000005</v>
      </c>
    </row>
    <row r="56" spans="1:16" s="475" customFormat="1">
      <c r="A56" s="458" t="s">
        <v>636</v>
      </c>
      <c r="B56" s="459" t="s">
        <v>509</v>
      </c>
      <c r="C56" s="460">
        <v>3482060460</v>
      </c>
      <c r="D56" s="478" t="s">
        <v>773</v>
      </c>
      <c r="E56" s="471" t="s">
        <v>714</v>
      </c>
      <c r="F56" s="463" t="s">
        <v>762</v>
      </c>
      <c r="G56" s="464" t="s">
        <v>1036</v>
      </c>
      <c r="H56" s="465" t="s">
        <v>701</v>
      </c>
      <c r="I56" s="466">
        <v>44</v>
      </c>
      <c r="J56" s="467">
        <v>1342.3</v>
      </c>
      <c r="K56" s="468">
        <v>0</v>
      </c>
      <c r="L56" s="469">
        <v>791.68</v>
      </c>
      <c r="M56" s="468">
        <v>787.76</v>
      </c>
      <c r="N56" s="468">
        <v>0</v>
      </c>
      <c r="O56" s="468">
        <v>273.23</v>
      </c>
      <c r="P56" s="468">
        <f t="shared" si="0"/>
        <v>1856.83</v>
      </c>
    </row>
    <row r="57" spans="1:16" s="475" customFormat="1">
      <c r="A57" s="458" t="s">
        <v>636</v>
      </c>
      <c r="B57" s="459" t="s">
        <v>509</v>
      </c>
      <c r="C57" s="460">
        <v>94991723434</v>
      </c>
      <c r="D57" s="478" t="s">
        <v>774</v>
      </c>
      <c r="E57" s="471" t="s">
        <v>714</v>
      </c>
      <c r="F57" s="463" t="s">
        <v>718</v>
      </c>
      <c r="G57" s="464" t="s">
        <v>1036</v>
      </c>
      <c r="H57" s="465" t="s">
        <v>708</v>
      </c>
      <c r="I57" s="466">
        <v>44</v>
      </c>
      <c r="J57" s="467">
        <v>1243.56</v>
      </c>
      <c r="K57" s="468">
        <v>0</v>
      </c>
      <c r="L57" s="469">
        <v>491.53</v>
      </c>
      <c r="M57" s="468">
        <v>316.04000000000002</v>
      </c>
      <c r="N57" s="468">
        <v>0</v>
      </c>
      <c r="O57" s="468">
        <v>216.7</v>
      </c>
      <c r="P57" s="468">
        <f t="shared" si="0"/>
        <v>1342.8999999999999</v>
      </c>
    </row>
    <row r="58" spans="1:16" s="475" customFormat="1">
      <c r="A58" s="458" t="s">
        <v>636</v>
      </c>
      <c r="B58" s="459" t="s">
        <v>509</v>
      </c>
      <c r="C58" s="460">
        <v>39960544400</v>
      </c>
      <c r="D58" s="478" t="s">
        <v>775</v>
      </c>
      <c r="E58" s="471" t="s">
        <v>708</v>
      </c>
      <c r="F58" s="463" t="s">
        <v>712</v>
      </c>
      <c r="G58" s="464" t="s">
        <v>1036</v>
      </c>
      <c r="H58" s="465" t="s">
        <v>701</v>
      </c>
      <c r="I58" s="466">
        <v>24</v>
      </c>
      <c r="J58" s="467">
        <v>2215.5700000000002</v>
      </c>
      <c r="K58" s="468">
        <v>0</v>
      </c>
      <c r="L58" s="469">
        <v>1321.8</v>
      </c>
      <c r="M58" s="468">
        <v>4666.68</v>
      </c>
      <c r="N58" s="468">
        <v>0</v>
      </c>
      <c r="O58" s="468">
        <v>1603.87</v>
      </c>
      <c r="P58" s="468">
        <f t="shared" si="0"/>
        <v>5278.38</v>
      </c>
    </row>
    <row r="59" spans="1:16" s="475" customFormat="1">
      <c r="A59" s="458" t="s">
        <v>636</v>
      </c>
      <c r="B59" s="459" t="s">
        <v>509</v>
      </c>
      <c r="C59" s="460">
        <v>7596289479</v>
      </c>
      <c r="D59" s="478" t="s">
        <v>776</v>
      </c>
      <c r="E59" s="471" t="s">
        <v>714</v>
      </c>
      <c r="F59" s="473" t="s">
        <v>706</v>
      </c>
      <c r="G59" s="464" t="s">
        <v>1036</v>
      </c>
      <c r="H59" s="465" t="s">
        <v>701</v>
      </c>
      <c r="I59" s="466">
        <v>44</v>
      </c>
      <c r="J59" s="467">
        <v>1240.2</v>
      </c>
      <c r="K59" s="468">
        <v>0</v>
      </c>
      <c r="L59" s="469">
        <v>270.8</v>
      </c>
      <c r="M59" s="468">
        <v>383.54</v>
      </c>
      <c r="N59" s="468">
        <v>0</v>
      </c>
      <c r="O59" s="468">
        <v>215.13</v>
      </c>
      <c r="P59" s="468">
        <f t="shared" si="0"/>
        <v>1408.6100000000001</v>
      </c>
    </row>
    <row r="60" spans="1:16" s="475" customFormat="1">
      <c r="A60" s="458" t="s">
        <v>636</v>
      </c>
      <c r="B60" s="459" t="s">
        <v>509</v>
      </c>
      <c r="C60" s="460">
        <v>12003809406</v>
      </c>
      <c r="D60" s="478" t="s">
        <v>777</v>
      </c>
      <c r="E60" s="471" t="s">
        <v>708</v>
      </c>
      <c r="F60" s="463" t="s">
        <v>718</v>
      </c>
      <c r="G60" s="464" t="s">
        <v>1036</v>
      </c>
      <c r="H60" s="465" t="s">
        <v>701</v>
      </c>
      <c r="I60" s="466">
        <v>44</v>
      </c>
      <c r="J60" s="467">
        <v>1243.56</v>
      </c>
      <c r="K60" s="468">
        <v>0</v>
      </c>
      <c r="L60" s="469">
        <v>537.84</v>
      </c>
      <c r="M60" s="468">
        <v>521.69000000000005</v>
      </c>
      <c r="N60" s="468">
        <v>0</v>
      </c>
      <c r="O60" s="468">
        <v>157.44999999999999</v>
      </c>
      <c r="P60" s="468">
        <f t="shared" si="0"/>
        <v>1607.8</v>
      </c>
    </row>
    <row r="61" spans="1:16" s="485" customFormat="1">
      <c r="A61" s="458" t="s">
        <v>636</v>
      </c>
      <c r="B61" s="459" t="s">
        <v>509</v>
      </c>
      <c r="C61" s="460">
        <v>6657901470</v>
      </c>
      <c r="D61" s="478" t="s">
        <v>778</v>
      </c>
      <c r="E61" s="471" t="s">
        <v>708</v>
      </c>
      <c r="F61" s="473" t="s">
        <v>700</v>
      </c>
      <c r="G61" s="464" t="s">
        <v>1036</v>
      </c>
      <c r="H61" s="465" t="s">
        <v>701</v>
      </c>
      <c r="I61" s="466">
        <v>44</v>
      </c>
      <c r="J61" s="467">
        <v>0</v>
      </c>
      <c r="K61" s="468">
        <v>0</v>
      </c>
      <c r="L61" s="469">
        <v>481.81</v>
      </c>
      <c r="M61" s="468">
        <v>1494.93</v>
      </c>
      <c r="N61" s="468">
        <v>0</v>
      </c>
      <c r="O61" s="468">
        <v>1494.93</v>
      </c>
      <c r="P61" s="468">
        <f t="shared" si="0"/>
        <v>0</v>
      </c>
    </row>
    <row r="62" spans="1:16" s="485" customFormat="1">
      <c r="A62" s="458" t="s">
        <v>636</v>
      </c>
      <c r="B62" s="459" t="s">
        <v>509</v>
      </c>
      <c r="C62" s="460">
        <v>70154975494</v>
      </c>
      <c r="D62" s="478" t="s">
        <v>1038</v>
      </c>
      <c r="E62" s="471" t="s">
        <v>701</v>
      </c>
      <c r="F62" s="473" t="s">
        <v>705</v>
      </c>
      <c r="G62" s="464" t="s">
        <v>1036</v>
      </c>
      <c r="H62" s="465" t="s">
        <v>701</v>
      </c>
      <c r="I62" s="466">
        <v>24</v>
      </c>
      <c r="J62" s="467">
        <v>2133.33</v>
      </c>
      <c r="K62" s="468">
        <v>0</v>
      </c>
      <c r="L62" s="469">
        <v>0</v>
      </c>
      <c r="M62" s="468">
        <v>64.64</v>
      </c>
      <c r="N62" s="468">
        <v>0</v>
      </c>
      <c r="O62" s="468">
        <v>181.76</v>
      </c>
      <c r="P62" s="468">
        <f t="shared" si="0"/>
        <v>2016.2099999999998</v>
      </c>
    </row>
    <row r="63" spans="1:16" s="486" customFormat="1">
      <c r="A63" s="458" t="s">
        <v>636</v>
      </c>
      <c r="B63" s="459" t="s">
        <v>509</v>
      </c>
      <c r="C63" s="460">
        <v>7321319440</v>
      </c>
      <c r="D63" s="478" t="s">
        <v>779</v>
      </c>
      <c r="E63" s="471" t="s">
        <v>708</v>
      </c>
      <c r="F63" s="473" t="s">
        <v>734</v>
      </c>
      <c r="G63" s="464" t="s">
        <v>1036</v>
      </c>
      <c r="H63" s="465" t="s">
        <v>701</v>
      </c>
      <c r="I63" s="466">
        <v>12</v>
      </c>
      <c r="J63" s="467">
        <v>2181.6</v>
      </c>
      <c r="K63" s="468">
        <v>0</v>
      </c>
      <c r="L63" s="469">
        <v>432.69</v>
      </c>
      <c r="M63" s="468">
        <v>872.64</v>
      </c>
      <c r="N63" s="468">
        <v>0</v>
      </c>
      <c r="O63" s="468">
        <v>343.29</v>
      </c>
      <c r="P63" s="468">
        <f t="shared" si="0"/>
        <v>2710.95</v>
      </c>
    </row>
    <row r="64" spans="1:16" s="486" customFormat="1">
      <c r="A64" s="458" t="s">
        <v>636</v>
      </c>
      <c r="B64" s="459" t="s">
        <v>509</v>
      </c>
      <c r="C64" s="460">
        <v>10274174421</v>
      </c>
      <c r="D64" s="478" t="s">
        <v>780</v>
      </c>
      <c r="E64" s="471" t="s">
        <v>708</v>
      </c>
      <c r="F64" s="463" t="s">
        <v>718</v>
      </c>
      <c r="G64" s="464" t="s">
        <v>1036</v>
      </c>
      <c r="H64" s="465" t="s">
        <v>701</v>
      </c>
      <c r="I64" s="466">
        <v>44</v>
      </c>
      <c r="J64" s="467">
        <v>1160.6600000000001</v>
      </c>
      <c r="K64" s="468">
        <v>0</v>
      </c>
      <c r="L64" s="469">
        <v>596.84</v>
      </c>
      <c r="M64" s="468">
        <v>401.49</v>
      </c>
      <c r="N64" s="468">
        <v>0</v>
      </c>
      <c r="O64" s="468">
        <v>216.45</v>
      </c>
      <c r="P64" s="468">
        <f t="shared" si="0"/>
        <v>1345.7</v>
      </c>
    </row>
    <row r="65" spans="1:16" s="486" customFormat="1">
      <c r="A65" s="458" t="s">
        <v>636</v>
      </c>
      <c r="B65" s="459" t="s">
        <v>509</v>
      </c>
      <c r="C65" s="460">
        <v>14581551455</v>
      </c>
      <c r="D65" s="478" t="s">
        <v>781</v>
      </c>
      <c r="E65" s="471" t="s">
        <v>714</v>
      </c>
      <c r="F65" s="463" t="s">
        <v>703</v>
      </c>
      <c r="G65" s="464" t="s">
        <v>1036</v>
      </c>
      <c r="H65" s="465" t="s">
        <v>701</v>
      </c>
      <c r="I65" s="466">
        <v>44</v>
      </c>
      <c r="J65" s="467">
        <v>1243.56</v>
      </c>
      <c r="K65" s="468">
        <v>0</v>
      </c>
      <c r="L65" s="469">
        <v>480.85</v>
      </c>
      <c r="M65" s="468">
        <v>497.69</v>
      </c>
      <c r="N65" s="468">
        <v>0</v>
      </c>
      <c r="O65" s="468">
        <v>232.15</v>
      </c>
      <c r="P65" s="468">
        <f t="shared" si="0"/>
        <v>1509.1</v>
      </c>
    </row>
    <row r="66" spans="1:16" s="486" customFormat="1">
      <c r="A66" s="458" t="s">
        <v>636</v>
      </c>
      <c r="B66" s="459" t="s">
        <v>509</v>
      </c>
      <c r="C66" s="460">
        <v>15859071469</v>
      </c>
      <c r="D66" s="478" t="s">
        <v>968</v>
      </c>
      <c r="E66" s="471" t="s">
        <v>714</v>
      </c>
      <c r="F66" s="473" t="s">
        <v>757</v>
      </c>
      <c r="G66" s="464" t="s">
        <v>1036</v>
      </c>
      <c r="H66" s="465" t="s">
        <v>701</v>
      </c>
      <c r="I66" s="466">
        <v>44</v>
      </c>
      <c r="J66" s="467">
        <v>1240.2</v>
      </c>
      <c r="K66" s="468">
        <v>0</v>
      </c>
      <c r="L66" s="469">
        <v>161.06</v>
      </c>
      <c r="M66" s="468">
        <v>250.23</v>
      </c>
      <c r="N66" s="468">
        <v>0</v>
      </c>
      <c r="O66" s="468">
        <v>214.46</v>
      </c>
      <c r="P66" s="468">
        <f t="shared" si="0"/>
        <v>1275.97</v>
      </c>
    </row>
    <row r="67" spans="1:16" s="486" customFormat="1">
      <c r="A67" s="458" t="s">
        <v>636</v>
      </c>
      <c r="B67" s="459" t="s">
        <v>509</v>
      </c>
      <c r="C67" s="460">
        <v>810359421</v>
      </c>
      <c r="D67" s="478" t="s">
        <v>782</v>
      </c>
      <c r="E67" s="471" t="s">
        <v>708</v>
      </c>
      <c r="F67" s="463" t="s">
        <v>743</v>
      </c>
      <c r="G67" s="464" t="s">
        <v>1036</v>
      </c>
      <c r="H67" s="465" t="s">
        <v>701</v>
      </c>
      <c r="I67" s="466">
        <v>30</v>
      </c>
      <c r="J67" s="467">
        <v>2263.2800000000002</v>
      </c>
      <c r="K67" s="468">
        <v>0</v>
      </c>
      <c r="L67" s="469">
        <v>1195.6199999999999</v>
      </c>
      <c r="M67" s="468">
        <v>484.65</v>
      </c>
      <c r="N67" s="468">
        <v>0</v>
      </c>
      <c r="O67" s="468">
        <v>314.81</v>
      </c>
      <c r="P67" s="468">
        <f t="shared" si="0"/>
        <v>2433.1200000000003</v>
      </c>
    </row>
    <row r="68" spans="1:16" s="486" customFormat="1">
      <c r="A68" s="458" t="s">
        <v>636</v>
      </c>
      <c r="B68" s="459" t="s">
        <v>509</v>
      </c>
      <c r="C68" s="460">
        <v>6299255420</v>
      </c>
      <c r="D68" s="478" t="s">
        <v>783</v>
      </c>
      <c r="E68" s="471" t="s">
        <v>714</v>
      </c>
      <c r="F68" s="473" t="s">
        <v>706</v>
      </c>
      <c r="G68" s="464" t="s">
        <v>1036</v>
      </c>
      <c r="H68" s="465" t="s">
        <v>701</v>
      </c>
      <c r="I68" s="466">
        <v>44</v>
      </c>
      <c r="J68" s="467">
        <v>1240.2</v>
      </c>
      <c r="K68" s="468">
        <v>0</v>
      </c>
      <c r="L68" s="469">
        <v>429.47</v>
      </c>
      <c r="M68" s="468">
        <v>298.17</v>
      </c>
      <c r="N68" s="468">
        <v>0</v>
      </c>
      <c r="O68" s="468">
        <v>214.46</v>
      </c>
      <c r="P68" s="468">
        <f t="shared" si="0"/>
        <v>1323.91</v>
      </c>
    </row>
    <row r="69" spans="1:16" s="486" customFormat="1">
      <c r="A69" s="458" t="s">
        <v>636</v>
      </c>
      <c r="B69" s="459" t="s">
        <v>509</v>
      </c>
      <c r="C69" s="460">
        <v>5635525490</v>
      </c>
      <c r="D69" s="478" t="s">
        <v>991</v>
      </c>
      <c r="E69" s="471" t="s">
        <v>714</v>
      </c>
      <c r="F69" s="473" t="s">
        <v>757</v>
      </c>
      <c r="G69" s="464" t="s">
        <v>1036</v>
      </c>
      <c r="H69" s="465" t="s">
        <v>701</v>
      </c>
      <c r="I69" s="466">
        <v>44</v>
      </c>
      <c r="J69" s="467">
        <v>1240.2</v>
      </c>
      <c r="K69" s="468">
        <v>0</v>
      </c>
      <c r="L69" s="469">
        <v>114.29</v>
      </c>
      <c r="M69" s="468">
        <v>242.4</v>
      </c>
      <c r="N69" s="468">
        <v>0</v>
      </c>
      <c r="O69" s="468">
        <v>214.46</v>
      </c>
      <c r="P69" s="468">
        <f t="shared" si="0"/>
        <v>1268.1400000000001</v>
      </c>
    </row>
    <row r="70" spans="1:16" s="486" customFormat="1">
      <c r="A70" s="458" t="s">
        <v>636</v>
      </c>
      <c r="B70" s="459" t="s">
        <v>509</v>
      </c>
      <c r="C70" s="487">
        <v>5217038403</v>
      </c>
      <c r="D70" s="478" t="s">
        <v>784</v>
      </c>
      <c r="E70" s="462">
        <v>2</v>
      </c>
      <c r="F70" s="481">
        <v>322205</v>
      </c>
      <c r="G70" s="464" t="s">
        <v>1036</v>
      </c>
      <c r="H70" s="488">
        <v>1</v>
      </c>
      <c r="I70" s="489">
        <v>44</v>
      </c>
      <c r="J70" s="467">
        <v>1252.53</v>
      </c>
      <c r="K70" s="468">
        <v>0</v>
      </c>
      <c r="L70" s="469">
        <v>266.37</v>
      </c>
      <c r="M70" s="469">
        <v>424.75</v>
      </c>
      <c r="N70" s="469">
        <v>0</v>
      </c>
      <c r="O70" s="469">
        <v>217.24</v>
      </c>
      <c r="P70" s="469">
        <f t="shared" si="0"/>
        <v>1460.04</v>
      </c>
    </row>
    <row r="71" spans="1:16" s="486" customFormat="1">
      <c r="A71" s="458" t="s">
        <v>636</v>
      </c>
      <c r="B71" s="459" t="s">
        <v>509</v>
      </c>
      <c r="C71" s="460">
        <v>92120482420</v>
      </c>
      <c r="D71" s="478" t="s">
        <v>785</v>
      </c>
      <c r="E71" s="471" t="s">
        <v>708</v>
      </c>
      <c r="F71" s="484" t="s">
        <v>700</v>
      </c>
      <c r="G71" s="464" t="s">
        <v>1036</v>
      </c>
      <c r="H71" s="465" t="s">
        <v>701</v>
      </c>
      <c r="I71" s="466">
        <v>44</v>
      </c>
      <c r="J71" s="467">
        <v>1252.53</v>
      </c>
      <c r="K71" s="468">
        <v>0</v>
      </c>
      <c r="L71" s="469">
        <v>635.22</v>
      </c>
      <c r="M71" s="468">
        <v>379.71</v>
      </c>
      <c r="N71" s="468">
        <v>0</v>
      </c>
      <c r="O71" s="468">
        <v>231.74</v>
      </c>
      <c r="P71" s="468">
        <f t="shared" ref="P71:P137" si="1">J71+M71+N71-O71</f>
        <v>1400.5</v>
      </c>
    </row>
    <row r="72" spans="1:16" s="486" customFormat="1">
      <c r="A72" s="458" t="s">
        <v>636</v>
      </c>
      <c r="B72" s="459" t="s">
        <v>509</v>
      </c>
      <c r="C72" s="476">
        <v>4995622403</v>
      </c>
      <c r="D72" s="482" t="s">
        <v>786</v>
      </c>
      <c r="E72" s="471" t="s">
        <v>708</v>
      </c>
      <c r="F72" s="463" t="s">
        <v>700</v>
      </c>
      <c r="G72" s="464" t="s">
        <v>1036</v>
      </c>
      <c r="H72" s="465" t="s">
        <v>701</v>
      </c>
      <c r="I72" s="466">
        <v>44</v>
      </c>
      <c r="J72" s="467">
        <v>2263.2800000000002</v>
      </c>
      <c r="K72" s="468">
        <v>0</v>
      </c>
      <c r="L72" s="469">
        <v>1059.28</v>
      </c>
      <c r="M72" s="468">
        <v>353.95</v>
      </c>
      <c r="N72" s="468">
        <v>0</v>
      </c>
      <c r="O72" s="468">
        <v>393.88</v>
      </c>
      <c r="P72" s="468">
        <f t="shared" si="1"/>
        <v>2223.35</v>
      </c>
    </row>
    <row r="73" spans="1:16" s="486" customFormat="1">
      <c r="A73" s="458" t="s">
        <v>636</v>
      </c>
      <c r="B73" s="459" t="s">
        <v>509</v>
      </c>
      <c r="C73" s="476">
        <v>86566539468</v>
      </c>
      <c r="D73" s="482" t="s">
        <v>787</v>
      </c>
      <c r="E73" s="471" t="s">
        <v>714</v>
      </c>
      <c r="F73" s="463" t="s">
        <v>732</v>
      </c>
      <c r="G73" s="464" t="s">
        <v>1036</v>
      </c>
      <c r="H73" s="465" t="s">
        <v>701</v>
      </c>
      <c r="I73" s="466">
        <v>44</v>
      </c>
      <c r="J73" s="467">
        <v>1526</v>
      </c>
      <c r="K73" s="468">
        <v>0</v>
      </c>
      <c r="L73" s="469">
        <v>674.89</v>
      </c>
      <c r="M73" s="468">
        <v>405.73</v>
      </c>
      <c r="N73" s="468">
        <v>0</v>
      </c>
      <c r="O73" s="468">
        <v>263.05</v>
      </c>
      <c r="P73" s="468">
        <f t="shared" si="1"/>
        <v>1668.68</v>
      </c>
    </row>
    <row r="74" spans="1:16" s="486" customFormat="1">
      <c r="A74" s="458" t="s">
        <v>636</v>
      </c>
      <c r="B74" s="459" t="s">
        <v>509</v>
      </c>
      <c r="C74" s="460">
        <v>3825030407</v>
      </c>
      <c r="D74" s="478" t="s">
        <v>788</v>
      </c>
      <c r="E74" s="471" t="s">
        <v>708</v>
      </c>
      <c r="F74" s="463" t="s">
        <v>725</v>
      </c>
      <c r="G74" s="464" t="s">
        <v>1036</v>
      </c>
      <c r="H74" s="465" t="s">
        <v>701</v>
      </c>
      <c r="I74" s="466">
        <v>44</v>
      </c>
      <c r="J74" s="467">
        <v>1340.21</v>
      </c>
      <c r="K74" s="468">
        <v>0</v>
      </c>
      <c r="L74" s="469">
        <v>677.06</v>
      </c>
      <c r="M74" s="468">
        <v>440.99</v>
      </c>
      <c r="N74" s="468">
        <v>0</v>
      </c>
      <c r="O74" s="468">
        <v>168.92</v>
      </c>
      <c r="P74" s="468">
        <f t="shared" si="1"/>
        <v>1612.28</v>
      </c>
    </row>
    <row r="75" spans="1:16" s="486" customFormat="1">
      <c r="A75" s="458" t="s">
        <v>636</v>
      </c>
      <c r="B75" s="459" t="s">
        <v>509</v>
      </c>
      <c r="C75" s="460">
        <v>6346714481</v>
      </c>
      <c r="D75" s="478" t="s">
        <v>789</v>
      </c>
      <c r="E75" s="462">
        <v>2</v>
      </c>
      <c r="F75" s="481">
        <v>322205</v>
      </c>
      <c r="G75" s="464" t="s">
        <v>1036</v>
      </c>
      <c r="H75" s="488">
        <v>1</v>
      </c>
      <c r="I75" s="489">
        <v>44</v>
      </c>
      <c r="J75" s="467">
        <v>1252.53</v>
      </c>
      <c r="K75" s="468">
        <v>0</v>
      </c>
      <c r="L75" s="469">
        <v>428.43</v>
      </c>
      <c r="M75" s="468">
        <v>242.4</v>
      </c>
      <c r="N75" s="468">
        <v>0</v>
      </c>
      <c r="O75" s="468">
        <v>218.34</v>
      </c>
      <c r="P75" s="468">
        <f t="shared" si="1"/>
        <v>1276.5900000000001</v>
      </c>
    </row>
    <row r="76" spans="1:16" s="485" customFormat="1">
      <c r="A76" s="458" t="s">
        <v>636</v>
      </c>
      <c r="B76" s="459" t="s">
        <v>509</v>
      </c>
      <c r="C76" s="490">
        <v>10505042401</v>
      </c>
      <c r="D76" s="482" t="s">
        <v>790</v>
      </c>
      <c r="E76" s="471" t="s">
        <v>708</v>
      </c>
      <c r="F76" s="463" t="s">
        <v>700</v>
      </c>
      <c r="G76" s="464" t="s">
        <v>1036</v>
      </c>
      <c r="H76" s="465" t="s">
        <v>701</v>
      </c>
      <c r="I76" s="466">
        <v>44</v>
      </c>
      <c r="J76" s="467">
        <v>1252.53</v>
      </c>
      <c r="K76" s="468">
        <v>0</v>
      </c>
      <c r="L76" s="469">
        <v>633.94000000000005</v>
      </c>
      <c r="M76" s="468">
        <v>448.67</v>
      </c>
      <c r="N76" s="468">
        <v>0</v>
      </c>
      <c r="O76" s="468">
        <v>231.16</v>
      </c>
      <c r="P76" s="468">
        <f t="shared" si="1"/>
        <v>1470.04</v>
      </c>
    </row>
    <row r="77" spans="1:16" s="474" customFormat="1">
      <c r="A77" s="458" t="s">
        <v>636</v>
      </c>
      <c r="B77" s="459" t="s">
        <v>509</v>
      </c>
      <c r="C77" s="460">
        <v>7538262407</v>
      </c>
      <c r="D77" s="478" t="s">
        <v>791</v>
      </c>
      <c r="E77" s="471" t="s">
        <v>708</v>
      </c>
      <c r="F77" s="463" t="s">
        <v>767</v>
      </c>
      <c r="G77" s="464" t="s">
        <v>1036</v>
      </c>
      <c r="H77" s="465" t="s">
        <v>701</v>
      </c>
      <c r="I77" s="466">
        <v>26</v>
      </c>
      <c r="J77" s="467">
        <v>3640.23</v>
      </c>
      <c r="K77" s="468">
        <v>0</v>
      </c>
      <c r="L77" s="469">
        <v>1501.55</v>
      </c>
      <c r="M77" s="468">
        <v>2053.87</v>
      </c>
      <c r="N77" s="468">
        <v>0</v>
      </c>
      <c r="O77" s="468">
        <v>1090.7</v>
      </c>
      <c r="P77" s="468">
        <f t="shared" si="1"/>
        <v>4603.4000000000005</v>
      </c>
    </row>
    <row r="78" spans="1:16" s="474" customFormat="1">
      <c r="A78" s="458" t="s">
        <v>636</v>
      </c>
      <c r="B78" s="459" t="s">
        <v>509</v>
      </c>
      <c r="C78" s="460">
        <v>3360673484</v>
      </c>
      <c r="D78" s="478" t="s">
        <v>792</v>
      </c>
      <c r="E78" s="471" t="s">
        <v>708</v>
      </c>
      <c r="F78" s="463" t="s">
        <v>700</v>
      </c>
      <c r="G78" s="464" t="s">
        <v>1036</v>
      </c>
      <c r="H78" s="465" t="s">
        <v>701</v>
      </c>
      <c r="I78" s="466">
        <v>44</v>
      </c>
      <c r="J78" s="467">
        <v>1252.53</v>
      </c>
      <c r="K78" s="468">
        <v>0</v>
      </c>
      <c r="L78" s="469">
        <v>638.79</v>
      </c>
      <c r="M78" s="468">
        <v>417.16</v>
      </c>
      <c r="N78" s="468">
        <v>0</v>
      </c>
      <c r="O78" s="468">
        <v>257.88</v>
      </c>
      <c r="P78" s="468">
        <f t="shared" si="1"/>
        <v>1411.81</v>
      </c>
    </row>
    <row r="79" spans="1:16" s="474" customFormat="1">
      <c r="A79" s="458" t="s">
        <v>636</v>
      </c>
      <c r="B79" s="459" t="s">
        <v>509</v>
      </c>
      <c r="C79" s="460">
        <v>10068012438</v>
      </c>
      <c r="D79" s="478" t="s">
        <v>793</v>
      </c>
      <c r="E79" s="471" t="s">
        <v>714</v>
      </c>
      <c r="F79" s="463" t="s">
        <v>703</v>
      </c>
      <c r="G79" s="464" t="s">
        <v>1036</v>
      </c>
      <c r="H79" s="465" t="s">
        <v>701</v>
      </c>
      <c r="I79" s="466">
        <v>44</v>
      </c>
      <c r="J79" s="467">
        <v>1243.56</v>
      </c>
      <c r="K79" s="468">
        <v>0</v>
      </c>
      <c r="L79" s="469">
        <v>508.01</v>
      </c>
      <c r="M79" s="468">
        <v>571.33000000000004</v>
      </c>
      <c r="N79" s="468">
        <v>0</v>
      </c>
      <c r="O79" s="468">
        <v>541.92999999999995</v>
      </c>
      <c r="P79" s="468">
        <f t="shared" si="1"/>
        <v>1272.96</v>
      </c>
    </row>
    <row r="80" spans="1:16" s="474" customFormat="1">
      <c r="A80" s="458" t="s">
        <v>636</v>
      </c>
      <c r="B80" s="459" t="s">
        <v>509</v>
      </c>
      <c r="C80" s="460">
        <v>11661903401</v>
      </c>
      <c r="D80" s="478" t="s">
        <v>1039</v>
      </c>
      <c r="E80" s="471" t="s">
        <v>701</v>
      </c>
      <c r="F80" s="463" t="s">
        <v>705</v>
      </c>
      <c r="G80" s="464" t="s">
        <v>1036</v>
      </c>
      <c r="H80" s="465" t="s">
        <v>701</v>
      </c>
      <c r="I80" s="466">
        <v>24</v>
      </c>
      <c r="J80" s="467">
        <v>6933.33</v>
      </c>
      <c r="K80" s="468">
        <v>0</v>
      </c>
      <c r="L80" s="469">
        <v>635.36</v>
      </c>
      <c r="M80" s="468">
        <v>1465.92</v>
      </c>
      <c r="N80" s="468">
        <v>0</v>
      </c>
      <c r="O80" s="468">
        <v>1876.33</v>
      </c>
      <c r="P80" s="468">
        <f t="shared" si="1"/>
        <v>6522.92</v>
      </c>
    </row>
    <row r="81" spans="1:16" s="474" customFormat="1">
      <c r="A81" s="458" t="s">
        <v>636</v>
      </c>
      <c r="B81" s="459" t="s">
        <v>509</v>
      </c>
      <c r="C81" s="460">
        <v>8493083488</v>
      </c>
      <c r="D81" s="478" t="s">
        <v>794</v>
      </c>
      <c r="E81" s="471" t="s">
        <v>708</v>
      </c>
      <c r="F81" s="473" t="s">
        <v>734</v>
      </c>
      <c r="G81" s="464" t="s">
        <v>1036</v>
      </c>
      <c r="H81" s="465" t="s">
        <v>701</v>
      </c>
      <c r="I81" s="466">
        <v>12</v>
      </c>
      <c r="J81" s="467">
        <v>2181.6</v>
      </c>
      <c r="K81" s="468">
        <v>0</v>
      </c>
      <c r="L81" s="469">
        <v>1106.0899999999999</v>
      </c>
      <c r="M81" s="468">
        <v>872.64</v>
      </c>
      <c r="N81" s="468">
        <v>0</v>
      </c>
      <c r="O81" s="468">
        <v>343.29</v>
      </c>
      <c r="P81" s="468">
        <f t="shared" si="1"/>
        <v>2710.95</v>
      </c>
    </row>
    <row r="82" spans="1:16" s="486" customFormat="1">
      <c r="A82" s="458" t="s">
        <v>636</v>
      </c>
      <c r="B82" s="459" t="s">
        <v>509</v>
      </c>
      <c r="C82" s="460">
        <v>8375171417</v>
      </c>
      <c r="D82" s="478" t="s">
        <v>942</v>
      </c>
      <c r="E82" s="462">
        <v>1</v>
      </c>
      <c r="F82" s="463" t="s">
        <v>748</v>
      </c>
      <c r="G82" s="464" t="s">
        <v>1036</v>
      </c>
      <c r="H82" s="488">
        <v>1</v>
      </c>
      <c r="I82" s="489">
        <v>24</v>
      </c>
      <c r="J82" s="467">
        <v>0</v>
      </c>
      <c r="K82" s="468">
        <v>0</v>
      </c>
      <c r="L82" s="469">
        <v>0</v>
      </c>
      <c r="M82" s="468">
        <v>9768.86</v>
      </c>
      <c r="N82" s="468">
        <v>0</v>
      </c>
      <c r="O82" s="468">
        <v>4807.26</v>
      </c>
      <c r="P82" s="468">
        <f t="shared" si="1"/>
        <v>4961.6000000000004</v>
      </c>
    </row>
    <row r="83" spans="1:16" s="486" customFormat="1">
      <c r="A83" s="458" t="s">
        <v>636</v>
      </c>
      <c r="B83" s="459" t="s">
        <v>509</v>
      </c>
      <c r="C83" s="460">
        <v>39140016404</v>
      </c>
      <c r="D83" s="478" t="s">
        <v>795</v>
      </c>
      <c r="E83" s="471" t="s">
        <v>701</v>
      </c>
      <c r="F83" s="463" t="s">
        <v>796</v>
      </c>
      <c r="G83" s="464" t="s">
        <v>1036</v>
      </c>
      <c r="H83" s="465" t="s">
        <v>701</v>
      </c>
      <c r="I83" s="466">
        <v>44</v>
      </c>
      <c r="J83" s="467">
        <v>17399.990000000002</v>
      </c>
      <c r="K83" s="468">
        <v>0</v>
      </c>
      <c r="L83" s="469">
        <v>6399.68</v>
      </c>
      <c r="M83" s="468">
        <v>19464.45</v>
      </c>
      <c r="N83" s="468">
        <v>0</v>
      </c>
      <c r="O83" s="468">
        <v>9886.93</v>
      </c>
      <c r="P83" s="468">
        <f t="shared" si="1"/>
        <v>26977.510000000002</v>
      </c>
    </row>
    <row r="84" spans="1:16" s="486" customFormat="1">
      <c r="A84" s="458" t="s">
        <v>636</v>
      </c>
      <c r="B84" s="459" t="s">
        <v>509</v>
      </c>
      <c r="C84" s="460">
        <v>10751312436</v>
      </c>
      <c r="D84" s="478" t="s">
        <v>797</v>
      </c>
      <c r="E84" s="471" t="s">
        <v>708</v>
      </c>
      <c r="F84" s="463" t="s">
        <v>709</v>
      </c>
      <c r="G84" s="464" t="s">
        <v>1036</v>
      </c>
      <c r="H84" s="465" t="s">
        <v>701</v>
      </c>
      <c r="I84" s="466">
        <v>40</v>
      </c>
      <c r="J84" s="467">
        <v>2200</v>
      </c>
      <c r="K84" s="468">
        <v>0</v>
      </c>
      <c r="L84" s="469">
        <v>759.19</v>
      </c>
      <c r="M84" s="468">
        <v>242.4</v>
      </c>
      <c r="N84" s="468">
        <v>121</v>
      </c>
      <c r="O84" s="468">
        <v>253.11</v>
      </c>
      <c r="P84" s="468">
        <f t="shared" si="1"/>
        <v>2310.29</v>
      </c>
    </row>
    <row r="85" spans="1:16" s="486" customFormat="1">
      <c r="A85" s="458" t="s">
        <v>636</v>
      </c>
      <c r="B85" s="459" t="s">
        <v>509</v>
      </c>
      <c r="C85" s="476">
        <v>46543214899</v>
      </c>
      <c r="D85" s="482" t="s">
        <v>798</v>
      </c>
      <c r="E85" s="471" t="s">
        <v>714</v>
      </c>
      <c r="F85" s="463" t="s">
        <v>751</v>
      </c>
      <c r="G85" s="464" t="s">
        <v>1036</v>
      </c>
      <c r="H85" s="465" t="s">
        <v>701</v>
      </c>
      <c r="I85" s="466">
        <v>44</v>
      </c>
      <c r="J85" s="467">
        <v>1243.56</v>
      </c>
      <c r="K85" s="468">
        <v>0</v>
      </c>
      <c r="L85" s="469">
        <v>621.86</v>
      </c>
      <c r="M85" s="468">
        <v>501.51</v>
      </c>
      <c r="N85" s="468">
        <v>0</v>
      </c>
      <c r="O85" s="468">
        <v>230.83</v>
      </c>
      <c r="P85" s="468">
        <f t="shared" si="1"/>
        <v>1514.24</v>
      </c>
    </row>
    <row r="86" spans="1:16" s="486" customFormat="1">
      <c r="A86" s="458" t="s">
        <v>636</v>
      </c>
      <c r="B86" s="459" t="s">
        <v>509</v>
      </c>
      <c r="C86" s="460">
        <v>2562493427</v>
      </c>
      <c r="D86" s="478" t="s">
        <v>799</v>
      </c>
      <c r="E86" s="471" t="s">
        <v>708</v>
      </c>
      <c r="F86" s="463" t="s">
        <v>712</v>
      </c>
      <c r="G86" s="464" t="s">
        <v>1036</v>
      </c>
      <c r="H86" s="465" t="s">
        <v>701</v>
      </c>
      <c r="I86" s="466">
        <v>24</v>
      </c>
      <c r="J86" s="467">
        <v>2215.5700000000002</v>
      </c>
      <c r="K86" s="468">
        <v>0</v>
      </c>
      <c r="L86" s="469">
        <v>1214.07</v>
      </c>
      <c r="M86" s="468">
        <v>1099.9100000000001</v>
      </c>
      <c r="N86" s="468">
        <v>0</v>
      </c>
      <c r="O86" s="468">
        <v>428.47</v>
      </c>
      <c r="P86" s="468">
        <f t="shared" si="1"/>
        <v>2887.01</v>
      </c>
    </row>
    <row r="87" spans="1:16" s="486" customFormat="1">
      <c r="A87" s="458" t="s">
        <v>636</v>
      </c>
      <c r="B87" s="459" t="s">
        <v>509</v>
      </c>
      <c r="C87" s="460">
        <v>4492125485</v>
      </c>
      <c r="D87" s="478" t="s">
        <v>800</v>
      </c>
      <c r="E87" s="462">
        <v>2</v>
      </c>
      <c r="F87" s="481">
        <v>322205</v>
      </c>
      <c r="G87" s="464" t="s">
        <v>1036</v>
      </c>
      <c r="H87" s="488">
        <v>1</v>
      </c>
      <c r="I87" s="489">
        <v>44</v>
      </c>
      <c r="J87" s="467">
        <v>1252.53</v>
      </c>
      <c r="K87" s="468">
        <v>0</v>
      </c>
      <c r="L87" s="469">
        <v>429.15</v>
      </c>
      <c r="M87" s="468">
        <v>298.87</v>
      </c>
      <c r="N87" s="468">
        <v>0</v>
      </c>
      <c r="O87" s="468">
        <v>143.44999999999999</v>
      </c>
      <c r="P87" s="468">
        <f t="shared" si="1"/>
        <v>1407.95</v>
      </c>
    </row>
    <row r="88" spans="1:16" s="486" customFormat="1">
      <c r="A88" s="458" t="s">
        <v>636</v>
      </c>
      <c r="B88" s="459" t="s">
        <v>509</v>
      </c>
      <c r="C88" s="460">
        <v>2546359460</v>
      </c>
      <c r="D88" s="478" t="s">
        <v>801</v>
      </c>
      <c r="E88" s="471" t="s">
        <v>714</v>
      </c>
      <c r="F88" s="463" t="s">
        <v>739</v>
      </c>
      <c r="G88" s="464" t="s">
        <v>1036</v>
      </c>
      <c r="H88" s="465" t="s">
        <v>701</v>
      </c>
      <c r="I88" s="466">
        <v>44</v>
      </c>
      <c r="J88" s="467">
        <v>1550</v>
      </c>
      <c r="K88" s="468">
        <v>0</v>
      </c>
      <c r="L88" s="469">
        <v>776.08</v>
      </c>
      <c r="M88" s="468">
        <v>451.94</v>
      </c>
      <c r="N88" s="468">
        <v>0</v>
      </c>
      <c r="O88" s="468">
        <v>195.14</v>
      </c>
      <c r="P88" s="468">
        <f t="shared" si="1"/>
        <v>1806.8000000000002</v>
      </c>
    </row>
    <row r="89" spans="1:16" s="486" customFormat="1">
      <c r="A89" s="458" t="s">
        <v>636</v>
      </c>
      <c r="B89" s="459" t="s">
        <v>509</v>
      </c>
      <c r="C89" s="476">
        <v>6662742406</v>
      </c>
      <c r="D89" s="482" t="s">
        <v>802</v>
      </c>
      <c r="E89" s="471" t="s">
        <v>701</v>
      </c>
      <c r="F89" s="463" t="s">
        <v>705</v>
      </c>
      <c r="G89" s="464" t="s">
        <v>1036</v>
      </c>
      <c r="H89" s="465" t="s">
        <v>701</v>
      </c>
      <c r="I89" s="466">
        <v>24</v>
      </c>
      <c r="J89" s="467">
        <v>9000</v>
      </c>
      <c r="K89" s="468">
        <v>0</v>
      </c>
      <c r="L89" s="469">
        <v>2384.77</v>
      </c>
      <c r="M89" s="468">
        <v>4794.8599999999997</v>
      </c>
      <c r="N89" s="468">
        <v>0</v>
      </c>
      <c r="O89" s="468">
        <v>3074.46</v>
      </c>
      <c r="P89" s="468">
        <f t="shared" si="1"/>
        <v>10720.400000000001</v>
      </c>
    </row>
    <row r="90" spans="1:16" s="486" customFormat="1">
      <c r="A90" s="458" t="s">
        <v>636</v>
      </c>
      <c r="B90" s="459" t="s">
        <v>509</v>
      </c>
      <c r="C90" s="476">
        <v>6993404460</v>
      </c>
      <c r="D90" s="482" t="s">
        <v>803</v>
      </c>
      <c r="E90" s="471" t="s">
        <v>714</v>
      </c>
      <c r="F90" s="473" t="s">
        <v>706</v>
      </c>
      <c r="G90" s="464" t="s">
        <v>1036</v>
      </c>
      <c r="H90" s="465" t="s">
        <v>701</v>
      </c>
      <c r="I90" s="466">
        <v>44</v>
      </c>
      <c r="J90" s="467">
        <v>1198.8599999999999</v>
      </c>
      <c r="K90" s="468">
        <v>0</v>
      </c>
      <c r="L90" s="469">
        <v>435.76</v>
      </c>
      <c r="M90" s="468">
        <v>539.91999999999996</v>
      </c>
      <c r="N90" s="468">
        <v>0</v>
      </c>
      <c r="O90" s="468">
        <v>216.48</v>
      </c>
      <c r="P90" s="468">
        <f t="shared" si="1"/>
        <v>1522.2999999999997</v>
      </c>
    </row>
    <row r="91" spans="1:16" s="486" customFormat="1">
      <c r="A91" s="458" t="s">
        <v>636</v>
      </c>
      <c r="B91" s="459" t="s">
        <v>509</v>
      </c>
      <c r="C91" s="460">
        <v>6315436439</v>
      </c>
      <c r="D91" s="478" t="s">
        <v>804</v>
      </c>
      <c r="E91" s="471" t="s">
        <v>708</v>
      </c>
      <c r="F91" s="463" t="s">
        <v>700</v>
      </c>
      <c r="G91" s="464" t="s">
        <v>1036</v>
      </c>
      <c r="H91" s="465" t="s">
        <v>701</v>
      </c>
      <c r="I91" s="466">
        <v>44</v>
      </c>
      <c r="J91" s="467">
        <v>1210.78</v>
      </c>
      <c r="K91" s="468">
        <v>0</v>
      </c>
      <c r="L91" s="469">
        <v>632.38</v>
      </c>
      <c r="M91" s="468">
        <v>441.19</v>
      </c>
      <c r="N91" s="468">
        <v>0</v>
      </c>
      <c r="O91" s="468">
        <v>230.92</v>
      </c>
      <c r="P91" s="468">
        <f t="shared" si="1"/>
        <v>1421.05</v>
      </c>
    </row>
    <row r="92" spans="1:16" s="486" customFormat="1">
      <c r="A92" s="458" t="s">
        <v>636</v>
      </c>
      <c r="B92" s="459" t="s">
        <v>509</v>
      </c>
      <c r="C92" s="460">
        <v>10560715404</v>
      </c>
      <c r="D92" s="478" t="s">
        <v>805</v>
      </c>
      <c r="E92" s="471" t="s">
        <v>708</v>
      </c>
      <c r="F92" s="473" t="s">
        <v>734</v>
      </c>
      <c r="G92" s="464" t="s">
        <v>1036</v>
      </c>
      <c r="H92" s="465" t="s">
        <v>701</v>
      </c>
      <c r="I92" s="466">
        <v>12</v>
      </c>
      <c r="J92" s="467">
        <v>2181.6</v>
      </c>
      <c r="K92" s="468">
        <v>0</v>
      </c>
      <c r="L92" s="469">
        <v>1120.31</v>
      </c>
      <c r="M92" s="468">
        <v>872.64</v>
      </c>
      <c r="N92" s="468">
        <v>0</v>
      </c>
      <c r="O92" s="468">
        <v>329.07</v>
      </c>
      <c r="P92" s="468">
        <f t="shared" si="1"/>
        <v>2725.1699999999996</v>
      </c>
    </row>
    <row r="93" spans="1:16" s="486" customFormat="1">
      <c r="A93" s="458" t="s">
        <v>636</v>
      </c>
      <c r="B93" s="459" t="s">
        <v>509</v>
      </c>
      <c r="C93" s="460">
        <v>11297041496</v>
      </c>
      <c r="D93" s="478" t="s">
        <v>806</v>
      </c>
      <c r="E93" s="471" t="s">
        <v>708</v>
      </c>
      <c r="F93" s="473" t="s">
        <v>807</v>
      </c>
      <c r="G93" s="464" t="s">
        <v>1036</v>
      </c>
      <c r="H93" s="465" t="s">
        <v>701</v>
      </c>
      <c r="I93" s="466">
        <v>40</v>
      </c>
      <c r="J93" s="467">
        <v>2808</v>
      </c>
      <c r="K93" s="468">
        <v>0</v>
      </c>
      <c r="L93" s="469">
        <v>913.79</v>
      </c>
      <c r="M93" s="468">
        <v>431.72</v>
      </c>
      <c r="N93" s="468">
        <v>0</v>
      </c>
      <c r="O93" s="468">
        <v>432.82</v>
      </c>
      <c r="P93" s="468">
        <f t="shared" si="1"/>
        <v>2806.9</v>
      </c>
    </row>
    <row r="94" spans="1:16" s="485" customFormat="1">
      <c r="A94" s="458" t="s">
        <v>636</v>
      </c>
      <c r="B94" s="459" t="s">
        <v>509</v>
      </c>
      <c r="C94" s="460">
        <v>70306823438</v>
      </c>
      <c r="D94" s="478" t="s">
        <v>808</v>
      </c>
      <c r="E94" s="471" t="s">
        <v>708</v>
      </c>
      <c r="F94" s="463" t="s">
        <v>734</v>
      </c>
      <c r="G94" s="464" t="s">
        <v>1036</v>
      </c>
      <c r="H94" s="465" t="s">
        <v>701</v>
      </c>
      <c r="I94" s="466">
        <v>12</v>
      </c>
      <c r="J94" s="467">
        <v>2181.6</v>
      </c>
      <c r="K94" s="468">
        <v>0</v>
      </c>
      <c r="L94" s="469">
        <v>1106.0899999999999</v>
      </c>
      <c r="M94" s="468">
        <v>872.64</v>
      </c>
      <c r="N94" s="468">
        <v>0</v>
      </c>
      <c r="O94" s="468">
        <v>343.29</v>
      </c>
      <c r="P94" s="468">
        <f t="shared" si="1"/>
        <v>2710.95</v>
      </c>
    </row>
    <row r="95" spans="1:16" s="485" customFormat="1">
      <c r="A95" s="458" t="s">
        <v>636</v>
      </c>
      <c r="B95" s="459" t="s">
        <v>509</v>
      </c>
      <c r="C95" s="460">
        <v>13635988480</v>
      </c>
      <c r="D95" s="478" t="s">
        <v>943</v>
      </c>
      <c r="E95" s="471" t="s">
        <v>714</v>
      </c>
      <c r="F95" s="463" t="s">
        <v>737</v>
      </c>
      <c r="G95" s="464" t="s">
        <v>1036</v>
      </c>
      <c r="H95" s="465" t="s">
        <v>701</v>
      </c>
      <c r="I95" s="466">
        <v>44</v>
      </c>
      <c r="J95" s="467">
        <v>2725</v>
      </c>
      <c r="K95" s="468">
        <v>0</v>
      </c>
      <c r="L95" s="469">
        <v>343.42</v>
      </c>
      <c r="M95" s="468">
        <v>299.33999999999997</v>
      </c>
      <c r="N95" s="468">
        <v>0</v>
      </c>
      <c r="O95" s="468">
        <v>379.45</v>
      </c>
      <c r="P95" s="468">
        <f t="shared" si="1"/>
        <v>2644.8900000000003</v>
      </c>
    </row>
    <row r="96" spans="1:16" s="485" customFormat="1">
      <c r="A96" s="458" t="s">
        <v>636</v>
      </c>
      <c r="B96" s="459" t="s">
        <v>509</v>
      </c>
      <c r="C96" s="460">
        <v>70811055485</v>
      </c>
      <c r="D96" s="478" t="s">
        <v>809</v>
      </c>
      <c r="E96" s="471" t="s">
        <v>708</v>
      </c>
      <c r="F96" s="463" t="s">
        <v>700</v>
      </c>
      <c r="G96" s="464" t="s">
        <v>1036</v>
      </c>
      <c r="H96" s="465" t="s">
        <v>701</v>
      </c>
      <c r="I96" s="466">
        <v>44</v>
      </c>
      <c r="J96" s="467">
        <v>1252.53</v>
      </c>
      <c r="K96" s="468">
        <v>0</v>
      </c>
      <c r="L96" s="469">
        <v>594.16</v>
      </c>
      <c r="M96" s="468">
        <v>242.4</v>
      </c>
      <c r="N96" s="468">
        <v>0</v>
      </c>
      <c r="O96" s="468">
        <v>219.61</v>
      </c>
      <c r="P96" s="468">
        <f t="shared" si="1"/>
        <v>1275.3200000000002</v>
      </c>
    </row>
    <row r="97" spans="1:16" s="485" customFormat="1">
      <c r="A97" s="458" t="s">
        <v>636</v>
      </c>
      <c r="B97" s="459" t="s">
        <v>509</v>
      </c>
      <c r="C97" s="460">
        <v>98694910497</v>
      </c>
      <c r="D97" s="478" t="s">
        <v>810</v>
      </c>
      <c r="E97" s="471" t="s">
        <v>708</v>
      </c>
      <c r="F97" s="463" t="s">
        <v>700</v>
      </c>
      <c r="G97" s="464" t="s">
        <v>1036</v>
      </c>
      <c r="H97" s="465" t="s">
        <v>701</v>
      </c>
      <c r="I97" s="466">
        <v>44</v>
      </c>
      <c r="J97" s="467">
        <v>1252.53</v>
      </c>
      <c r="K97" s="468">
        <v>0</v>
      </c>
      <c r="L97" s="469">
        <v>630.49</v>
      </c>
      <c r="M97" s="468">
        <v>379.71</v>
      </c>
      <c r="N97" s="468">
        <v>0</v>
      </c>
      <c r="O97" s="468">
        <v>230.05</v>
      </c>
      <c r="P97" s="468">
        <f t="shared" si="1"/>
        <v>1402.19</v>
      </c>
    </row>
    <row r="98" spans="1:16" s="485" customFormat="1">
      <c r="A98" s="458" t="s">
        <v>636</v>
      </c>
      <c r="B98" s="459" t="s">
        <v>509</v>
      </c>
      <c r="C98" s="460">
        <v>70315023490</v>
      </c>
      <c r="D98" s="478" t="s">
        <v>811</v>
      </c>
      <c r="E98" s="471" t="s">
        <v>714</v>
      </c>
      <c r="F98" s="473" t="s">
        <v>703</v>
      </c>
      <c r="G98" s="464" t="s">
        <v>1036</v>
      </c>
      <c r="H98" s="465" t="s">
        <v>701</v>
      </c>
      <c r="I98" s="466">
        <v>44</v>
      </c>
      <c r="J98" s="467">
        <v>1243.56</v>
      </c>
      <c r="K98" s="468">
        <v>0</v>
      </c>
      <c r="L98" s="469">
        <v>592.75</v>
      </c>
      <c r="M98" s="468">
        <v>429.34</v>
      </c>
      <c r="N98" s="468">
        <v>0</v>
      </c>
      <c r="O98" s="468">
        <v>215.3</v>
      </c>
      <c r="P98" s="468">
        <f t="shared" si="1"/>
        <v>1457.6</v>
      </c>
    </row>
    <row r="99" spans="1:16" s="485" customFormat="1">
      <c r="A99" s="458" t="s">
        <v>636</v>
      </c>
      <c r="B99" s="459" t="s">
        <v>509</v>
      </c>
      <c r="C99" s="460">
        <v>13193018430</v>
      </c>
      <c r="D99" s="478" t="s">
        <v>812</v>
      </c>
      <c r="E99" s="471" t="s">
        <v>714</v>
      </c>
      <c r="F99" s="463" t="s">
        <v>703</v>
      </c>
      <c r="G99" s="464" t="s">
        <v>1036</v>
      </c>
      <c r="H99" s="465" t="s">
        <v>701</v>
      </c>
      <c r="I99" s="466">
        <v>44</v>
      </c>
      <c r="J99" s="467">
        <v>0</v>
      </c>
      <c r="K99" s="468">
        <v>0</v>
      </c>
      <c r="L99" s="469">
        <v>0</v>
      </c>
      <c r="M99" s="468">
        <v>3794.22</v>
      </c>
      <c r="N99" s="468">
        <v>0</v>
      </c>
      <c r="O99" s="468">
        <v>742.44</v>
      </c>
      <c r="P99" s="468">
        <f t="shared" si="1"/>
        <v>3051.7799999999997</v>
      </c>
    </row>
    <row r="100" spans="1:16" s="485" customFormat="1">
      <c r="A100" s="458" t="s">
        <v>636</v>
      </c>
      <c r="B100" s="459" t="s">
        <v>509</v>
      </c>
      <c r="C100" s="460">
        <v>3545645444</v>
      </c>
      <c r="D100" s="478" t="s">
        <v>813</v>
      </c>
      <c r="E100" s="471" t="s">
        <v>701</v>
      </c>
      <c r="F100" s="473" t="s">
        <v>748</v>
      </c>
      <c r="G100" s="464" t="s">
        <v>1036</v>
      </c>
      <c r="H100" s="465" t="s">
        <v>701</v>
      </c>
      <c r="I100" s="466">
        <v>24</v>
      </c>
      <c r="J100" s="467">
        <v>8000</v>
      </c>
      <c r="K100" s="468">
        <v>0</v>
      </c>
      <c r="L100" s="469">
        <v>2222.88</v>
      </c>
      <c r="M100" s="468">
        <v>1756.55</v>
      </c>
      <c r="N100" s="468">
        <v>0</v>
      </c>
      <c r="O100" s="468">
        <v>3972.01</v>
      </c>
      <c r="P100" s="468">
        <f t="shared" si="1"/>
        <v>5784.5399999999991</v>
      </c>
    </row>
    <row r="101" spans="1:16" s="485" customFormat="1">
      <c r="A101" s="458" t="s">
        <v>636</v>
      </c>
      <c r="B101" s="459" t="s">
        <v>509</v>
      </c>
      <c r="C101" s="460">
        <v>2693094461</v>
      </c>
      <c r="D101" s="478" t="s">
        <v>814</v>
      </c>
      <c r="E101" s="471" t="s">
        <v>708</v>
      </c>
      <c r="F101" s="463" t="s">
        <v>709</v>
      </c>
      <c r="G101" s="464" t="s">
        <v>1036</v>
      </c>
      <c r="H101" s="465" t="s">
        <v>701</v>
      </c>
      <c r="I101" s="466">
        <v>40</v>
      </c>
      <c r="J101" s="467">
        <v>2800</v>
      </c>
      <c r="K101" s="468">
        <v>0</v>
      </c>
      <c r="L101" s="469">
        <v>1102.69</v>
      </c>
      <c r="M101" s="468">
        <v>242.4</v>
      </c>
      <c r="N101" s="468">
        <v>0</v>
      </c>
      <c r="O101" s="468">
        <v>343.1</v>
      </c>
      <c r="P101" s="468">
        <f t="shared" si="1"/>
        <v>2699.3</v>
      </c>
    </row>
    <row r="102" spans="1:16" s="485" customFormat="1">
      <c r="A102" s="458" t="s">
        <v>636</v>
      </c>
      <c r="B102" s="459" t="s">
        <v>509</v>
      </c>
      <c r="C102" s="460">
        <v>43139019300</v>
      </c>
      <c r="D102" s="478" t="s">
        <v>815</v>
      </c>
      <c r="E102" s="471" t="s">
        <v>708</v>
      </c>
      <c r="F102" s="463" t="s">
        <v>709</v>
      </c>
      <c r="G102" s="464" t="s">
        <v>1036</v>
      </c>
      <c r="H102" s="465" t="s">
        <v>701</v>
      </c>
      <c r="I102" s="466">
        <v>40</v>
      </c>
      <c r="J102" s="467">
        <v>2200</v>
      </c>
      <c r="K102" s="468">
        <v>0</v>
      </c>
      <c r="L102" s="469">
        <v>543.67999999999995</v>
      </c>
      <c r="M102" s="468">
        <v>242.4</v>
      </c>
      <c r="N102" s="468">
        <v>121</v>
      </c>
      <c r="O102" s="468">
        <v>253.11</v>
      </c>
      <c r="P102" s="468">
        <f t="shared" si="1"/>
        <v>2310.29</v>
      </c>
    </row>
    <row r="103" spans="1:16" s="485" customFormat="1">
      <c r="A103" s="458" t="s">
        <v>636</v>
      </c>
      <c r="B103" s="459" t="s">
        <v>509</v>
      </c>
      <c r="C103" s="460">
        <v>3321578492</v>
      </c>
      <c r="D103" s="478" t="s">
        <v>816</v>
      </c>
      <c r="E103" s="471" t="s">
        <v>714</v>
      </c>
      <c r="F103" s="463" t="s">
        <v>703</v>
      </c>
      <c r="G103" s="464" t="s">
        <v>1036</v>
      </c>
      <c r="H103" s="465" t="s">
        <v>701</v>
      </c>
      <c r="I103" s="466">
        <v>44</v>
      </c>
      <c r="J103" s="467">
        <v>1243.56</v>
      </c>
      <c r="K103" s="468">
        <v>0</v>
      </c>
      <c r="L103" s="469">
        <v>647.74</v>
      </c>
      <c r="M103" s="468">
        <v>614.84</v>
      </c>
      <c r="N103" s="468">
        <v>0</v>
      </c>
      <c r="O103" s="468">
        <v>154.54</v>
      </c>
      <c r="P103" s="468">
        <f t="shared" si="1"/>
        <v>1703.8600000000001</v>
      </c>
    </row>
    <row r="104" spans="1:16" s="485" customFormat="1">
      <c r="A104" s="458" t="s">
        <v>636</v>
      </c>
      <c r="B104" s="459" t="s">
        <v>509</v>
      </c>
      <c r="C104" s="460">
        <v>76656071449</v>
      </c>
      <c r="D104" s="478" t="s">
        <v>817</v>
      </c>
      <c r="E104" s="471" t="s">
        <v>708</v>
      </c>
      <c r="F104" s="473" t="s">
        <v>706</v>
      </c>
      <c r="G104" s="464" t="s">
        <v>1036</v>
      </c>
      <c r="H104" s="465" t="s">
        <v>701</v>
      </c>
      <c r="I104" s="466">
        <v>44</v>
      </c>
      <c r="J104" s="467">
        <v>1240.2</v>
      </c>
      <c r="K104" s="468">
        <v>0</v>
      </c>
      <c r="L104" s="469">
        <v>589.04</v>
      </c>
      <c r="M104" s="468">
        <v>308.2</v>
      </c>
      <c r="N104" s="468">
        <v>0</v>
      </c>
      <c r="O104" s="468">
        <v>214.64</v>
      </c>
      <c r="P104" s="468">
        <f t="shared" si="1"/>
        <v>1333.7600000000002</v>
      </c>
    </row>
    <row r="105" spans="1:16" s="485" customFormat="1">
      <c r="A105" s="458" t="s">
        <v>636</v>
      </c>
      <c r="B105" s="459" t="s">
        <v>509</v>
      </c>
      <c r="C105" s="460">
        <v>12870188404</v>
      </c>
      <c r="D105" s="478" t="s">
        <v>818</v>
      </c>
      <c r="E105" s="471" t="s">
        <v>701</v>
      </c>
      <c r="F105" s="463" t="s">
        <v>748</v>
      </c>
      <c r="G105" s="464" t="s">
        <v>1036</v>
      </c>
      <c r="H105" s="465" t="s">
        <v>701</v>
      </c>
      <c r="I105" s="466">
        <v>24</v>
      </c>
      <c r="J105" s="467">
        <v>9000</v>
      </c>
      <c r="K105" s="468">
        <v>0</v>
      </c>
      <c r="L105" s="469">
        <v>3004.26</v>
      </c>
      <c r="M105" s="468">
        <v>3316.68</v>
      </c>
      <c r="N105" s="468">
        <v>0</v>
      </c>
      <c r="O105" s="468">
        <v>2530.15</v>
      </c>
      <c r="P105" s="468">
        <f t="shared" si="1"/>
        <v>9786.5300000000007</v>
      </c>
    </row>
    <row r="106" spans="1:16" s="485" customFormat="1">
      <c r="A106" s="458" t="s">
        <v>636</v>
      </c>
      <c r="B106" s="459" t="s">
        <v>509</v>
      </c>
      <c r="C106" s="460">
        <v>4326493445</v>
      </c>
      <c r="D106" s="478" t="s">
        <v>944</v>
      </c>
      <c r="E106" s="471" t="s">
        <v>708</v>
      </c>
      <c r="F106" s="463" t="s">
        <v>709</v>
      </c>
      <c r="G106" s="464" t="s">
        <v>1036</v>
      </c>
      <c r="H106" s="465" t="s">
        <v>701</v>
      </c>
      <c r="I106" s="466">
        <v>40</v>
      </c>
      <c r="J106" s="467">
        <v>2200</v>
      </c>
      <c r="K106" s="468">
        <v>0</v>
      </c>
      <c r="L106" s="469">
        <v>366.16</v>
      </c>
      <c r="M106" s="468">
        <v>313.77</v>
      </c>
      <c r="N106" s="468">
        <v>121</v>
      </c>
      <c r="O106" s="468">
        <v>251.72</v>
      </c>
      <c r="P106" s="468">
        <f t="shared" si="1"/>
        <v>2383.0500000000002</v>
      </c>
    </row>
    <row r="107" spans="1:16" s="485" customFormat="1">
      <c r="A107" s="458" t="s">
        <v>636</v>
      </c>
      <c r="B107" s="459" t="s">
        <v>509</v>
      </c>
      <c r="C107" s="460">
        <v>8066304420</v>
      </c>
      <c r="D107" s="478" t="s">
        <v>819</v>
      </c>
      <c r="E107" s="471" t="s">
        <v>701</v>
      </c>
      <c r="F107" s="463" t="s">
        <v>705</v>
      </c>
      <c r="G107" s="464" t="s">
        <v>1036</v>
      </c>
      <c r="H107" s="465" t="s">
        <v>701</v>
      </c>
      <c r="I107" s="466">
        <v>24</v>
      </c>
      <c r="J107" s="467">
        <v>8000</v>
      </c>
      <c r="K107" s="468">
        <v>0</v>
      </c>
      <c r="L107" s="469">
        <v>2056.58</v>
      </c>
      <c r="M107" s="468">
        <v>620.94000000000005</v>
      </c>
      <c r="N107" s="468">
        <v>0</v>
      </c>
      <c r="O107" s="468">
        <v>4452.09</v>
      </c>
      <c r="P107" s="468">
        <f t="shared" si="1"/>
        <v>4168.8500000000004</v>
      </c>
    </row>
    <row r="108" spans="1:16" s="485" customFormat="1">
      <c r="A108" s="458" t="s">
        <v>636</v>
      </c>
      <c r="B108" s="459" t="s">
        <v>509</v>
      </c>
      <c r="C108" s="460">
        <v>5859303416</v>
      </c>
      <c r="D108" s="478" t="s">
        <v>820</v>
      </c>
      <c r="E108" s="471" t="s">
        <v>701</v>
      </c>
      <c r="F108" s="473" t="s">
        <v>748</v>
      </c>
      <c r="G108" s="464" t="s">
        <v>1036</v>
      </c>
      <c r="H108" s="465" t="s">
        <v>701</v>
      </c>
      <c r="I108" s="466">
        <v>24</v>
      </c>
      <c r="J108" s="467">
        <v>9000</v>
      </c>
      <c r="K108" s="468">
        <v>0</v>
      </c>
      <c r="L108" s="469">
        <v>2049.73</v>
      </c>
      <c r="M108" s="468">
        <v>3358.98</v>
      </c>
      <c r="N108" s="468">
        <v>0</v>
      </c>
      <c r="O108" s="468">
        <v>3138.94</v>
      </c>
      <c r="P108" s="468">
        <f t="shared" si="1"/>
        <v>9220.0399999999991</v>
      </c>
    </row>
    <row r="109" spans="1:16" s="485" customFormat="1">
      <c r="A109" s="458" t="s">
        <v>636</v>
      </c>
      <c r="B109" s="459" t="s">
        <v>509</v>
      </c>
      <c r="C109" s="460">
        <v>11075329493</v>
      </c>
      <c r="D109" s="478" t="s">
        <v>969</v>
      </c>
      <c r="E109" s="471" t="s">
        <v>708</v>
      </c>
      <c r="F109" s="463" t="s">
        <v>700</v>
      </c>
      <c r="G109" s="464" t="s">
        <v>1036</v>
      </c>
      <c r="H109" s="465" t="s">
        <v>701</v>
      </c>
      <c r="I109" s="466">
        <v>44</v>
      </c>
      <c r="J109" s="467">
        <v>0</v>
      </c>
      <c r="K109" s="468">
        <v>0</v>
      </c>
      <c r="L109" s="469">
        <v>0</v>
      </c>
      <c r="M109" s="468">
        <v>411.81</v>
      </c>
      <c r="N109" s="468">
        <v>0</v>
      </c>
      <c r="O109" s="468">
        <v>306.49</v>
      </c>
      <c r="P109" s="468">
        <f t="shared" si="1"/>
        <v>105.32</v>
      </c>
    </row>
    <row r="110" spans="1:16" s="485" customFormat="1">
      <c r="A110" s="458" t="s">
        <v>636</v>
      </c>
      <c r="B110" s="459" t="s">
        <v>509</v>
      </c>
      <c r="C110" s="460">
        <v>90002172453</v>
      </c>
      <c r="D110" s="478" t="s">
        <v>821</v>
      </c>
      <c r="E110" s="471" t="s">
        <v>714</v>
      </c>
      <c r="F110" s="463" t="s">
        <v>757</v>
      </c>
      <c r="G110" s="464" t="s">
        <v>1036</v>
      </c>
      <c r="H110" s="465" t="s">
        <v>701</v>
      </c>
      <c r="I110" s="466">
        <v>44</v>
      </c>
      <c r="J110" s="467">
        <v>1243.56</v>
      </c>
      <c r="K110" s="468">
        <v>0</v>
      </c>
      <c r="L110" s="469">
        <v>606.27</v>
      </c>
      <c r="M110" s="468">
        <v>322.83</v>
      </c>
      <c r="N110" s="468">
        <v>0</v>
      </c>
      <c r="O110" s="468">
        <v>218.79</v>
      </c>
      <c r="P110" s="468">
        <f t="shared" si="1"/>
        <v>1347.6</v>
      </c>
    </row>
    <row r="111" spans="1:16" s="485" customFormat="1">
      <c r="A111" s="458" t="s">
        <v>636</v>
      </c>
      <c r="B111" s="459" t="s">
        <v>509</v>
      </c>
      <c r="C111" s="460">
        <v>8059622471</v>
      </c>
      <c r="D111" s="478" t="s">
        <v>970</v>
      </c>
      <c r="E111" s="491" t="s">
        <v>708</v>
      </c>
      <c r="F111" s="492" t="s">
        <v>767</v>
      </c>
      <c r="G111" s="464" t="s">
        <v>1036</v>
      </c>
      <c r="H111" s="465" t="s">
        <v>701</v>
      </c>
      <c r="I111" s="466">
        <v>30</v>
      </c>
      <c r="J111" s="467">
        <v>3640.23</v>
      </c>
      <c r="K111" s="468">
        <v>0</v>
      </c>
      <c r="L111" s="469">
        <v>400.13</v>
      </c>
      <c r="M111" s="468">
        <v>552.76</v>
      </c>
      <c r="N111" s="468">
        <v>0</v>
      </c>
      <c r="O111" s="468">
        <v>640.52</v>
      </c>
      <c r="P111" s="468">
        <f t="shared" si="1"/>
        <v>3552.47</v>
      </c>
    </row>
    <row r="112" spans="1:16" s="485" customFormat="1">
      <c r="A112" s="458" t="s">
        <v>636</v>
      </c>
      <c r="B112" s="459" t="s">
        <v>509</v>
      </c>
      <c r="C112" s="460">
        <v>5410341465</v>
      </c>
      <c r="D112" s="478" t="s">
        <v>992</v>
      </c>
      <c r="E112" s="491" t="s">
        <v>708</v>
      </c>
      <c r="F112" s="463" t="s">
        <v>700</v>
      </c>
      <c r="G112" s="464" t="s">
        <v>1036</v>
      </c>
      <c r="H112" s="465" t="s">
        <v>701</v>
      </c>
      <c r="I112" s="466">
        <v>44</v>
      </c>
      <c r="J112" s="467">
        <v>1252.53</v>
      </c>
      <c r="K112" s="468">
        <v>0</v>
      </c>
      <c r="L112" s="469">
        <v>126.1</v>
      </c>
      <c r="M112" s="468">
        <v>298.87</v>
      </c>
      <c r="N112" s="468">
        <v>0</v>
      </c>
      <c r="O112" s="468">
        <v>216.56</v>
      </c>
      <c r="P112" s="468">
        <f t="shared" si="1"/>
        <v>1334.8400000000001</v>
      </c>
    </row>
    <row r="113" spans="1:238" s="485" customFormat="1">
      <c r="A113" s="458" t="s">
        <v>636</v>
      </c>
      <c r="B113" s="459" t="s">
        <v>509</v>
      </c>
      <c r="C113" s="460">
        <v>66049890463</v>
      </c>
      <c r="D113" s="478" t="s">
        <v>822</v>
      </c>
      <c r="E113" s="471" t="s">
        <v>714</v>
      </c>
      <c r="F113" s="463" t="s">
        <v>706</v>
      </c>
      <c r="G113" s="464" t="s">
        <v>1036</v>
      </c>
      <c r="H113" s="465" t="s">
        <v>701</v>
      </c>
      <c r="I113" s="466">
        <v>44</v>
      </c>
      <c r="J113" s="467">
        <v>1240.2</v>
      </c>
      <c r="K113" s="468">
        <v>0</v>
      </c>
      <c r="L113" s="469">
        <v>653.5</v>
      </c>
      <c r="M113" s="468">
        <v>524.69000000000005</v>
      </c>
      <c r="N113" s="468">
        <v>0</v>
      </c>
      <c r="O113" s="468">
        <v>232.32</v>
      </c>
      <c r="P113" s="468">
        <f t="shared" si="1"/>
        <v>1532.5700000000002</v>
      </c>
    </row>
    <row r="114" spans="1:238" s="485" customFormat="1">
      <c r="A114" s="458" t="s">
        <v>636</v>
      </c>
      <c r="B114" s="459" t="s">
        <v>509</v>
      </c>
      <c r="C114" s="476">
        <v>40791564487</v>
      </c>
      <c r="D114" s="482" t="s">
        <v>823</v>
      </c>
      <c r="E114" s="471" t="s">
        <v>708</v>
      </c>
      <c r="F114" s="473" t="s">
        <v>709</v>
      </c>
      <c r="G114" s="464" t="s">
        <v>1036</v>
      </c>
      <c r="H114" s="465" t="s">
        <v>708</v>
      </c>
      <c r="I114" s="466">
        <v>40</v>
      </c>
      <c r="J114" s="467">
        <v>4000</v>
      </c>
      <c r="K114" s="468">
        <v>0</v>
      </c>
      <c r="L114" s="469">
        <v>1392.39</v>
      </c>
      <c r="M114" s="468">
        <v>242.4</v>
      </c>
      <c r="N114" s="468">
        <v>0</v>
      </c>
      <c r="O114" s="468">
        <v>657.75</v>
      </c>
      <c r="P114" s="468">
        <f t="shared" si="1"/>
        <v>3584.6499999999996</v>
      </c>
    </row>
    <row r="115" spans="1:238" s="485" customFormat="1">
      <c r="A115" s="458" t="s">
        <v>636</v>
      </c>
      <c r="B115" s="459" t="s">
        <v>509</v>
      </c>
      <c r="C115" s="460">
        <v>50022440410</v>
      </c>
      <c r="D115" s="478" t="s">
        <v>824</v>
      </c>
      <c r="E115" s="471" t="s">
        <v>708</v>
      </c>
      <c r="F115" s="473" t="s">
        <v>700</v>
      </c>
      <c r="G115" s="464" t="s">
        <v>1036</v>
      </c>
      <c r="H115" s="465" t="s">
        <v>701</v>
      </c>
      <c r="I115" s="466">
        <v>44</v>
      </c>
      <c r="J115" s="467">
        <v>1252.53</v>
      </c>
      <c r="K115" s="468">
        <v>0</v>
      </c>
      <c r="L115" s="469">
        <v>636.88</v>
      </c>
      <c r="M115" s="468">
        <v>379.71</v>
      </c>
      <c r="N115" s="468">
        <v>0</v>
      </c>
      <c r="O115" s="468">
        <v>156.38999999999999</v>
      </c>
      <c r="P115" s="468">
        <f t="shared" si="1"/>
        <v>1475.85</v>
      </c>
    </row>
    <row r="116" spans="1:238" s="485" customFormat="1">
      <c r="A116" s="458" t="s">
        <v>636</v>
      </c>
      <c r="B116" s="459" t="s">
        <v>509</v>
      </c>
      <c r="C116" s="476">
        <v>97586390487</v>
      </c>
      <c r="D116" s="482" t="s">
        <v>825</v>
      </c>
      <c r="E116" s="471" t="s">
        <v>708</v>
      </c>
      <c r="F116" s="463" t="s">
        <v>700</v>
      </c>
      <c r="G116" s="464" t="s">
        <v>1036</v>
      </c>
      <c r="H116" s="465" t="s">
        <v>701</v>
      </c>
      <c r="I116" s="466">
        <v>44</v>
      </c>
      <c r="J116" s="467">
        <v>1252.53</v>
      </c>
      <c r="K116" s="468">
        <v>0</v>
      </c>
      <c r="L116" s="469">
        <v>640.78</v>
      </c>
      <c r="M116" s="468">
        <v>429.77</v>
      </c>
      <c r="N116" s="468">
        <v>0</v>
      </c>
      <c r="O116" s="468">
        <v>233.42</v>
      </c>
      <c r="P116" s="468">
        <f t="shared" si="1"/>
        <v>1448.8799999999999</v>
      </c>
    </row>
    <row r="117" spans="1:238" s="485" customFormat="1">
      <c r="A117" s="458" t="s">
        <v>636</v>
      </c>
      <c r="B117" s="459" t="s">
        <v>509</v>
      </c>
      <c r="C117" s="460">
        <v>8232311436</v>
      </c>
      <c r="D117" s="478" t="s">
        <v>826</v>
      </c>
      <c r="E117" s="471" t="s">
        <v>708</v>
      </c>
      <c r="F117" s="473" t="s">
        <v>767</v>
      </c>
      <c r="G117" s="464" t="s">
        <v>1036</v>
      </c>
      <c r="H117" s="465" t="s">
        <v>701</v>
      </c>
      <c r="I117" s="466">
        <v>26</v>
      </c>
      <c r="J117" s="467">
        <v>3640.23</v>
      </c>
      <c r="K117" s="468">
        <v>0</v>
      </c>
      <c r="L117" s="469">
        <v>1472.65</v>
      </c>
      <c r="M117" s="468">
        <v>1430.5</v>
      </c>
      <c r="N117" s="468">
        <v>0</v>
      </c>
      <c r="O117" s="468">
        <v>946.19</v>
      </c>
      <c r="P117" s="468">
        <f t="shared" si="1"/>
        <v>4124.5399999999991</v>
      </c>
    </row>
    <row r="118" spans="1:238" s="485" customFormat="1">
      <c r="A118" s="458" t="s">
        <v>636</v>
      </c>
      <c r="B118" s="459" t="s">
        <v>509</v>
      </c>
      <c r="C118" s="476">
        <v>86334050400</v>
      </c>
      <c r="D118" s="482" t="s">
        <v>827</v>
      </c>
      <c r="E118" s="471" t="s">
        <v>708</v>
      </c>
      <c r="F118" s="463" t="s">
        <v>828</v>
      </c>
      <c r="G118" s="464" t="s">
        <v>1036</v>
      </c>
      <c r="H118" s="465" t="s">
        <v>708</v>
      </c>
      <c r="I118" s="466">
        <v>44</v>
      </c>
      <c r="J118" s="467">
        <v>1481.06</v>
      </c>
      <c r="K118" s="468">
        <v>0</v>
      </c>
      <c r="L118" s="469">
        <v>665.92</v>
      </c>
      <c r="M118" s="468">
        <v>242.4</v>
      </c>
      <c r="N118" s="468">
        <v>0</v>
      </c>
      <c r="O118" s="468">
        <v>166.55</v>
      </c>
      <c r="P118" s="468">
        <f t="shared" si="1"/>
        <v>1556.91</v>
      </c>
    </row>
    <row r="119" spans="1:238" s="485" customFormat="1">
      <c r="A119" s="458" t="s">
        <v>636</v>
      </c>
      <c r="B119" s="459" t="s">
        <v>509</v>
      </c>
      <c r="C119" s="460">
        <v>8942423426</v>
      </c>
      <c r="D119" s="478" t="s">
        <v>829</v>
      </c>
      <c r="E119" s="471" t="s">
        <v>714</v>
      </c>
      <c r="F119" s="464" t="s">
        <v>762</v>
      </c>
      <c r="G119" s="464" t="s">
        <v>1036</v>
      </c>
      <c r="H119" s="465" t="s">
        <v>708</v>
      </c>
      <c r="I119" s="466">
        <v>44</v>
      </c>
      <c r="J119" s="467">
        <v>3488</v>
      </c>
      <c r="K119" s="468">
        <v>0</v>
      </c>
      <c r="L119" s="469">
        <v>1412.19</v>
      </c>
      <c r="M119" s="468">
        <v>615.73</v>
      </c>
      <c r="N119" s="468">
        <v>0</v>
      </c>
      <c r="O119" s="468">
        <v>579.19000000000005</v>
      </c>
      <c r="P119" s="468">
        <f t="shared" si="1"/>
        <v>3524.5399999999995</v>
      </c>
    </row>
    <row r="120" spans="1:238" s="485" customFormat="1">
      <c r="A120" s="458" t="s">
        <v>636</v>
      </c>
      <c r="B120" s="459" t="s">
        <v>509</v>
      </c>
      <c r="C120" s="476">
        <v>7807917466</v>
      </c>
      <c r="D120" s="482" t="s">
        <v>830</v>
      </c>
      <c r="E120" s="471" t="s">
        <v>714</v>
      </c>
      <c r="F120" s="463" t="s">
        <v>751</v>
      </c>
      <c r="G120" s="464" t="s">
        <v>1036</v>
      </c>
      <c r="H120" s="465" t="s">
        <v>701</v>
      </c>
      <c r="I120" s="466">
        <v>44</v>
      </c>
      <c r="J120" s="467">
        <v>1243.56</v>
      </c>
      <c r="K120" s="468">
        <v>0</v>
      </c>
      <c r="L120" s="469">
        <v>593.11</v>
      </c>
      <c r="M120" s="468">
        <v>342.83</v>
      </c>
      <c r="N120" s="468">
        <v>0</v>
      </c>
      <c r="O120" s="468">
        <v>217.39</v>
      </c>
      <c r="P120" s="468">
        <f t="shared" si="1"/>
        <v>1369</v>
      </c>
      <c r="AD120" s="493"/>
      <c r="AE120" s="493"/>
      <c r="AF120" s="493"/>
      <c r="AG120" s="493"/>
      <c r="AH120" s="493"/>
      <c r="AI120" s="493"/>
      <c r="AJ120" s="493"/>
      <c r="AK120" s="493"/>
      <c r="AL120" s="493"/>
      <c r="AM120" s="493"/>
      <c r="AN120" s="493"/>
      <c r="AO120" s="493"/>
      <c r="AP120" s="493"/>
      <c r="AQ120" s="493"/>
      <c r="AR120" s="493"/>
      <c r="AS120" s="493"/>
      <c r="AT120" s="493"/>
      <c r="AU120" s="493"/>
      <c r="AV120" s="493"/>
      <c r="AW120" s="493"/>
      <c r="AX120" s="493"/>
      <c r="AY120" s="493"/>
      <c r="AZ120" s="493"/>
      <c r="BA120" s="493"/>
      <c r="BB120" s="493"/>
      <c r="BC120" s="493"/>
      <c r="BD120" s="493"/>
      <c r="BE120" s="493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93"/>
      <c r="BX120" s="493"/>
      <c r="BY120" s="493"/>
      <c r="BZ120" s="493"/>
      <c r="CA120" s="493"/>
      <c r="CB120" s="493"/>
      <c r="CC120" s="493"/>
      <c r="CD120" s="493"/>
      <c r="CE120" s="493"/>
      <c r="CF120" s="493"/>
      <c r="CG120" s="493"/>
      <c r="CH120" s="493"/>
      <c r="CI120" s="493"/>
      <c r="CJ120" s="493"/>
      <c r="CK120" s="493"/>
      <c r="CL120" s="493"/>
      <c r="CM120" s="493"/>
      <c r="CN120" s="493"/>
      <c r="CO120" s="493"/>
      <c r="CP120" s="493"/>
      <c r="CQ120" s="493"/>
      <c r="CR120" s="493"/>
      <c r="CS120" s="493"/>
      <c r="CT120" s="493"/>
      <c r="CU120" s="493"/>
      <c r="CV120" s="493"/>
      <c r="CW120" s="493"/>
      <c r="CX120" s="493"/>
      <c r="CY120" s="493"/>
      <c r="CZ120" s="493"/>
      <c r="DA120" s="493"/>
      <c r="DB120" s="493"/>
      <c r="DC120" s="493"/>
      <c r="DD120" s="493"/>
      <c r="DE120" s="493"/>
      <c r="DF120" s="493"/>
      <c r="DG120" s="493"/>
      <c r="DH120" s="493"/>
      <c r="DI120" s="493"/>
      <c r="DJ120" s="493"/>
      <c r="DK120" s="493"/>
      <c r="DL120" s="493"/>
      <c r="DM120" s="493"/>
      <c r="DN120" s="493"/>
      <c r="DO120" s="493"/>
      <c r="DP120" s="493"/>
      <c r="DQ120" s="493"/>
      <c r="DR120" s="493"/>
      <c r="DS120" s="493"/>
      <c r="DT120" s="493"/>
      <c r="DU120" s="493"/>
      <c r="DV120" s="493"/>
      <c r="DW120" s="493"/>
      <c r="DX120" s="493"/>
      <c r="DY120" s="493"/>
      <c r="DZ120" s="493"/>
      <c r="EA120" s="493"/>
      <c r="EB120" s="493"/>
      <c r="EC120" s="493"/>
      <c r="ED120" s="493"/>
      <c r="EE120" s="493"/>
      <c r="EF120" s="493"/>
      <c r="EG120" s="493"/>
      <c r="EH120" s="493"/>
      <c r="EI120" s="493"/>
      <c r="EJ120" s="493"/>
      <c r="EK120" s="493"/>
      <c r="EL120" s="493"/>
      <c r="EM120" s="493"/>
      <c r="EN120" s="493"/>
      <c r="EO120" s="493"/>
      <c r="EP120" s="493"/>
      <c r="EQ120" s="493"/>
      <c r="ER120" s="493"/>
      <c r="ES120" s="493"/>
      <c r="ET120" s="493"/>
      <c r="EU120" s="493"/>
      <c r="EV120" s="493"/>
      <c r="EW120" s="493"/>
      <c r="EX120" s="493"/>
      <c r="EY120" s="493"/>
      <c r="EZ120" s="493"/>
      <c r="FA120" s="493"/>
      <c r="FB120" s="493"/>
      <c r="FC120" s="493"/>
      <c r="FD120" s="493"/>
      <c r="FE120" s="493"/>
      <c r="FF120" s="493"/>
      <c r="FG120" s="493"/>
      <c r="FH120" s="493"/>
      <c r="FI120" s="493"/>
      <c r="FJ120" s="493"/>
      <c r="FK120" s="493"/>
      <c r="FL120" s="493"/>
      <c r="FM120" s="493"/>
      <c r="FN120" s="493"/>
      <c r="FO120" s="493"/>
      <c r="FP120" s="493"/>
      <c r="FQ120" s="493"/>
      <c r="FR120" s="493"/>
      <c r="FS120" s="493"/>
      <c r="FT120" s="493"/>
      <c r="FU120" s="493"/>
      <c r="FV120" s="493"/>
      <c r="FW120" s="493"/>
      <c r="FX120" s="493"/>
      <c r="FY120" s="493"/>
      <c r="FZ120" s="493"/>
      <c r="GA120" s="493"/>
      <c r="GB120" s="493"/>
      <c r="GC120" s="493"/>
      <c r="GD120" s="493"/>
      <c r="GE120" s="493"/>
      <c r="GF120" s="493"/>
      <c r="GG120" s="493"/>
      <c r="GH120" s="493"/>
      <c r="GI120" s="493"/>
      <c r="GJ120" s="493"/>
      <c r="GK120" s="493"/>
      <c r="GL120" s="493"/>
      <c r="GM120" s="493"/>
      <c r="GN120" s="493"/>
      <c r="GO120" s="493"/>
      <c r="GP120" s="493"/>
      <c r="GQ120" s="493"/>
      <c r="GR120" s="493"/>
      <c r="GS120" s="493"/>
      <c r="GT120" s="493"/>
      <c r="GU120" s="493"/>
      <c r="GV120" s="493"/>
      <c r="GW120" s="493"/>
      <c r="GX120" s="493"/>
      <c r="GY120" s="493"/>
      <c r="GZ120" s="493"/>
      <c r="HA120" s="493"/>
      <c r="HB120" s="493"/>
      <c r="HC120" s="493"/>
      <c r="HD120" s="493"/>
      <c r="HE120" s="493"/>
      <c r="HF120" s="493"/>
      <c r="HG120" s="493"/>
      <c r="HH120" s="493"/>
      <c r="HI120" s="493"/>
      <c r="HJ120" s="493"/>
      <c r="HK120" s="493"/>
      <c r="HL120" s="493"/>
      <c r="HM120" s="493"/>
      <c r="HN120" s="493"/>
      <c r="HO120" s="493"/>
      <c r="HP120" s="493"/>
      <c r="HQ120" s="493"/>
      <c r="HR120" s="493"/>
      <c r="HS120" s="493"/>
      <c r="HT120" s="493"/>
      <c r="HU120" s="493"/>
      <c r="HV120" s="493"/>
      <c r="HW120" s="493"/>
      <c r="HX120" s="493"/>
      <c r="HY120" s="493"/>
      <c r="HZ120" s="493"/>
      <c r="IA120" s="493"/>
      <c r="IB120" s="493"/>
      <c r="IC120" s="493"/>
      <c r="ID120" s="493"/>
    </row>
    <row r="121" spans="1:238" s="485" customFormat="1">
      <c r="A121" s="458" t="s">
        <v>636</v>
      </c>
      <c r="B121" s="459" t="s">
        <v>509</v>
      </c>
      <c r="C121" s="476">
        <v>3566360465</v>
      </c>
      <c r="D121" s="482" t="s">
        <v>831</v>
      </c>
      <c r="E121" s="471" t="s">
        <v>701</v>
      </c>
      <c r="F121" s="463" t="s">
        <v>705</v>
      </c>
      <c r="G121" s="464" t="s">
        <v>1036</v>
      </c>
      <c r="H121" s="465" t="s">
        <v>701</v>
      </c>
      <c r="I121" s="466">
        <v>24</v>
      </c>
      <c r="J121" s="467">
        <v>8000</v>
      </c>
      <c r="K121" s="468">
        <v>0</v>
      </c>
      <c r="L121" s="469">
        <v>2426.7800000000002</v>
      </c>
      <c r="M121" s="468">
        <v>2159.5100000000002</v>
      </c>
      <c r="N121" s="468">
        <v>0</v>
      </c>
      <c r="O121" s="468">
        <v>2426.58</v>
      </c>
      <c r="P121" s="468">
        <f t="shared" si="1"/>
        <v>7732.93</v>
      </c>
    </row>
    <row r="122" spans="1:238" s="485" customFormat="1">
      <c r="A122" s="458" t="s">
        <v>636</v>
      </c>
      <c r="B122" s="459" t="s">
        <v>509</v>
      </c>
      <c r="C122" s="479">
        <v>8548399414</v>
      </c>
      <c r="D122" s="482" t="s">
        <v>832</v>
      </c>
      <c r="E122" s="471" t="s">
        <v>714</v>
      </c>
      <c r="F122" s="463" t="s">
        <v>751</v>
      </c>
      <c r="G122" s="464" t="s">
        <v>1036</v>
      </c>
      <c r="H122" s="465" t="s">
        <v>701</v>
      </c>
      <c r="I122" s="466">
        <v>44</v>
      </c>
      <c r="J122" s="467">
        <v>1243.56</v>
      </c>
      <c r="K122" s="468">
        <v>0</v>
      </c>
      <c r="L122" s="469">
        <v>656.25</v>
      </c>
      <c r="M122" s="468">
        <v>523.13</v>
      </c>
      <c r="N122" s="468">
        <v>0</v>
      </c>
      <c r="O122" s="468">
        <v>232.3</v>
      </c>
      <c r="P122" s="468">
        <f t="shared" si="1"/>
        <v>1534.39</v>
      </c>
    </row>
    <row r="123" spans="1:238" s="485" customFormat="1">
      <c r="A123" s="458" t="s">
        <v>636</v>
      </c>
      <c r="B123" s="459" t="s">
        <v>509</v>
      </c>
      <c r="C123" s="479">
        <v>1347872426</v>
      </c>
      <c r="D123" s="482" t="s">
        <v>833</v>
      </c>
      <c r="E123" s="471" t="s">
        <v>701</v>
      </c>
      <c r="F123" s="463" t="s">
        <v>705</v>
      </c>
      <c r="G123" s="464" t="s">
        <v>1036</v>
      </c>
      <c r="H123" s="465" t="s">
        <v>701</v>
      </c>
      <c r="I123" s="466">
        <v>44</v>
      </c>
      <c r="J123" s="467">
        <v>8000</v>
      </c>
      <c r="K123" s="468">
        <v>0</v>
      </c>
      <c r="L123" s="469">
        <v>2525.02</v>
      </c>
      <c r="M123" s="468">
        <v>242.4</v>
      </c>
      <c r="N123" s="468">
        <v>0</v>
      </c>
      <c r="O123" s="468">
        <v>1427.83</v>
      </c>
      <c r="P123" s="468">
        <f t="shared" si="1"/>
        <v>6814.57</v>
      </c>
    </row>
    <row r="124" spans="1:238" s="485" customFormat="1">
      <c r="A124" s="458" t="s">
        <v>636</v>
      </c>
      <c r="B124" s="459" t="s">
        <v>509</v>
      </c>
      <c r="C124" s="460">
        <v>6824335436</v>
      </c>
      <c r="D124" s="478" t="s">
        <v>834</v>
      </c>
      <c r="E124" s="471" t="s">
        <v>714</v>
      </c>
      <c r="F124" s="463" t="s">
        <v>835</v>
      </c>
      <c r="G124" s="464" t="s">
        <v>1036</v>
      </c>
      <c r="H124" s="465" t="s">
        <v>708</v>
      </c>
      <c r="I124" s="466">
        <v>44</v>
      </c>
      <c r="J124" s="467">
        <v>2634.17</v>
      </c>
      <c r="K124" s="468">
        <v>0</v>
      </c>
      <c r="L124" s="469">
        <v>1198.45</v>
      </c>
      <c r="M124" s="468">
        <v>624.9</v>
      </c>
      <c r="N124" s="468">
        <v>0</v>
      </c>
      <c r="O124" s="468">
        <v>365.23</v>
      </c>
      <c r="P124" s="468">
        <f t="shared" si="1"/>
        <v>2893.84</v>
      </c>
    </row>
    <row r="125" spans="1:238" s="485" customFormat="1">
      <c r="A125" s="458" t="s">
        <v>636</v>
      </c>
      <c r="B125" s="459" t="s">
        <v>509</v>
      </c>
      <c r="C125" s="460">
        <v>3828368476</v>
      </c>
      <c r="D125" s="478" t="s">
        <v>836</v>
      </c>
      <c r="E125" s="471" t="s">
        <v>714</v>
      </c>
      <c r="F125" s="473" t="s">
        <v>751</v>
      </c>
      <c r="G125" s="464" t="s">
        <v>1036</v>
      </c>
      <c r="H125" s="465" t="s">
        <v>701</v>
      </c>
      <c r="I125" s="466">
        <v>44</v>
      </c>
      <c r="J125" s="467">
        <v>1243.56</v>
      </c>
      <c r="K125" s="468">
        <v>0</v>
      </c>
      <c r="L125" s="469">
        <v>607.45000000000005</v>
      </c>
      <c r="M125" s="468">
        <v>323.85000000000002</v>
      </c>
      <c r="N125" s="468">
        <v>0</v>
      </c>
      <c r="O125" s="468">
        <v>144.33000000000001</v>
      </c>
      <c r="P125" s="468">
        <f t="shared" si="1"/>
        <v>1423.08</v>
      </c>
    </row>
    <row r="126" spans="1:238" s="485" customFormat="1">
      <c r="A126" s="458" t="s">
        <v>636</v>
      </c>
      <c r="B126" s="459" t="s">
        <v>509</v>
      </c>
      <c r="C126" s="460">
        <v>2021469441</v>
      </c>
      <c r="D126" s="478" t="s">
        <v>837</v>
      </c>
      <c r="E126" s="471" t="s">
        <v>708</v>
      </c>
      <c r="F126" s="464" t="s">
        <v>734</v>
      </c>
      <c r="G126" s="464" t="s">
        <v>1036</v>
      </c>
      <c r="H126" s="465" t="s">
        <v>701</v>
      </c>
      <c r="I126" s="466">
        <v>12</v>
      </c>
      <c r="J126" s="467">
        <v>2181.6</v>
      </c>
      <c r="K126" s="468">
        <v>0</v>
      </c>
      <c r="L126" s="469">
        <v>853.01</v>
      </c>
      <c r="M126" s="468">
        <v>872.64</v>
      </c>
      <c r="N126" s="468">
        <v>0</v>
      </c>
      <c r="O126" s="468">
        <v>343.29</v>
      </c>
      <c r="P126" s="468">
        <f t="shared" si="1"/>
        <v>2710.95</v>
      </c>
    </row>
    <row r="127" spans="1:238" s="485" customFormat="1">
      <c r="A127" s="458" t="s">
        <v>636</v>
      </c>
      <c r="B127" s="459" t="s">
        <v>509</v>
      </c>
      <c r="C127" s="460">
        <v>66715300410</v>
      </c>
      <c r="D127" s="478" t="s">
        <v>838</v>
      </c>
      <c r="E127" s="471" t="s">
        <v>708</v>
      </c>
      <c r="F127" s="463" t="s">
        <v>700</v>
      </c>
      <c r="G127" s="464" t="s">
        <v>1036</v>
      </c>
      <c r="H127" s="465" t="s">
        <v>701</v>
      </c>
      <c r="I127" s="466">
        <v>44</v>
      </c>
      <c r="J127" s="467">
        <v>1252.53</v>
      </c>
      <c r="K127" s="468">
        <v>0</v>
      </c>
      <c r="L127" s="469">
        <v>636.59</v>
      </c>
      <c r="M127" s="468">
        <v>417.47</v>
      </c>
      <c r="N127" s="468">
        <v>0</v>
      </c>
      <c r="O127" s="468">
        <v>232.32</v>
      </c>
      <c r="P127" s="468">
        <f t="shared" si="1"/>
        <v>1437.68</v>
      </c>
    </row>
    <row r="128" spans="1:238" s="485" customFormat="1">
      <c r="A128" s="458" t="s">
        <v>636</v>
      </c>
      <c r="B128" s="459" t="s">
        <v>509</v>
      </c>
      <c r="C128" s="476">
        <v>1196453438</v>
      </c>
      <c r="D128" s="482" t="s">
        <v>839</v>
      </c>
      <c r="E128" s="471" t="s">
        <v>708</v>
      </c>
      <c r="F128" s="473" t="s">
        <v>700</v>
      </c>
      <c r="G128" s="464" t="s">
        <v>1036</v>
      </c>
      <c r="H128" s="465" t="s">
        <v>701</v>
      </c>
      <c r="I128" s="466">
        <v>44</v>
      </c>
      <c r="J128" s="467">
        <v>1252.53</v>
      </c>
      <c r="K128" s="468">
        <v>0</v>
      </c>
      <c r="L128" s="469">
        <v>636.16999999999996</v>
      </c>
      <c r="M128" s="468">
        <v>404.68</v>
      </c>
      <c r="N128" s="468">
        <v>0</v>
      </c>
      <c r="O128" s="468">
        <v>256.83999999999997</v>
      </c>
      <c r="P128" s="468">
        <f t="shared" si="1"/>
        <v>1400.3700000000001</v>
      </c>
    </row>
    <row r="129" spans="1:238" s="485" customFormat="1">
      <c r="A129" s="458" t="s">
        <v>636</v>
      </c>
      <c r="B129" s="459" t="s">
        <v>509</v>
      </c>
      <c r="C129" s="476">
        <v>8963101401</v>
      </c>
      <c r="D129" s="482" t="s">
        <v>840</v>
      </c>
      <c r="E129" s="471" t="s">
        <v>701</v>
      </c>
      <c r="F129" s="473" t="s">
        <v>705</v>
      </c>
      <c r="G129" s="464" t="s">
        <v>1036</v>
      </c>
      <c r="H129" s="465" t="s">
        <v>701</v>
      </c>
      <c r="I129" s="466">
        <v>24</v>
      </c>
      <c r="J129" s="467">
        <v>0</v>
      </c>
      <c r="K129" s="468">
        <v>0</v>
      </c>
      <c r="L129" s="469">
        <v>0</v>
      </c>
      <c r="M129" s="468">
        <v>18094.37</v>
      </c>
      <c r="N129" s="468">
        <v>0</v>
      </c>
      <c r="O129" s="468">
        <v>6165.46</v>
      </c>
      <c r="P129" s="468">
        <f t="shared" si="1"/>
        <v>11928.91</v>
      </c>
    </row>
    <row r="130" spans="1:238" s="485" customFormat="1">
      <c r="A130" s="458" t="s">
        <v>636</v>
      </c>
      <c r="B130" s="459" t="s">
        <v>509</v>
      </c>
      <c r="C130" s="460">
        <v>71197891471</v>
      </c>
      <c r="D130" s="478" t="s">
        <v>841</v>
      </c>
      <c r="E130" s="471" t="s">
        <v>714</v>
      </c>
      <c r="F130" s="473" t="s">
        <v>703</v>
      </c>
      <c r="G130" s="464" t="s">
        <v>1036</v>
      </c>
      <c r="H130" s="465" t="s">
        <v>701</v>
      </c>
      <c r="I130" s="466">
        <v>44</v>
      </c>
      <c r="J130" s="467">
        <v>1160.6600000000001</v>
      </c>
      <c r="K130" s="468">
        <v>0</v>
      </c>
      <c r="L130" s="469">
        <v>601.91</v>
      </c>
      <c r="M130" s="468">
        <v>487.46</v>
      </c>
      <c r="N130" s="468">
        <v>0</v>
      </c>
      <c r="O130" s="468">
        <v>218.04</v>
      </c>
      <c r="P130" s="468">
        <f t="shared" si="1"/>
        <v>1430.0800000000002</v>
      </c>
    </row>
    <row r="131" spans="1:238" s="485" customFormat="1">
      <c r="A131" s="458" t="s">
        <v>636</v>
      </c>
      <c r="B131" s="459" t="s">
        <v>509</v>
      </c>
      <c r="C131" s="479">
        <v>4532109450</v>
      </c>
      <c r="D131" s="482" t="s">
        <v>842</v>
      </c>
      <c r="E131" s="471" t="s">
        <v>714</v>
      </c>
      <c r="F131" s="463" t="s">
        <v>739</v>
      </c>
      <c r="G131" s="464" t="s">
        <v>1036</v>
      </c>
      <c r="H131" s="465" t="s">
        <v>701</v>
      </c>
      <c r="I131" s="466">
        <v>44</v>
      </c>
      <c r="J131" s="467">
        <v>1550</v>
      </c>
      <c r="K131" s="468">
        <v>0</v>
      </c>
      <c r="L131" s="469">
        <v>793.66</v>
      </c>
      <c r="M131" s="468">
        <v>451.94</v>
      </c>
      <c r="N131" s="468">
        <v>0</v>
      </c>
      <c r="O131" s="468">
        <v>197.1</v>
      </c>
      <c r="P131" s="468">
        <f t="shared" si="1"/>
        <v>1804.8400000000001</v>
      </c>
    </row>
    <row r="132" spans="1:238" s="485" customFormat="1">
      <c r="A132" s="458" t="s">
        <v>636</v>
      </c>
      <c r="B132" s="459" t="s">
        <v>509</v>
      </c>
      <c r="C132" s="460">
        <v>4498061462</v>
      </c>
      <c r="D132" s="478" t="s">
        <v>843</v>
      </c>
      <c r="E132" s="471" t="s">
        <v>714</v>
      </c>
      <c r="F132" s="463" t="s">
        <v>739</v>
      </c>
      <c r="G132" s="464" t="s">
        <v>1036</v>
      </c>
      <c r="H132" s="465" t="s">
        <v>701</v>
      </c>
      <c r="I132" s="466">
        <v>44</v>
      </c>
      <c r="J132" s="467">
        <v>1550</v>
      </c>
      <c r="K132" s="468">
        <v>0</v>
      </c>
      <c r="L132" s="469">
        <v>701.28</v>
      </c>
      <c r="M132" s="468">
        <v>257.37</v>
      </c>
      <c r="N132" s="468">
        <v>0</v>
      </c>
      <c r="O132" s="468">
        <v>176.65</v>
      </c>
      <c r="P132" s="468">
        <f t="shared" si="1"/>
        <v>1630.7199999999998</v>
      </c>
    </row>
    <row r="133" spans="1:238" s="485" customFormat="1">
      <c r="A133" s="458" t="s">
        <v>636</v>
      </c>
      <c r="B133" s="459" t="s">
        <v>509</v>
      </c>
      <c r="C133" s="476">
        <v>3672267406</v>
      </c>
      <c r="D133" s="482" t="s">
        <v>844</v>
      </c>
      <c r="E133" s="471" t="s">
        <v>708</v>
      </c>
      <c r="F133" s="473" t="s">
        <v>700</v>
      </c>
      <c r="G133" s="464" t="s">
        <v>1036</v>
      </c>
      <c r="H133" s="465" t="s">
        <v>701</v>
      </c>
      <c r="I133" s="466">
        <v>44</v>
      </c>
      <c r="J133" s="467">
        <v>1252.53</v>
      </c>
      <c r="K133" s="468">
        <v>0</v>
      </c>
      <c r="L133" s="469">
        <v>641.34</v>
      </c>
      <c r="M133" s="468">
        <v>429.77</v>
      </c>
      <c r="N133" s="468">
        <v>0</v>
      </c>
      <c r="O133" s="468">
        <v>233.42</v>
      </c>
      <c r="P133" s="468">
        <f t="shared" si="1"/>
        <v>1448.8799999999999</v>
      </c>
    </row>
    <row r="134" spans="1:238" s="485" customFormat="1">
      <c r="A134" s="458" t="s">
        <v>636</v>
      </c>
      <c r="B134" s="459" t="s">
        <v>509</v>
      </c>
      <c r="C134" s="476">
        <v>11167536428</v>
      </c>
      <c r="D134" s="482" t="s">
        <v>845</v>
      </c>
      <c r="E134" s="471" t="s">
        <v>708</v>
      </c>
      <c r="F134" s="463" t="s">
        <v>709</v>
      </c>
      <c r="G134" s="464" t="s">
        <v>1036</v>
      </c>
      <c r="H134" s="465" t="s">
        <v>701</v>
      </c>
      <c r="I134" s="466">
        <v>40</v>
      </c>
      <c r="J134" s="467">
        <v>2800</v>
      </c>
      <c r="K134" s="468">
        <v>0</v>
      </c>
      <c r="L134" s="469">
        <v>745.82</v>
      </c>
      <c r="M134" s="468">
        <v>352.91</v>
      </c>
      <c r="N134" s="468">
        <v>0</v>
      </c>
      <c r="O134" s="468">
        <v>328.88</v>
      </c>
      <c r="P134" s="468">
        <f t="shared" si="1"/>
        <v>2824.0299999999997</v>
      </c>
    </row>
    <row r="135" spans="1:238" s="485" customFormat="1">
      <c r="A135" s="458" t="s">
        <v>636</v>
      </c>
      <c r="B135" s="459" t="s">
        <v>509</v>
      </c>
      <c r="C135" s="460">
        <v>68422253453</v>
      </c>
      <c r="D135" s="478" t="s">
        <v>846</v>
      </c>
      <c r="E135" s="471" t="s">
        <v>714</v>
      </c>
      <c r="F135" s="464" t="s">
        <v>796</v>
      </c>
      <c r="G135" s="464" t="s">
        <v>1036</v>
      </c>
      <c r="H135" s="465" t="s">
        <v>708</v>
      </c>
      <c r="I135" s="466">
        <v>44</v>
      </c>
      <c r="J135" s="467">
        <v>10246</v>
      </c>
      <c r="K135" s="468">
        <v>0</v>
      </c>
      <c r="L135" s="469">
        <v>2096.27</v>
      </c>
      <c r="M135" s="468">
        <v>1739.07</v>
      </c>
      <c r="N135" s="468">
        <v>0</v>
      </c>
      <c r="O135" s="468">
        <v>2878.31</v>
      </c>
      <c r="P135" s="468">
        <f t="shared" si="1"/>
        <v>9106.76</v>
      </c>
      <c r="AD135" s="493"/>
      <c r="AE135" s="493"/>
      <c r="AF135" s="493"/>
      <c r="AG135" s="493"/>
      <c r="AH135" s="493"/>
      <c r="AI135" s="493"/>
      <c r="AJ135" s="493"/>
      <c r="AK135" s="493"/>
      <c r="AL135" s="493"/>
      <c r="AM135" s="493"/>
      <c r="AN135" s="493"/>
      <c r="AO135" s="493"/>
      <c r="AP135" s="493"/>
      <c r="AQ135" s="493"/>
      <c r="AR135" s="493"/>
      <c r="AS135" s="493"/>
      <c r="AT135" s="493"/>
      <c r="AU135" s="493"/>
      <c r="AV135" s="493"/>
      <c r="AW135" s="493"/>
      <c r="AX135" s="493"/>
      <c r="AY135" s="493"/>
      <c r="AZ135" s="493"/>
      <c r="BA135" s="493"/>
      <c r="BB135" s="493"/>
      <c r="BC135" s="493"/>
      <c r="BD135" s="493"/>
      <c r="BE135" s="493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93"/>
      <c r="BX135" s="493"/>
      <c r="BY135" s="493"/>
      <c r="BZ135" s="493"/>
      <c r="CA135" s="493"/>
      <c r="CB135" s="493"/>
      <c r="CC135" s="493"/>
      <c r="CD135" s="493"/>
      <c r="CE135" s="493"/>
      <c r="CF135" s="493"/>
      <c r="CG135" s="493"/>
      <c r="CH135" s="493"/>
      <c r="CI135" s="493"/>
      <c r="CJ135" s="493"/>
      <c r="CK135" s="493"/>
      <c r="CL135" s="493"/>
      <c r="CM135" s="493"/>
      <c r="CN135" s="493"/>
      <c r="CO135" s="493"/>
      <c r="CP135" s="493"/>
      <c r="CQ135" s="493"/>
      <c r="CR135" s="493"/>
      <c r="CS135" s="493"/>
      <c r="CT135" s="493"/>
      <c r="CU135" s="493"/>
      <c r="CV135" s="493"/>
      <c r="CW135" s="493"/>
      <c r="CX135" s="493"/>
      <c r="CY135" s="493"/>
      <c r="CZ135" s="493"/>
      <c r="DA135" s="493"/>
      <c r="DB135" s="493"/>
      <c r="DC135" s="493"/>
      <c r="DD135" s="493"/>
      <c r="DE135" s="493"/>
      <c r="DF135" s="493"/>
      <c r="DG135" s="493"/>
      <c r="DH135" s="493"/>
      <c r="DI135" s="493"/>
      <c r="DJ135" s="493"/>
      <c r="DK135" s="493"/>
      <c r="DL135" s="493"/>
      <c r="DM135" s="493"/>
      <c r="DN135" s="493"/>
      <c r="DO135" s="493"/>
      <c r="DP135" s="493"/>
      <c r="DQ135" s="493"/>
      <c r="DR135" s="493"/>
      <c r="DS135" s="493"/>
      <c r="DT135" s="493"/>
      <c r="DU135" s="493"/>
      <c r="DV135" s="493"/>
      <c r="DW135" s="493"/>
      <c r="DX135" s="493"/>
      <c r="DY135" s="493"/>
      <c r="DZ135" s="493"/>
      <c r="EA135" s="493"/>
      <c r="EB135" s="493"/>
      <c r="EC135" s="493"/>
      <c r="ED135" s="493"/>
      <c r="EE135" s="493"/>
      <c r="EF135" s="493"/>
      <c r="EG135" s="493"/>
      <c r="EH135" s="493"/>
      <c r="EI135" s="493"/>
      <c r="EJ135" s="493"/>
      <c r="EK135" s="493"/>
      <c r="EL135" s="493"/>
      <c r="EM135" s="493"/>
      <c r="EN135" s="493"/>
      <c r="EO135" s="493"/>
      <c r="EP135" s="493"/>
      <c r="EQ135" s="493"/>
      <c r="ER135" s="493"/>
      <c r="ES135" s="493"/>
      <c r="ET135" s="493"/>
      <c r="EU135" s="493"/>
      <c r="EV135" s="493"/>
      <c r="EW135" s="493"/>
      <c r="EX135" s="493"/>
      <c r="EY135" s="493"/>
      <c r="EZ135" s="493"/>
      <c r="FA135" s="493"/>
      <c r="FB135" s="493"/>
      <c r="FC135" s="493"/>
      <c r="FD135" s="493"/>
      <c r="FE135" s="493"/>
      <c r="FF135" s="493"/>
      <c r="FG135" s="493"/>
      <c r="FH135" s="493"/>
      <c r="FI135" s="493"/>
      <c r="FJ135" s="493"/>
      <c r="FK135" s="493"/>
      <c r="FL135" s="493"/>
      <c r="FM135" s="493"/>
      <c r="FN135" s="493"/>
      <c r="FO135" s="493"/>
      <c r="FP135" s="493"/>
      <c r="FQ135" s="493"/>
      <c r="FR135" s="493"/>
      <c r="FS135" s="493"/>
      <c r="FT135" s="493"/>
      <c r="FU135" s="493"/>
      <c r="FV135" s="493"/>
      <c r="FW135" s="493"/>
      <c r="FX135" s="493"/>
      <c r="FY135" s="493"/>
      <c r="FZ135" s="493"/>
      <c r="GA135" s="493"/>
      <c r="GB135" s="493"/>
      <c r="GC135" s="493"/>
      <c r="GD135" s="493"/>
      <c r="GE135" s="493"/>
      <c r="GF135" s="493"/>
      <c r="GG135" s="493"/>
      <c r="GH135" s="493"/>
      <c r="GI135" s="493"/>
      <c r="GJ135" s="493"/>
      <c r="GK135" s="493"/>
      <c r="GL135" s="493"/>
      <c r="GM135" s="493"/>
      <c r="GN135" s="493"/>
      <c r="GO135" s="493"/>
      <c r="GP135" s="493"/>
      <c r="GQ135" s="493"/>
      <c r="GR135" s="493"/>
      <c r="GS135" s="493"/>
      <c r="GT135" s="493"/>
      <c r="GU135" s="493"/>
      <c r="GV135" s="493"/>
      <c r="GW135" s="493"/>
      <c r="GX135" s="493"/>
      <c r="GY135" s="493"/>
      <c r="GZ135" s="493"/>
      <c r="HA135" s="493"/>
      <c r="HB135" s="493"/>
      <c r="HC135" s="493"/>
      <c r="HD135" s="493"/>
      <c r="HE135" s="493"/>
      <c r="HF135" s="493"/>
      <c r="HG135" s="493"/>
      <c r="HH135" s="493"/>
      <c r="HI135" s="493"/>
      <c r="HJ135" s="493"/>
      <c r="HK135" s="493"/>
      <c r="HL135" s="493"/>
      <c r="HM135" s="493"/>
      <c r="HN135" s="493"/>
      <c r="HO135" s="493"/>
      <c r="HP135" s="493"/>
      <c r="HQ135" s="493"/>
      <c r="HR135" s="493"/>
      <c r="HS135" s="493"/>
      <c r="HT135" s="493"/>
      <c r="HU135" s="493"/>
      <c r="HV135" s="493"/>
      <c r="HW135" s="493"/>
      <c r="HX135" s="493"/>
      <c r="HY135" s="493"/>
      <c r="HZ135" s="493"/>
      <c r="IA135" s="493"/>
      <c r="IB135" s="493"/>
      <c r="IC135" s="493"/>
      <c r="ID135" s="493"/>
    </row>
    <row r="136" spans="1:238" s="485" customFormat="1">
      <c r="A136" s="458" t="s">
        <v>636</v>
      </c>
      <c r="B136" s="459" t="s">
        <v>509</v>
      </c>
      <c r="C136" s="460">
        <v>61848670400</v>
      </c>
      <c r="D136" s="478" t="s">
        <v>847</v>
      </c>
      <c r="E136" s="471" t="s">
        <v>708</v>
      </c>
      <c r="F136" s="464" t="s">
        <v>712</v>
      </c>
      <c r="G136" s="464" t="s">
        <v>1036</v>
      </c>
      <c r="H136" s="465" t="s">
        <v>701</v>
      </c>
      <c r="I136" s="466">
        <v>24</v>
      </c>
      <c r="J136" s="467">
        <v>2215.5700000000002</v>
      </c>
      <c r="K136" s="468">
        <v>0</v>
      </c>
      <c r="L136" s="469">
        <v>915.23</v>
      </c>
      <c r="M136" s="468">
        <v>1251.22</v>
      </c>
      <c r="N136" s="468">
        <v>0</v>
      </c>
      <c r="O136" s="468">
        <v>462.85</v>
      </c>
      <c r="P136" s="468">
        <f t="shared" si="1"/>
        <v>3003.94</v>
      </c>
    </row>
    <row r="137" spans="1:238" s="485" customFormat="1">
      <c r="A137" s="458" t="s">
        <v>636</v>
      </c>
      <c r="B137" s="459" t="s">
        <v>509</v>
      </c>
      <c r="C137" s="460">
        <v>82203210400</v>
      </c>
      <c r="D137" s="478" t="s">
        <v>848</v>
      </c>
      <c r="E137" s="471" t="s">
        <v>708</v>
      </c>
      <c r="F137" s="463" t="s">
        <v>712</v>
      </c>
      <c r="G137" s="464" t="s">
        <v>1036</v>
      </c>
      <c r="H137" s="465" t="s">
        <v>701</v>
      </c>
      <c r="I137" s="466">
        <v>44</v>
      </c>
      <c r="J137" s="467">
        <v>1846.31</v>
      </c>
      <c r="K137" s="468">
        <v>0</v>
      </c>
      <c r="L137" s="469">
        <v>1417.76</v>
      </c>
      <c r="M137" s="468">
        <v>1465.88</v>
      </c>
      <c r="N137" s="468">
        <v>0</v>
      </c>
      <c r="O137" s="468">
        <v>423.49</v>
      </c>
      <c r="P137" s="468">
        <f t="shared" si="1"/>
        <v>2888.7</v>
      </c>
    </row>
    <row r="138" spans="1:238" s="485" customFormat="1">
      <c r="A138" s="458" t="s">
        <v>636</v>
      </c>
      <c r="B138" s="459" t="s">
        <v>509</v>
      </c>
      <c r="C138" s="460">
        <v>3313952402</v>
      </c>
      <c r="D138" s="478" t="s">
        <v>849</v>
      </c>
      <c r="E138" s="462">
        <v>3</v>
      </c>
      <c r="F138" s="463" t="s">
        <v>751</v>
      </c>
      <c r="G138" s="464" t="s">
        <v>1036</v>
      </c>
      <c r="H138" s="465" t="s">
        <v>701</v>
      </c>
      <c r="I138" s="466">
        <v>44</v>
      </c>
      <c r="J138" s="467">
        <v>1243.56</v>
      </c>
      <c r="K138" s="468">
        <v>0</v>
      </c>
      <c r="L138" s="469">
        <v>660.25</v>
      </c>
      <c r="M138" s="468">
        <v>525.30999999999995</v>
      </c>
      <c r="N138" s="468">
        <v>0</v>
      </c>
      <c r="O138" s="468">
        <v>158.82</v>
      </c>
      <c r="P138" s="468">
        <f t="shared" ref="P138:P155" si="2">J138+M138+N138-O138</f>
        <v>1610.05</v>
      </c>
    </row>
    <row r="139" spans="1:238" s="485" customFormat="1">
      <c r="A139" s="458" t="s">
        <v>636</v>
      </c>
      <c r="B139" s="459" t="s">
        <v>509</v>
      </c>
      <c r="C139" s="460">
        <v>2498966480</v>
      </c>
      <c r="D139" s="478" t="s">
        <v>850</v>
      </c>
      <c r="E139" s="471" t="s">
        <v>714</v>
      </c>
      <c r="F139" s="463" t="s">
        <v>757</v>
      </c>
      <c r="G139" s="464" t="s">
        <v>1036</v>
      </c>
      <c r="H139" s="465" t="s">
        <v>701</v>
      </c>
      <c r="I139" s="466">
        <v>44</v>
      </c>
      <c r="J139" s="467">
        <v>1243.56</v>
      </c>
      <c r="K139" s="468">
        <v>0</v>
      </c>
      <c r="L139" s="469">
        <v>712.64</v>
      </c>
      <c r="M139" s="468">
        <v>496.41</v>
      </c>
      <c r="N139" s="468">
        <v>0</v>
      </c>
      <c r="O139" s="468">
        <v>236.87</v>
      </c>
      <c r="P139" s="468">
        <f t="shared" si="2"/>
        <v>1503.1</v>
      </c>
    </row>
    <row r="140" spans="1:238" s="485" customFormat="1">
      <c r="A140" s="458" t="s">
        <v>636</v>
      </c>
      <c r="B140" s="459" t="s">
        <v>509</v>
      </c>
      <c r="C140" s="460">
        <v>5170780400</v>
      </c>
      <c r="D140" s="478" t="s">
        <v>851</v>
      </c>
      <c r="E140" s="471" t="s">
        <v>708</v>
      </c>
      <c r="F140" s="463" t="s">
        <v>700</v>
      </c>
      <c r="G140" s="464" t="s">
        <v>1036</v>
      </c>
      <c r="H140" s="465" t="s">
        <v>701</v>
      </c>
      <c r="I140" s="466">
        <v>26</v>
      </c>
      <c r="J140" s="467">
        <v>3640.23</v>
      </c>
      <c r="K140" s="468">
        <v>0</v>
      </c>
      <c r="L140" s="469">
        <v>1285.1500000000001</v>
      </c>
      <c r="M140" s="468">
        <v>1079.77</v>
      </c>
      <c r="N140" s="468">
        <v>0</v>
      </c>
      <c r="O140" s="468">
        <v>698.74</v>
      </c>
      <c r="P140" s="468">
        <f t="shared" si="2"/>
        <v>4021.26</v>
      </c>
    </row>
    <row r="141" spans="1:238" s="485" customFormat="1">
      <c r="A141" s="458" t="s">
        <v>636</v>
      </c>
      <c r="B141" s="459" t="s">
        <v>509</v>
      </c>
      <c r="C141" s="460">
        <v>50934384487</v>
      </c>
      <c r="D141" s="478" t="s">
        <v>852</v>
      </c>
      <c r="E141" s="471" t="s">
        <v>708</v>
      </c>
      <c r="F141" s="473" t="s">
        <v>709</v>
      </c>
      <c r="G141" s="464" t="s">
        <v>1036</v>
      </c>
      <c r="H141" s="465" t="s">
        <v>701</v>
      </c>
      <c r="I141" s="466">
        <v>40</v>
      </c>
      <c r="J141" s="467">
        <v>2200</v>
      </c>
      <c r="K141" s="468">
        <v>0</v>
      </c>
      <c r="L141" s="469">
        <v>858.66</v>
      </c>
      <c r="M141" s="468">
        <v>276.05</v>
      </c>
      <c r="N141" s="468">
        <v>121</v>
      </c>
      <c r="O141" s="468">
        <v>283.26</v>
      </c>
      <c r="P141" s="468">
        <f t="shared" si="2"/>
        <v>2313.79</v>
      </c>
    </row>
    <row r="142" spans="1:238" s="485" customFormat="1">
      <c r="A142" s="458" t="s">
        <v>636</v>
      </c>
      <c r="B142" s="459" t="s">
        <v>509</v>
      </c>
      <c r="C142" s="460">
        <v>6789214402</v>
      </c>
      <c r="D142" s="478" t="s">
        <v>853</v>
      </c>
      <c r="E142" s="471" t="s">
        <v>701</v>
      </c>
      <c r="F142" s="473" t="s">
        <v>705</v>
      </c>
      <c r="G142" s="464" t="s">
        <v>1036</v>
      </c>
      <c r="H142" s="465" t="s">
        <v>701</v>
      </c>
      <c r="I142" s="466">
        <v>24</v>
      </c>
      <c r="J142" s="467">
        <v>8000</v>
      </c>
      <c r="K142" s="468">
        <v>0</v>
      </c>
      <c r="L142" s="469">
        <v>2883.05</v>
      </c>
      <c r="M142" s="468">
        <v>8067.99</v>
      </c>
      <c r="N142" s="468">
        <v>0</v>
      </c>
      <c r="O142" s="468">
        <v>6057.79</v>
      </c>
      <c r="P142" s="468">
        <f t="shared" si="2"/>
        <v>10010.200000000001</v>
      </c>
    </row>
    <row r="143" spans="1:238" s="485" customFormat="1">
      <c r="A143" s="458" t="s">
        <v>636</v>
      </c>
      <c r="B143" s="459" t="s">
        <v>509</v>
      </c>
      <c r="C143" s="460">
        <v>6016467464</v>
      </c>
      <c r="D143" s="478" t="s">
        <v>854</v>
      </c>
      <c r="E143" s="471" t="s">
        <v>708</v>
      </c>
      <c r="F143" s="473" t="s">
        <v>700</v>
      </c>
      <c r="G143" s="464" t="s">
        <v>1036</v>
      </c>
      <c r="H143" s="465" t="s">
        <v>701</v>
      </c>
      <c r="I143" s="466">
        <v>44</v>
      </c>
      <c r="J143" s="467">
        <v>1127.28</v>
      </c>
      <c r="K143" s="468">
        <v>0</v>
      </c>
      <c r="L143" s="469">
        <v>642.91</v>
      </c>
      <c r="M143" s="468">
        <v>519.87</v>
      </c>
      <c r="N143" s="468">
        <v>0</v>
      </c>
      <c r="O143" s="468">
        <v>233.38</v>
      </c>
      <c r="P143" s="468">
        <f t="shared" si="2"/>
        <v>1413.77</v>
      </c>
    </row>
    <row r="144" spans="1:238" s="485" customFormat="1">
      <c r="A144" s="458" t="s">
        <v>636</v>
      </c>
      <c r="B144" s="459" t="s">
        <v>509</v>
      </c>
      <c r="C144" s="460">
        <v>8969938419</v>
      </c>
      <c r="D144" s="478" t="s">
        <v>855</v>
      </c>
      <c r="E144" s="471" t="s">
        <v>701</v>
      </c>
      <c r="F144" s="473" t="s">
        <v>748</v>
      </c>
      <c r="G144" s="464" t="s">
        <v>1036</v>
      </c>
      <c r="H144" s="465" t="s">
        <v>701</v>
      </c>
      <c r="I144" s="466">
        <v>24</v>
      </c>
      <c r="J144" s="467">
        <v>8000</v>
      </c>
      <c r="K144" s="468">
        <v>0</v>
      </c>
      <c r="L144" s="469">
        <v>2034.42</v>
      </c>
      <c r="M144" s="468">
        <v>2878.81</v>
      </c>
      <c r="N144" s="468">
        <v>0</v>
      </c>
      <c r="O144" s="468">
        <v>3693.16</v>
      </c>
      <c r="P144" s="468">
        <f t="shared" si="2"/>
        <v>7185.65</v>
      </c>
    </row>
    <row r="145" spans="1:16" s="485" customFormat="1">
      <c r="A145" s="458" t="s">
        <v>636</v>
      </c>
      <c r="B145" s="459" t="s">
        <v>509</v>
      </c>
      <c r="C145" s="476">
        <v>6525990440</v>
      </c>
      <c r="D145" s="482" t="s">
        <v>856</v>
      </c>
      <c r="E145" s="471" t="s">
        <v>708</v>
      </c>
      <c r="F145" s="463" t="s">
        <v>725</v>
      </c>
      <c r="G145" s="464" t="s">
        <v>1036</v>
      </c>
      <c r="H145" s="465" t="s">
        <v>701</v>
      </c>
      <c r="I145" s="466">
        <v>44</v>
      </c>
      <c r="J145" s="467">
        <v>1340.21</v>
      </c>
      <c r="K145" s="468">
        <v>0</v>
      </c>
      <c r="L145" s="469">
        <v>674.66</v>
      </c>
      <c r="M145" s="468">
        <v>414.2</v>
      </c>
      <c r="N145" s="468">
        <v>0</v>
      </c>
      <c r="O145" s="468">
        <v>167.75</v>
      </c>
      <c r="P145" s="468">
        <f t="shared" si="2"/>
        <v>1586.66</v>
      </c>
    </row>
    <row r="146" spans="1:16" s="485" customFormat="1">
      <c r="A146" s="458" t="s">
        <v>636</v>
      </c>
      <c r="B146" s="459" t="s">
        <v>509</v>
      </c>
      <c r="C146" s="460">
        <v>10593808460</v>
      </c>
      <c r="D146" s="478" t="s">
        <v>857</v>
      </c>
      <c r="E146" s="471" t="s">
        <v>708</v>
      </c>
      <c r="F146" s="463" t="s">
        <v>767</v>
      </c>
      <c r="G146" s="464" t="s">
        <v>1036</v>
      </c>
      <c r="H146" s="465" t="s">
        <v>701</v>
      </c>
      <c r="I146" s="466">
        <v>26</v>
      </c>
      <c r="J146" s="467">
        <v>3640.23</v>
      </c>
      <c r="K146" s="468">
        <v>0</v>
      </c>
      <c r="L146" s="469">
        <v>1640.59</v>
      </c>
      <c r="M146" s="468">
        <v>2527.58</v>
      </c>
      <c r="N146" s="468">
        <v>0</v>
      </c>
      <c r="O146" s="468">
        <v>1339.76</v>
      </c>
      <c r="P146" s="468">
        <f t="shared" si="2"/>
        <v>4828.0499999999993</v>
      </c>
    </row>
    <row r="147" spans="1:16" s="485" customFormat="1">
      <c r="A147" s="458" t="s">
        <v>636</v>
      </c>
      <c r="B147" s="459" t="s">
        <v>509</v>
      </c>
      <c r="C147" s="476">
        <v>9794893420</v>
      </c>
      <c r="D147" s="482" t="s">
        <v>858</v>
      </c>
      <c r="E147" s="471" t="s">
        <v>708</v>
      </c>
      <c r="F147" s="463" t="s">
        <v>709</v>
      </c>
      <c r="G147" s="464" t="s">
        <v>1036</v>
      </c>
      <c r="H147" s="465" t="s">
        <v>701</v>
      </c>
      <c r="I147" s="466">
        <v>40</v>
      </c>
      <c r="J147" s="467">
        <v>2200</v>
      </c>
      <c r="K147" s="468">
        <v>0</v>
      </c>
      <c r="L147" s="469">
        <v>1009.72</v>
      </c>
      <c r="M147" s="468">
        <v>477.95</v>
      </c>
      <c r="N147" s="468">
        <v>0</v>
      </c>
      <c r="O147" s="468">
        <v>282.01</v>
      </c>
      <c r="P147" s="468">
        <f t="shared" si="2"/>
        <v>2395.9399999999996</v>
      </c>
    </row>
    <row r="148" spans="1:16" s="485" customFormat="1">
      <c r="A148" s="458" t="s">
        <v>636</v>
      </c>
      <c r="B148" s="459" t="s">
        <v>509</v>
      </c>
      <c r="C148" s="476">
        <v>70776361430</v>
      </c>
      <c r="D148" s="482" t="s">
        <v>859</v>
      </c>
      <c r="E148" s="471" t="s">
        <v>714</v>
      </c>
      <c r="F148" s="463" t="s">
        <v>765</v>
      </c>
      <c r="G148" s="464" t="s">
        <v>1036</v>
      </c>
      <c r="H148" s="465" t="s">
        <v>701</v>
      </c>
      <c r="I148" s="466">
        <v>44</v>
      </c>
      <c r="J148" s="467">
        <v>1243.56</v>
      </c>
      <c r="K148" s="468">
        <v>0</v>
      </c>
      <c r="L148" s="469">
        <v>503.97</v>
      </c>
      <c r="M148" s="468">
        <v>348.41</v>
      </c>
      <c r="N148" s="468">
        <v>0</v>
      </c>
      <c r="O148" s="468">
        <v>221.04</v>
      </c>
      <c r="P148" s="468">
        <f t="shared" si="2"/>
        <v>1370.93</v>
      </c>
    </row>
    <row r="149" spans="1:16" s="485" customFormat="1">
      <c r="A149" s="458" t="s">
        <v>636</v>
      </c>
      <c r="B149" s="459" t="s">
        <v>509</v>
      </c>
      <c r="C149" s="476">
        <v>6440151444</v>
      </c>
      <c r="D149" s="482" t="s">
        <v>860</v>
      </c>
      <c r="E149" s="471" t="s">
        <v>714</v>
      </c>
      <c r="F149" s="463" t="s">
        <v>751</v>
      </c>
      <c r="G149" s="464" t="s">
        <v>1036</v>
      </c>
      <c r="H149" s="465" t="s">
        <v>701</v>
      </c>
      <c r="I149" s="466">
        <v>44</v>
      </c>
      <c r="J149" s="467">
        <v>1212</v>
      </c>
      <c r="K149" s="468">
        <v>0</v>
      </c>
      <c r="L149" s="469">
        <v>515.21</v>
      </c>
      <c r="M149" s="468">
        <v>551.34</v>
      </c>
      <c r="N149" s="468">
        <v>0</v>
      </c>
      <c r="O149" s="468">
        <v>226.18</v>
      </c>
      <c r="P149" s="468">
        <f t="shared" si="2"/>
        <v>1537.16</v>
      </c>
    </row>
    <row r="150" spans="1:16" s="485" customFormat="1">
      <c r="A150" s="458" t="s">
        <v>636</v>
      </c>
      <c r="B150" s="459" t="s">
        <v>509</v>
      </c>
      <c r="C150" s="460">
        <v>6440151444</v>
      </c>
      <c r="D150" s="478" t="s">
        <v>861</v>
      </c>
      <c r="E150" s="471" t="s">
        <v>714</v>
      </c>
      <c r="F150" s="473" t="s">
        <v>751</v>
      </c>
      <c r="G150" s="464" t="s">
        <v>1036</v>
      </c>
      <c r="H150" s="465" t="s">
        <v>701</v>
      </c>
      <c r="I150" s="466">
        <v>44</v>
      </c>
      <c r="J150" s="467">
        <v>1243.56</v>
      </c>
      <c r="K150" s="468">
        <v>0</v>
      </c>
      <c r="L150" s="469">
        <v>602.11</v>
      </c>
      <c r="M150" s="468">
        <v>377.42</v>
      </c>
      <c r="N150" s="468">
        <v>0</v>
      </c>
      <c r="O150" s="468">
        <v>217.76</v>
      </c>
      <c r="P150" s="468">
        <f t="shared" si="2"/>
        <v>1403.22</v>
      </c>
    </row>
    <row r="151" spans="1:16" s="485" customFormat="1">
      <c r="A151" s="458" t="s">
        <v>636</v>
      </c>
      <c r="B151" s="459" t="s">
        <v>509</v>
      </c>
      <c r="C151" s="460">
        <v>4454849420</v>
      </c>
      <c r="D151" s="478" t="s">
        <v>862</v>
      </c>
      <c r="E151" s="471" t="s">
        <v>714</v>
      </c>
      <c r="F151" s="473" t="s">
        <v>863</v>
      </c>
      <c r="G151" s="464" t="s">
        <v>1036</v>
      </c>
      <c r="H151" s="465" t="s">
        <v>708</v>
      </c>
      <c r="I151" s="466">
        <v>44</v>
      </c>
      <c r="J151" s="467">
        <v>1744</v>
      </c>
      <c r="K151" s="468">
        <v>0</v>
      </c>
      <c r="L151" s="469">
        <v>830.75</v>
      </c>
      <c r="M151" s="468">
        <v>429.07</v>
      </c>
      <c r="N151" s="468">
        <v>0</v>
      </c>
      <c r="O151" s="468">
        <v>300.11</v>
      </c>
      <c r="P151" s="468">
        <f t="shared" si="2"/>
        <v>1872.96</v>
      </c>
    </row>
    <row r="152" spans="1:16" s="485" customFormat="1">
      <c r="A152" s="458" t="s">
        <v>636</v>
      </c>
      <c r="B152" s="459" t="s">
        <v>509</v>
      </c>
      <c r="C152" s="471" t="s">
        <v>973</v>
      </c>
      <c r="D152" s="494" t="s">
        <v>864</v>
      </c>
      <c r="E152" s="462">
        <v>2</v>
      </c>
      <c r="F152" s="481">
        <v>322205</v>
      </c>
      <c r="G152" s="464" t="s">
        <v>1036</v>
      </c>
      <c r="H152" s="488">
        <v>1</v>
      </c>
      <c r="I152" s="489">
        <v>44</v>
      </c>
      <c r="J152" s="467">
        <v>1252.53</v>
      </c>
      <c r="K152" s="468">
        <v>0</v>
      </c>
      <c r="L152" s="469">
        <v>583.41</v>
      </c>
      <c r="M152" s="468">
        <v>298.87</v>
      </c>
      <c r="N152" s="468">
        <v>0</v>
      </c>
      <c r="O152" s="468">
        <v>217.29</v>
      </c>
      <c r="P152" s="468">
        <f t="shared" si="2"/>
        <v>1334.1100000000001</v>
      </c>
    </row>
    <row r="153" spans="1:16" s="485" customFormat="1">
      <c r="A153" s="458" t="s">
        <v>636</v>
      </c>
      <c r="B153" s="459" t="s">
        <v>509</v>
      </c>
      <c r="C153" s="471" t="s">
        <v>974</v>
      </c>
      <c r="D153" s="494" t="s">
        <v>865</v>
      </c>
      <c r="E153" s="462">
        <v>2</v>
      </c>
      <c r="F153" s="481">
        <v>322205</v>
      </c>
      <c r="G153" s="464" t="s">
        <v>1036</v>
      </c>
      <c r="H153" s="488">
        <v>1</v>
      </c>
      <c r="I153" s="489">
        <v>44</v>
      </c>
      <c r="J153" s="467">
        <v>1252.53</v>
      </c>
      <c r="K153" s="468">
        <v>0</v>
      </c>
      <c r="L153" s="469">
        <v>590.14</v>
      </c>
      <c r="M153" s="468">
        <v>254.88</v>
      </c>
      <c r="N153" s="468">
        <v>0</v>
      </c>
      <c r="O153" s="468">
        <v>219.37</v>
      </c>
      <c r="P153" s="468">
        <f t="shared" si="2"/>
        <v>1288.04</v>
      </c>
    </row>
    <row r="154" spans="1:16" s="485" customFormat="1">
      <c r="A154" s="458" t="s">
        <v>636</v>
      </c>
      <c r="B154" s="459" t="s">
        <v>509</v>
      </c>
      <c r="C154" s="471" t="s">
        <v>975</v>
      </c>
      <c r="D154" s="494" t="s">
        <v>866</v>
      </c>
      <c r="E154" s="462">
        <v>2</v>
      </c>
      <c r="F154" s="495">
        <v>223405</v>
      </c>
      <c r="G154" s="464" t="s">
        <v>1036</v>
      </c>
      <c r="H154" s="488">
        <v>1</v>
      </c>
      <c r="I154" s="489">
        <v>26</v>
      </c>
      <c r="J154" s="467">
        <v>3640.38</v>
      </c>
      <c r="K154" s="468">
        <v>0</v>
      </c>
      <c r="L154" s="469">
        <v>1452.67</v>
      </c>
      <c r="M154" s="468">
        <v>2673.94</v>
      </c>
      <c r="N154" s="468">
        <v>0</v>
      </c>
      <c r="O154" s="468">
        <v>1321.06</v>
      </c>
      <c r="P154" s="468">
        <f t="shared" si="2"/>
        <v>4993.26</v>
      </c>
    </row>
    <row r="155" spans="1:16">
      <c r="A155" s="458" t="s">
        <v>636</v>
      </c>
      <c r="B155" s="459" t="s">
        <v>509</v>
      </c>
      <c r="C155" s="471" t="s">
        <v>976</v>
      </c>
      <c r="D155" s="494" t="s">
        <v>867</v>
      </c>
      <c r="E155" s="462">
        <v>2</v>
      </c>
      <c r="F155" s="481">
        <v>322205</v>
      </c>
      <c r="G155" s="464" t="s">
        <v>1036</v>
      </c>
      <c r="H155" s="488">
        <v>1</v>
      </c>
      <c r="I155" s="489">
        <v>44</v>
      </c>
      <c r="J155" s="467">
        <v>1252.53</v>
      </c>
      <c r="K155" s="468">
        <v>0</v>
      </c>
      <c r="L155" s="469">
        <v>585.79</v>
      </c>
      <c r="M155" s="468">
        <v>242.4</v>
      </c>
      <c r="N155" s="468">
        <v>0</v>
      </c>
      <c r="O155" s="468">
        <v>217.89</v>
      </c>
      <c r="P155" s="468">
        <f t="shared" si="2"/>
        <v>1277.04</v>
      </c>
    </row>
    <row r="156" spans="1:16">
      <c r="A156" s="458"/>
      <c r="B156" s="496"/>
      <c r="C156" s="497"/>
      <c r="D156" s="498"/>
      <c r="E156" s="499"/>
      <c r="F156" s="500"/>
      <c r="G156" s="501"/>
      <c r="H156" s="488"/>
      <c r="I156" s="502"/>
      <c r="J156" s="503"/>
      <c r="K156" s="504"/>
      <c r="L156" s="504"/>
      <c r="M156" s="504"/>
    </row>
    <row r="166" spans="1:13">
      <c r="A166" s="457"/>
      <c r="B166" s="457"/>
      <c r="C166" s="457"/>
      <c r="D166" s="457"/>
      <c r="E166" s="457"/>
      <c r="F166" s="457"/>
      <c r="G166" s="457"/>
      <c r="H166" s="457"/>
      <c r="I166" s="457"/>
      <c r="J166" s="505"/>
      <c r="K166" s="457"/>
      <c r="L166" s="457"/>
      <c r="M166" s="457"/>
    </row>
    <row r="167" spans="1:13">
      <c r="A167" s="457"/>
      <c r="B167" s="457"/>
      <c r="C167" s="457"/>
      <c r="D167" s="457"/>
      <c r="E167" s="457"/>
      <c r="F167" s="457"/>
      <c r="G167" s="457"/>
      <c r="H167" s="457"/>
      <c r="I167" s="457"/>
      <c r="J167" s="505"/>
      <c r="K167" s="457"/>
      <c r="L167" s="457"/>
      <c r="M167" s="457"/>
    </row>
    <row r="168" spans="1:13">
      <c r="A168" s="457"/>
      <c r="B168" s="457"/>
      <c r="C168" s="457"/>
      <c r="D168" s="457"/>
      <c r="E168" s="457"/>
      <c r="F168" s="457"/>
      <c r="G168" s="457"/>
      <c r="H168" s="457"/>
      <c r="I168" s="457"/>
      <c r="J168" s="505"/>
      <c r="K168" s="457"/>
      <c r="L168" s="457"/>
      <c r="M168" s="457"/>
    </row>
    <row r="169" spans="1:13">
      <c r="A169" s="457"/>
      <c r="B169" s="457"/>
      <c r="C169" s="457"/>
      <c r="D169" s="457"/>
      <c r="E169" s="457"/>
      <c r="F169" s="457"/>
      <c r="G169" s="457"/>
      <c r="H169" s="457"/>
      <c r="I169" s="457"/>
      <c r="J169" s="505"/>
      <c r="K169" s="457"/>
      <c r="L169" s="457"/>
      <c r="M169" s="457"/>
    </row>
    <row r="170" spans="1:13">
      <c r="A170" s="457"/>
      <c r="B170" s="457"/>
      <c r="C170" s="457"/>
      <c r="D170" s="457"/>
      <c r="E170" s="457"/>
      <c r="F170" s="457"/>
      <c r="G170" s="457"/>
      <c r="H170" s="457"/>
      <c r="I170" s="457"/>
      <c r="J170" s="505"/>
      <c r="K170" s="457"/>
      <c r="L170" s="457"/>
      <c r="M170" s="457"/>
    </row>
    <row r="171" spans="1:13">
      <c r="A171" s="457"/>
      <c r="B171" s="457"/>
      <c r="C171" s="457"/>
      <c r="D171" s="457"/>
      <c r="E171" s="457"/>
      <c r="F171" s="457"/>
      <c r="G171" s="457"/>
      <c r="H171" s="457"/>
      <c r="I171" s="457"/>
      <c r="J171" s="505"/>
      <c r="K171" s="457"/>
      <c r="L171" s="457"/>
      <c r="M171" s="457"/>
    </row>
    <row r="172" spans="1:13">
      <c r="A172" s="457"/>
      <c r="B172" s="457"/>
      <c r="C172" s="457"/>
      <c r="D172" s="457"/>
      <c r="E172" s="457"/>
      <c r="F172" s="457"/>
      <c r="G172" s="457"/>
      <c r="H172" s="457"/>
      <c r="I172" s="457"/>
      <c r="J172" s="505"/>
      <c r="K172" s="457"/>
      <c r="L172" s="457"/>
      <c r="M172" s="457"/>
    </row>
    <row r="173" spans="1:13">
      <c r="A173" s="457"/>
      <c r="B173" s="457"/>
      <c r="C173" s="457"/>
      <c r="D173" s="457"/>
      <c r="E173" s="457"/>
      <c r="F173" s="457"/>
      <c r="G173" s="457"/>
      <c r="H173" s="457"/>
      <c r="I173" s="457"/>
      <c r="J173" s="505"/>
      <c r="K173" s="457"/>
      <c r="L173" s="457"/>
      <c r="M173" s="457"/>
    </row>
    <row r="174" spans="1:13">
      <c r="A174" s="457"/>
      <c r="B174" s="457"/>
      <c r="C174" s="457"/>
      <c r="D174" s="457"/>
      <c r="E174" s="457"/>
      <c r="F174" s="457"/>
      <c r="G174" s="457"/>
      <c r="H174" s="457"/>
      <c r="I174" s="457"/>
      <c r="J174" s="505"/>
      <c r="K174" s="457"/>
      <c r="L174" s="457"/>
      <c r="M174" s="457"/>
    </row>
    <row r="175" spans="1:13">
      <c r="A175" s="457"/>
      <c r="B175" s="457"/>
      <c r="C175" s="457"/>
      <c r="D175" s="457"/>
      <c r="E175" s="457"/>
      <c r="F175" s="457"/>
      <c r="G175" s="457"/>
      <c r="H175" s="457"/>
      <c r="I175" s="457"/>
      <c r="J175" s="505"/>
      <c r="K175" s="457"/>
      <c r="L175" s="457"/>
      <c r="M175" s="457"/>
    </row>
    <row r="176" spans="1:13">
      <c r="A176" s="457"/>
      <c r="B176" s="457"/>
      <c r="C176" s="457"/>
      <c r="D176" s="457"/>
      <c r="E176" s="457"/>
      <c r="F176" s="457"/>
      <c r="G176" s="457"/>
      <c r="H176" s="457"/>
      <c r="I176" s="457"/>
      <c r="J176" s="505"/>
      <c r="K176" s="457"/>
      <c r="L176" s="457"/>
      <c r="M176" s="457"/>
    </row>
    <row r="177" spans="10:10" s="457" customFormat="1">
      <c r="J177" s="505"/>
    </row>
    <row r="178" spans="10:10" s="457" customFormat="1">
      <c r="J178" s="505"/>
    </row>
    <row r="179" spans="10:10" s="457" customFormat="1">
      <c r="J179" s="505"/>
    </row>
    <row r="180" spans="10:10" s="457" customFormat="1">
      <c r="J180" s="505"/>
    </row>
    <row r="181" spans="10:10" s="457" customFormat="1">
      <c r="J181" s="505"/>
    </row>
    <row r="182" spans="10:10" s="457" customFormat="1">
      <c r="J182" s="505"/>
    </row>
    <row r="183" spans="10:10" s="457" customFormat="1">
      <c r="J183" s="505"/>
    </row>
  </sheetData>
  <protectedRanges>
    <protectedRange sqref="B156" name="Intervalo2_1_1_1_1_1"/>
    <protectedRange sqref="B2:B21 B23:B155" name="Intervalo2_1_1_1_1_1_2"/>
    <protectedRange sqref="D8:D9" name="Intervalo1_2_1_2_1_1_1_3"/>
    <protectedRange sqref="I8:I9" name="Intervalo1_2_1_1_1_1_1_1_1_3"/>
    <protectedRange sqref="B22" name="Intervalo2_1_1_1_1_1_21"/>
  </protectedRanges>
  <printOptions horizontalCentered="1" verticalCentered="1"/>
  <pageMargins left="0" right="0" top="0" bottom="0" header="0" footer="0"/>
  <pageSetup paperSize="9" scale="42" fitToHeight="0" orientation="landscape" blackAndWhite="1" r:id="rId1"/>
  <rowBreaks count="1" manualBreakCount="1">
    <brk id="74" max="15" man="1"/>
  </rowBreaks>
  <colBreaks count="1" manualBreakCount="1">
    <brk id="13" max="1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7"/>
  <sheetViews>
    <sheetView zoomScale="80" zoomScaleNormal="80" zoomScaleSheetLayoutView="82" workbookViewId="0">
      <selection activeCell="A25" sqref="A25"/>
    </sheetView>
  </sheetViews>
  <sheetFormatPr defaultColWidth="9.140625" defaultRowHeight="15.75"/>
  <cols>
    <col min="1" max="1" width="24.5703125" style="506" customWidth="1"/>
    <col min="2" max="2" width="62.7109375" style="506" bestFit="1" customWidth="1"/>
    <col min="3" max="3" width="19.42578125" style="507" customWidth="1"/>
    <col min="4" max="4" width="46.7109375" style="506" customWidth="1"/>
    <col min="5" max="5" width="14.5703125" style="449" customWidth="1"/>
    <col min="6" max="6" width="14.140625" style="449" customWidth="1"/>
    <col min="7" max="7" width="16.28515625" style="449" customWidth="1"/>
    <col min="8" max="8" width="12.5703125" style="449" customWidth="1"/>
    <col min="9" max="9" width="14.28515625" style="450" bestFit="1" customWidth="1"/>
    <col min="10" max="10" width="11" style="449" bestFit="1" customWidth="1"/>
    <col min="11" max="11" width="18.42578125" style="449" customWidth="1"/>
    <col min="12" max="12" width="22" style="455" customWidth="1"/>
    <col min="13" max="13" width="17.85546875" style="449" customWidth="1"/>
    <col min="14" max="14" width="16.28515625" style="449" customWidth="1"/>
    <col min="15" max="15" width="16.5703125" style="449" customWidth="1"/>
    <col min="16" max="16" width="14.85546875" style="449" customWidth="1"/>
    <col min="17" max="17" width="18.7109375" style="449" customWidth="1"/>
    <col min="18" max="18" width="17.42578125" style="508" customWidth="1"/>
    <col min="19" max="19" width="15.7109375" style="508" customWidth="1"/>
    <col min="20" max="20" width="17.28515625" style="508" customWidth="1"/>
    <col min="21" max="21" width="18.5703125" style="508" customWidth="1"/>
    <col min="22" max="22" width="18" style="508" customWidth="1"/>
    <col min="23" max="23" width="19.42578125" style="508" customWidth="1"/>
    <col min="24" max="24" width="15.5703125" style="508" customWidth="1"/>
    <col min="25" max="25" width="16.28515625" style="508" customWidth="1"/>
    <col min="26" max="26" width="14.42578125" style="508" customWidth="1"/>
    <col min="27" max="27" width="15.42578125" style="508" customWidth="1"/>
    <col min="28" max="28" width="15.5703125" style="510" customWidth="1"/>
    <col min="29" max="238" width="9.140625" style="457" customWidth="1"/>
    <col min="239" max="239" width="9.140625" style="457"/>
    <col min="240" max="240" width="6.5703125" style="457" customWidth="1"/>
    <col min="241" max="241" width="79.5703125" style="457" customWidth="1"/>
    <col min="242" max="242" width="23.5703125" style="457" customWidth="1"/>
    <col min="243" max="243" width="27.85546875" style="457" customWidth="1"/>
    <col min="244" max="244" width="22.28515625" style="457" customWidth="1"/>
    <col min="245" max="245" width="23.5703125" style="457" customWidth="1"/>
    <col min="246" max="246" width="39" style="457" customWidth="1"/>
    <col min="247" max="247" width="36.42578125" style="457" customWidth="1"/>
    <col min="248" max="248" width="8" style="457" customWidth="1"/>
    <col min="249" max="249" width="15.5703125" style="457" customWidth="1"/>
    <col min="250" max="250" width="17.28515625" style="457" customWidth="1"/>
    <col min="251" max="251" width="18.85546875" style="457" customWidth="1"/>
    <col min="252" max="252" width="81" style="457" customWidth="1"/>
    <col min="253" max="253" width="14.85546875" style="457" customWidth="1"/>
    <col min="254" max="254" width="15.7109375" style="457" customWidth="1"/>
    <col min="255" max="255" width="17.5703125" style="457" customWidth="1"/>
    <col min="256" max="256" width="18.42578125" style="457" customWidth="1"/>
    <col min="257" max="257" width="16.5703125" style="457" customWidth="1"/>
    <col min="258" max="258" width="17.7109375" style="457" customWidth="1"/>
    <col min="259" max="259" width="17.85546875" style="457" customWidth="1"/>
    <col min="260" max="260" width="18.42578125" style="457" customWidth="1"/>
    <col min="261" max="261" width="15.42578125" style="457" customWidth="1"/>
    <col min="262" max="262" width="14.5703125" style="457" customWidth="1"/>
    <col min="263" max="263" width="15" style="457" customWidth="1"/>
    <col min="264" max="264" width="6.7109375" style="457" customWidth="1"/>
    <col min="265" max="265" width="14.28515625" style="457" customWidth="1"/>
    <col min="266" max="266" width="17.5703125" style="457" customWidth="1"/>
    <col min="267" max="267" width="27.7109375" style="457" customWidth="1"/>
    <col min="268" max="270" width="9.140625" style="457" customWidth="1"/>
    <col min="271" max="271" width="14.85546875" style="457" customWidth="1"/>
    <col min="272" max="272" width="13.85546875" style="457" customWidth="1"/>
    <col min="273" max="494" width="9.140625" style="457" customWidth="1"/>
    <col min="495" max="495" width="9.140625" style="457"/>
    <col min="496" max="496" width="6.5703125" style="457" customWidth="1"/>
    <col min="497" max="497" width="79.5703125" style="457" customWidth="1"/>
    <col min="498" max="498" width="23.5703125" style="457" customWidth="1"/>
    <col min="499" max="499" width="27.85546875" style="457" customWidth="1"/>
    <col min="500" max="500" width="22.28515625" style="457" customWidth="1"/>
    <col min="501" max="501" width="23.5703125" style="457" customWidth="1"/>
    <col min="502" max="502" width="39" style="457" customWidth="1"/>
    <col min="503" max="503" width="36.42578125" style="457" customWidth="1"/>
    <col min="504" max="504" width="8" style="457" customWidth="1"/>
    <col min="505" max="505" width="15.5703125" style="457" customWidth="1"/>
    <col min="506" max="506" width="17.28515625" style="457" customWidth="1"/>
    <col min="507" max="507" width="18.85546875" style="457" customWidth="1"/>
    <col min="508" max="508" width="81" style="457" customWidth="1"/>
    <col min="509" max="509" width="14.85546875" style="457" customWidth="1"/>
    <col min="510" max="510" width="15.7109375" style="457" customWidth="1"/>
    <col min="511" max="511" width="17.5703125" style="457" customWidth="1"/>
    <col min="512" max="512" width="18.42578125" style="457" customWidth="1"/>
    <col min="513" max="513" width="16.5703125" style="457" customWidth="1"/>
    <col min="514" max="514" width="17.7109375" style="457" customWidth="1"/>
    <col min="515" max="515" width="17.85546875" style="457" customWidth="1"/>
    <col min="516" max="516" width="18.42578125" style="457" customWidth="1"/>
    <col min="517" max="517" width="15.42578125" style="457" customWidth="1"/>
    <col min="518" max="518" width="14.5703125" style="457" customWidth="1"/>
    <col min="519" max="519" width="15" style="457" customWidth="1"/>
    <col min="520" max="520" width="6.7109375" style="457" customWidth="1"/>
    <col min="521" max="521" width="14.28515625" style="457" customWidth="1"/>
    <col min="522" max="522" width="17.5703125" style="457" customWidth="1"/>
    <col min="523" max="523" width="27.7109375" style="457" customWidth="1"/>
    <col min="524" max="526" width="9.140625" style="457" customWidth="1"/>
    <col min="527" max="527" width="14.85546875" style="457" customWidth="1"/>
    <col min="528" max="528" width="13.85546875" style="457" customWidth="1"/>
    <col min="529" max="750" width="9.140625" style="457" customWidth="1"/>
    <col min="751" max="751" width="9.140625" style="457"/>
    <col min="752" max="752" width="6.5703125" style="457" customWidth="1"/>
    <col min="753" max="753" width="79.5703125" style="457" customWidth="1"/>
    <col min="754" max="754" width="23.5703125" style="457" customWidth="1"/>
    <col min="755" max="755" width="27.85546875" style="457" customWidth="1"/>
    <col min="756" max="756" width="22.28515625" style="457" customWidth="1"/>
    <col min="757" max="757" width="23.5703125" style="457" customWidth="1"/>
    <col min="758" max="758" width="39" style="457" customWidth="1"/>
    <col min="759" max="759" width="36.42578125" style="457" customWidth="1"/>
    <col min="760" max="760" width="8" style="457" customWidth="1"/>
    <col min="761" max="761" width="15.5703125" style="457" customWidth="1"/>
    <col min="762" max="762" width="17.28515625" style="457" customWidth="1"/>
    <col min="763" max="763" width="18.85546875" style="457" customWidth="1"/>
    <col min="764" max="764" width="81" style="457" customWidth="1"/>
    <col min="765" max="765" width="14.85546875" style="457" customWidth="1"/>
    <col min="766" max="766" width="15.7109375" style="457" customWidth="1"/>
    <col min="767" max="767" width="17.5703125" style="457" customWidth="1"/>
    <col min="768" max="768" width="18.42578125" style="457" customWidth="1"/>
    <col min="769" max="769" width="16.5703125" style="457" customWidth="1"/>
    <col min="770" max="770" width="17.7109375" style="457" customWidth="1"/>
    <col min="771" max="771" width="17.85546875" style="457" customWidth="1"/>
    <col min="772" max="772" width="18.42578125" style="457" customWidth="1"/>
    <col min="773" max="773" width="15.42578125" style="457" customWidth="1"/>
    <col min="774" max="774" width="14.5703125" style="457" customWidth="1"/>
    <col min="775" max="775" width="15" style="457" customWidth="1"/>
    <col min="776" max="776" width="6.7109375" style="457" customWidth="1"/>
    <col min="777" max="777" width="14.28515625" style="457" customWidth="1"/>
    <col min="778" max="778" width="17.5703125" style="457" customWidth="1"/>
    <col min="779" max="779" width="27.7109375" style="457" customWidth="1"/>
    <col min="780" max="782" width="9.140625" style="457" customWidth="1"/>
    <col min="783" max="783" width="14.85546875" style="457" customWidth="1"/>
    <col min="784" max="784" width="13.85546875" style="457" customWidth="1"/>
    <col min="785" max="1006" width="9.140625" style="457" customWidth="1"/>
    <col min="1007" max="1007" width="9.140625" style="457"/>
    <col min="1008" max="1008" width="6.5703125" style="457" customWidth="1"/>
    <col min="1009" max="1009" width="79.5703125" style="457" customWidth="1"/>
    <col min="1010" max="1010" width="23.5703125" style="457" customWidth="1"/>
    <col min="1011" max="1011" width="27.85546875" style="457" customWidth="1"/>
    <col min="1012" max="1012" width="22.28515625" style="457" customWidth="1"/>
    <col min="1013" max="1013" width="23.5703125" style="457" customWidth="1"/>
    <col min="1014" max="1014" width="39" style="457" customWidth="1"/>
    <col min="1015" max="1015" width="36.42578125" style="457" customWidth="1"/>
    <col min="1016" max="1016" width="8" style="457" customWidth="1"/>
    <col min="1017" max="1017" width="15.5703125" style="457" customWidth="1"/>
    <col min="1018" max="1018" width="17.28515625" style="457" customWidth="1"/>
    <col min="1019" max="1019" width="18.85546875" style="457" customWidth="1"/>
    <col min="1020" max="1020" width="81" style="457" customWidth="1"/>
    <col min="1021" max="1021" width="14.85546875" style="457" customWidth="1"/>
    <col min="1022" max="1022" width="15.7109375" style="457" customWidth="1"/>
    <col min="1023" max="1023" width="17.5703125" style="457" customWidth="1"/>
    <col min="1024" max="1024" width="18.42578125" style="457" customWidth="1"/>
    <col min="1025" max="1025" width="16.5703125" style="457" customWidth="1"/>
    <col min="1026" max="1026" width="17.7109375" style="457" customWidth="1"/>
    <col min="1027" max="1027" width="17.85546875" style="457" customWidth="1"/>
    <col min="1028" max="1028" width="18.42578125" style="457" customWidth="1"/>
    <col min="1029" max="1029" width="15.42578125" style="457" customWidth="1"/>
    <col min="1030" max="1030" width="14.5703125" style="457" customWidth="1"/>
    <col min="1031" max="1031" width="15" style="457" customWidth="1"/>
    <col min="1032" max="1032" width="6.7109375" style="457" customWidth="1"/>
    <col min="1033" max="1033" width="14.28515625" style="457" customWidth="1"/>
    <col min="1034" max="1034" width="17.5703125" style="457" customWidth="1"/>
    <col min="1035" max="1035" width="27.7109375" style="457" customWidth="1"/>
    <col min="1036" max="1038" width="9.140625" style="457" customWidth="1"/>
    <col min="1039" max="1039" width="14.85546875" style="457" customWidth="1"/>
    <col min="1040" max="1040" width="13.85546875" style="457" customWidth="1"/>
    <col min="1041" max="1262" width="9.140625" style="457" customWidth="1"/>
    <col min="1263" max="1263" width="9.140625" style="457"/>
    <col min="1264" max="1264" width="6.5703125" style="457" customWidth="1"/>
    <col min="1265" max="1265" width="79.5703125" style="457" customWidth="1"/>
    <col min="1266" max="1266" width="23.5703125" style="457" customWidth="1"/>
    <col min="1267" max="1267" width="27.85546875" style="457" customWidth="1"/>
    <col min="1268" max="1268" width="22.28515625" style="457" customWidth="1"/>
    <col min="1269" max="1269" width="23.5703125" style="457" customWidth="1"/>
    <col min="1270" max="1270" width="39" style="457" customWidth="1"/>
    <col min="1271" max="1271" width="36.42578125" style="457" customWidth="1"/>
    <col min="1272" max="1272" width="8" style="457" customWidth="1"/>
    <col min="1273" max="1273" width="15.5703125" style="457" customWidth="1"/>
    <col min="1274" max="1274" width="17.28515625" style="457" customWidth="1"/>
    <col min="1275" max="1275" width="18.85546875" style="457" customWidth="1"/>
    <col min="1276" max="1276" width="81" style="457" customWidth="1"/>
    <col min="1277" max="1277" width="14.85546875" style="457" customWidth="1"/>
    <col min="1278" max="1278" width="15.7109375" style="457" customWidth="1"/>
    <col min="1279" max="1279" width="17.5703125" style="457" customWidth="1"/>
    <col min="1280" max="1280" width="18.42578125" style="457" customWidth="1"/>
    <col min="1281" max="1281" width="16.5703125" style="457" customWidth="1"/>
    <col min="1282" max="1282" width="17.7109375" style="457" customWidth="1"/>
    <col min="1283" max="1283" width="17.85546875" style="457" customWidth="1"/>
    <col min="1284" max="1284" width="18.42578125" style="457" customWidth="1"/>
    <col min="1285" max="1285" width="15.42578125" style="457" customWidth="1"/>
    <col min="1286" max="1286" width="14.5703125" style="457" customWidth="1"/>
    <col min="1287" max="1287" width="15" style="457" customWidth="1"/>
    <col min="1288" max="1288" width="6.7109375" style="457" customWidth="1"/>
    <col min="1289" max="1289" width="14.28515625" style="457" customWidth="1"/>
    <col min="1290" max="1290" width="17.5703125" style="457" customWidth="1"/>
    <col min="1291" max="1291" width="27.7109375" style="457" customWidth="1"/>
    <col min="1292" max="1294" width="9.140625" style="457" customWidth="1"/>
    <col min="1295" max="1295" width="14.85546875" style="457" customWidth="1"/>
    <col min="1296" max="1296" width="13.85546875" style="457" customWidth="1"/>
    <col min="1297" max="1518" width="9.140625" style="457" customWidth="1"/>
    <col min="1519" max="1519" width="9.140625" style="457"/>
    <col min="1520" max="1520" width="6.5703125" style="457" customWidth="1"/>
    <col min="1521" max="1521" width="79.5703125" style="457" customWidth="1"/>
    <col min="1522" max="1522" width="23.5703125" style="457" customWidth="1"/>
    <col min="1523" max="1523" width="27.85546875" style="457" customWidth="1"/>
    <col min="1524" max="1524" width="22.28515625" style="457" customWidth="1"/>
    <col min="1525" max="1525" width="23.5703125" style="457" customWidth="1"/>
    <col min="1526" max="1526" width="39" style="457" customWidth="1"/>
    <col min="1527" max="1527" width="36.42578125" style="457" customWidth="1"/>
    <col min="1528" max="1528" width="8" style="457" customWidth="1"/>
    <col min="1529" max="1529" width="15.5703125" style="457" customWidth="1"/>
    <col min="1530" max="1530" width="17.28515625" style="457" customWidth="1"/>
    <col min="1531" max="1531" width="18.85546875" style="457" customWidth="1"/>
    <col min="1532" max="1532" width="81" style="457" customWidth="1"/>
    <col min="1533" max="1533" width="14.85546875" style="457" customWidth="1"/>
    <col min="1534" max="1534" width="15.7109375" style="457" customWidth="1"/>
    <col min="1535" max="1535" width="17.5703125" style="457" customWidth="1"/>
    <col min="1536" max="1536" width="18.42578125" style="457" customWidth="1"/>
    <col min="1537" max="1537" width="16.5703125" style="457" customWidth="1"/>
    <col min="1538" max="1538" width="17.7109375" style="457" customWidth="1"/>
    <col min="1539" max="1539" width="17.85546875" style="457" customWidth="1"/>
    <col min="1540" max="1540" width="18.42578125" style="457" customWidth="1"/>
    <col min="1541" max="1541" width="15.42578125" style="457" customWidth="1"/>
    <col min="1542" max="1542" width="14.5703125" style="457" customWidth="1"/>
    <col min="1543" max="1543" width="15" style="457" customWidth="1"/>
    <col min="1544" max="1544" width="6.7109375" style="457" customWidth="1"/>
    <col min="1545" max="1545" width="14.28515625" style="457" customWidth="1"/>
    <col min="1546" max="1546" width="17.5703125" style="457" customWidth="1"/>
    <col min="1547" max="1547" width="27.7109375" style="457" customWidth="1"/>
    <col min="1548" max="1550" width="9.140625" style="457" customWidth="1"/>
    <col min="1551" max="1551" width="14.85546875" style="457" customWidth="1"/>
    <col min="1552" max="1552" width="13.85546875" style="457" customWidth="1"/>
    <col min="1553" max="1774" width="9.140625" style="457" customWidth="1"/>
    <col min="1775" max="1775" width="9.140625" style="457"/>
    <col min="1776" max="1776" width="6.5703125" style="457" customWidth="1"/>
    <col min="1777" max="1777" width="79.5703125" style="457" customWidth="1"/>
    <col min="1778" max="1778" width="23.5703125" style="457" customWidth="1"/>
    <col min="1779" max="1779" width="27.85546875" style="457" customWidth="1"/>
    <col min="1780" max="1780" width="22.28515625" style="457" customWidth="1"/>
    <col min="1781" max="1781" width="23.5703125" style="457" customWidth="1"/>
    <col min="1782" max="1782" width="39" style="457" customWidth="1"/>
    <col min="1783" max="1783" width="36.42578125" style="457" customWidth="1"/>
    <col min="1784" max="1784" width="8" style="457" customWidth="1"/>
    <col min="1785" max="1785" width="15.5703125" style="457" customWidth="1"/>
    <col min="1786" max="1786" width="17.28515625" style="457" customWidth="1"/>
    <col min="1787" max="1787" width="18.85546875" style="457" customWidth="1"/>
    <col min="1788" max="1788" width="81" style="457" customWidth="1"/>
    <col min="1789" max="1789" width="14.85546875" style="457" customWidth="1"/>
    <col min="1790" max="1790" width="15.7109375" style="457" customWidth="1"/>
    <col min="1791" max="1791" width="17.5703125" style="457" customWidth="1"/>
    <col min="1792" max="1792" width="18.42578125" style="457" customWidth="1"/>
    <col min="1793" max="1793" width="16.5703125" style="457" customWidth="1"/>
    <col min="1794" max="1794" width="17.7109375" style="457" customWidth="1"/>
    <col min="1795" max="1795" width="17.85546875" style="457" customWidth="1"/>
    <col min="1796" max="1796" width="18.42578125" style="457" customWidth="1"/>
    <col min="1797" max="1797" width="15.42578125" style="457" customWidth="1"/>
    <col min="1798" max="1798" width="14.5703125" style="457" customWidth="1"/>
    <col min="1799" max="1799" width="15" style="457" customWidth="1"/>
    <col min="1800" max="1800" width="6.7109375" style="457" customWidth="1"/>
    <col min="1801" max="1801" width="14.28515625" style="457" customWidth="1"/>
    <col min="1802" max="1802" width="17.5703125" style="457" customWidth="1"/>
    <col min="1803" max="1803" width="27.7109375" style="457" customWidth="1"/>
    <col min="1804" max="1806" width="9.140625" style="457" customWidth="1"/>
    <col min="1807" max="1807" width="14.85546875" style="457" customWidth="1"/>
    <col min="1808" max="1808" width="13.85546875" style="457" customWidth="1"/>
    <col min="1809" max="2030" width="9.140625" style="457" customWidth="1"/>
    <col min="2031" max="2031" width="9.140625" style="457"/>
    <col min="2032" max="2032" width="6.5703125" style="457" customWidth="1"/>
    <col min="2033" max="2033" width="79.5703125" style="457" customWidth="1"/>
    <col min="2034" max="2034" width="23.5703125" style="457" customWidth="1"/>
    <col min="2035" max="2035" width="27.85546875" style="457" customWidth="1"/>
    <col min="2036" max="2036" width="22.28515625" style="457" customWidth="1"/>
    <col min="2037" max="2037" width="23.5703125" style="457" customWidth="1"/>
    <col min="2038" max="2038" width="39" style="457" customWidth="1"/>
    <col min="2039" max="2039" width="36.42578125" style="457" customWidth="1"/>
    <col min="2040" max="2040" width="8" style="457" customWidth="1"/>
    <col min="2041" max="2041" width="15.5703125" style="457" customWidth="1"/>
    <col min="2042" max="2042" width="17.28515625" style="457" customWidth="1"/>
    <col min="2043" max="2043" width="18.85546875" style="457" customWidth="1"/>
    <col min="2044" max="2044" width="81" style="457" customWidth="1"/>
    <col min="2045" max="2045" width="14.85546875" style="457" customWidth="1"/>
    <col min="2046" max="2046" width="15.7109375" style="457" customWidth="1"/>
    <col min="2047" max="2047" width="17.5703125" style="457" customWidth="1"/>
    <col min="2048" max="2048" width="18.42578125" style="457" customWidth="1"/>
    <col min="2049" max="2049" width="16.5703125" style="457" customWidth="1"/>
    <col min="2050" max="2050" width="17.7109375" style="457" customWidth="1"/>
    <col min="2051" max="2051" width="17.85546875" style="457" customWidth="1"/>
    <col min="2052" max="2052" width="18.42578125" style="457" customWidth="1"/>
    <col min="2053" max="2053" width="15.42578125" style="457" customWidth="1"/>
    <col min="2054" max="2054" width="14.5703125" style="457" customWidth="1"/>
    <col min="2055" max="2055" width="15" style="457" customWidth="1"/>
    <col min="2056" max="2056" width="6.7109375" style="457" customWidth="1"/>
    <col min="2057" max="2057" width="14.28515625" style="457" customWidth="1"/>
    <col min="2058" max="2058" width="17.5703125" style="457" customWidth="1"/>
    <col min="2059" max="2059" width="27.7109375" style="457" customWidth="1"/>
    <col min="2060" max="2062" width="9.140625" style="457" customWidth="1"/>
    <col min="2063" max="2063" width="14.85546875" style="457" customWidth="1"/>
    <col min="2064" max="2064" width="13.85546875" style="457" customWidth="1"/>
    <col min="2065" max="2286" width="9.140625" style="457" customWidth="1"/>
    <col min="2287" max="2287" width="9.140625" style="457"/>
    <col min="2288" max="2288" width="6.5703125" style="457" customWidth="1"/>
    <col min="2289" max="2289" width="79.5703125" style="457" customWidth="1"/>
    <col min="2290" max="2290" width="23.5703125" style="457" customWidth="1"/>
    <col min="2291" max="2291" width="27.85546875" style="457" customWidth="1"/>
    <col min="2292" max="2292" width="22.28515625" style="457" customWidth="1"/>
    <col min="2293" max="2293" width="23.5703125" style="457" customWidth="1"/>
    <col min="2294" max="2294" width="39" style="457" customWidth="1"/>
    <col min="2295" max="2295" width="36.42578125" style="457" customWidth="1"/>
    <col min="2296" max="2296" width="8" style="457" customWidth="1"/>
    <col min="2297" max="2297" width="15.5703125" style="457" customWidth="1"/>
    <col min="2298" max="2298" width="17.28515625" style="457" customWidth="1"/>
    <col min="2299" max="2299" width="18.85546875" style="457" customWidth="1"/>
    <col min="2300" max="2300" width="81" style="457" customWidth="1"/>
    <col min="2301" max="2301" width="14.85546875" style="457" customWidth="1"/>
    <col min="2302" max="2302" width="15.7109375" style="457" customWidth="1"/>
    <col min="2303" max="2303" width="17.5703125" style="457" customWidth="1"/>
    <col min="2304" max="2304" width="18.42578125" style="457" customWidth="1"/>
    <col min="2305" max="2305" width="16.5703125" style="457" customWidth="1"/>
    <col min="2306" max="2306" width="17.7109375" style="457" customWidth="1"/>
    <col min="2307" max="2307" width="17.85546875" style="457" customWidth="1"/>
    <col min="2308" max="2308" width="18.42578125" style="457" customWidth="1"/>
    <col min="2309" max="2309" width="15.42578125" style="457" customWidth="1"/>
    <col min="2310" max="2310" width="14.5703125" style="457" customWidth="1"/>
    <col min="2311" max="2311" width="15" style="457" customWidth="1"/>
    <col min="2312" max="2312" width="6.7109375" style="457" customWidth="1"/>
    <col min="2313" max="2313" width="14.28515625" style="457" customWidth="1"/>
    <col min="2314" max="2314" width="17.5703125" style="457" customWidth="1"/>
    <col min="2315" max="2315" width="27.7109375" style="457" customWidth="1"/>
    <col min="2316" max="2318" width="9.140625" style="457" customWidth="1"/>
    <col min="2319" max="2319" width="14.85546875" style="457" customWidth="1"/>
    <col min="2320" max="2320" width="13.85546875" style="457" customWidth="1"/>
    <col min="2321" max="2542" width="9.140625" style="457" customWidth="1"/>
    <col min="2543" max="2543" width="9.140625" style="457"/>
    <col min="2544" max="2544" width="6.5703125" style="457" customWidth="1"/>
    <col min="2545" max="2545" width="79.5703125" style="457" customWidth="1"/>
    <col min="2546" max="2546" width="23.5703125" style="457" customWidth="1"/>
    <col min="2547" max="2547" width="27.85546875" style="457" customWidth="1"/>
    <col min="2548" max="2548" width="22.28515625" style="457" customWidth="1"/>
    <col min="2549" max="2549" width="23.5703125" style="457" customWidth="1"/>
    <col min="2550" max="2550" width="39" style="457" customWidth="1"/>
    <col min="2551" max="2551" width="36.42578125" style="457" customWidth="1"/>
    <col min="2552" max="2552" width="8" style="457" customWidth="1"/>
    <col min="2553" max="2553" width="15.5703125" style="457" customWidth="1"/>
    <col min="2554" max="2554" width="17.28515625" style="457" customWidth="1"/>
    <col min="2555" max="2555" width="18.85546875" style="457" customWidth="1"/>
    <col min="2556" max="2556" width="81" style="457" customWidth="1"/>
    <col min="2557" max="2557" width="14.85546875" style="457" customWidth="1"/>
    <col min="2558" max="2558" width="15.7109375" style="457" customWidth="1"/>
    <col min="2559" max="2559" width="17.5703125" style="457" customWidth="1"/>
    <col min="2560" max="2560" width="18.42578125" style="457" customWidth="1"/>
    <col min="2561" max="2561" width="16.5703125" style="457" customWidth="1"/>
    <col min="2562" max="2562" width="17.7109375" style="457" customWidth="1"/>
    <col min="2563" max="2563" width="17.85546875" style="457" customWidth="1"/>
    <col min="2564" max="2564" width="18.42578125" style="457" customWidth="1"/>
    <col min="2565" max="2565" width="15.42578125" style="457" customWidth="1"/>
    <col min="2566" max="2566" width="14.5703125" style="457" customWidth="1"/>
    <col min="2567" max="2567" width="15" style="457" customWidth="1"/>
    <col min="2568" max="2568" width="6.7109375" style="457" customWidth="1"/>
    <col min="2569" max="2569" width="14.28515625" style="457" customWidth="1"/>
    <col min="2570" max="2570" width="17.5703125" style="457" customWidth="1"/>
    <col min="2571" max="2571" width="27.7109375" style="457" customWidth="1"/>
    <col min="2572" max="2574" width="9.140625" style="457" customWidth="1"/>
    <col min="2575" max="2575" width="14.85546875" style="457" customWidth="1"/>
    <col min="2576" max="2576" width="13.85546875" style="457" customWidth="1"/>
    <col min="2577" max="2798" width="9.140625" style="457" customWidth="1"/>
    <col min="2799" max="2799" width="9.140625" style="457"/>
    <col min="2800" max="2800" width="6.5703125" style="457" customWidth="1"/>
    <col min="2801" max="2801" width="79.5703125" style="457" customWidth="1"/>
    <col min="2802" max="2802" width="23.5703125" style="457" customWidth="1"/>
    <col min="2803" max="2803" width="27.85546875" style="457" customWidth="1"/>
    <col min="2804" max="2804" width="22.28515625" style="457" customWidth="1"/>
    <col min="2805" max="2805" width="23.5703125" style="457" customWidth="1"/>
    <col min="2806" max="2806" width="39" style="457" customWidth="1"/>
    <col min="2807" max="2807" width="36.42578125" style="457" customWidth="1"/>
    <col min="2808" max="2808" width="8" style="457" customWidth="1"/>
    <col min="2809" max="2809" width="15.5703125" style="457" customWidth="1"/>
    <col min="2810" max="2810" width="17.28515625" style="457" customWidth="1"/>
    <col min="2811" max="2811" width="18.85546875" style="457" customWidth="1"/>
    <col min="2812" max="2812" width="81" style="457" customWidth="1"/>
    <col min="2813" max="2813" width="14.85546875" style="457" customWidth="1"/>
    <col min="2814" max="2814" width="15.7109375" style="457" customWidth="1"/>
    <col min="2815" max="2815" width="17.5703125" style="457" customWidth="1"/>
    <col min="2816" max="2816" width="18.42578125" style="457" customWidth="1"/>
    <col min="2817" max="2817" width="16.5703125" style="457" customWidth="1"/>
    <col min="2818" max="2818" width="17.7109375" style="457" customWidth="1"/>
    <col min="2819" max="2819" width="17.85546875" style="457" customWidth="1"/>
    <col min="2820" max="2820" width="18.42578125" style="457" customWidth="1"/>
    <col min="2821" max="2821" width="15.42578125" style="457" customWidth="1"/>
    <col min="2822" max="2822" width="14.5703125" style="457" customWidth="1"/>
    <col min="2823" max="2823" width="15" style="457" customWidth="1"/>
    <col min="2824" max="2824" width="6.7109375" style="457" customWidth="1"/>
    <col min="2825" max="2825" width="14.28515625" style="457" customWidth="1"/>
    <col min="2826" max="2826" width="17.5703125" style="457" customWidth="1"/>
    <col min="2827" max="2827" width="27.7109375" style="457" customWidth="1"/>
    <col min="2828" max="2830" width="9.140625" style="457" customWidth="1"/>
    <col min="2831" max="2831" width="14.85546875" style="457" customWidth="1"/>
    <col min="2832" max="2832" width="13.85546875" style="457" customWidth="1"/>
    <col min="2833" max="3054" width="9.140625" style="457" customWidth="1"/>
    <col min="3055" max="3055" width="9.140625" style="457"/>
    <col min="3056" max="3056" width="6.5703125" style="457" customWidth="1"/>
    <col min="3057" max="3057" width="79.5703125" style="457" customWidth="1"/>
    <col min="3058" max="3058" width="23.5703125" style="457" customWidth="1"/>
    <col min="3059" max="3059" width="27.85546875" style="457" customWidth="1"/>
    <col min="3060" max="3060" width="22.28515625" style="457" customWidth="1"/>
    <col min="3061" max="3061" width="23.5703125" style="457" customWidth="1"/>
    <col min="3062" max="3062" width="39" style="457" customWidth="1"/>
    <col min="3063" max="3063" width="36.42578125" style="457" customWidth="1"/>
    <col min="3064" max="3064" width="8" style="457" customWidth="1"/>
    <col min="3065" max="3065" width="15.5703125" style="457" customWidth="1"/>
    <col min="3066" max="3066" width="17.28515625" style="457" customWidth="1"/>
    <col min="3067" max="3067" width="18.85546875" style="457" customWidth="1"/>
    <col min="3068" max="3068" width="81" style="457" customWidth="1"/>
    <col min="3069" max="3069" width="14.85546875" style="457" customWidth="1"/>
    <col min="3070" max="3070" width="15.7109375" style="457" customWidth="1"/>
    <col min="3071" max="3071" width="17.5703125" style="457" customWidth="1"/>
    <col min="3072" max="3072" width="18.42578125" style="457" customWidth="1"/>
    <col min="3073" max="3073" width="16.5703125" style="457" customWidth="1"/>
    <col min="3074" max="3074" width="17.7109375" style="457" customWidth="1"/>
    <col min="3075" max="3075" width="17.85546875" style="457" customWidth="1"/>
    <col min="3076" max="3076" width="18.42578125" style="457" customWidth="1"/>
    <col min="3077" max="3077" width="15.42578125" style="457" customWidth="1"/>
    <col min="3078" max="3078" width="14.5703125" style="457" customWidth="1"/>
    <col min="3079" max="3079" width="15" style="457" customWidth="1"/>
    <col min="3080" max="3080" width="6.7109375" style="457" customWidth="1"/>
    <col min="3081" max="3081" width="14.28515625" style="457" customWidth="1"/>
    <col min="3082" max="3082" width="17.5703125" style="457" customWidth="1"/>
    <col min="3083" max="3083" width="27.7109375" style="457" customWidth="1"/>
    <col min="3084" max="3086" width="9.140625" style="457" customWidth="1"/>
    <col min="3087" max="3087" width="14.85546875" style="457" customWidth="1"/>
    <col min="3088" max="3088" width="13.85546875" style="457" customWidth="1"/>
    <col min="3089" max="3310" width="9.140625" style="457" customWidth="1"/>
    <col min="3311" max="3311" width="9.140625" style="457"/>
    <col min="3312" max="3312" width="6.5703125" style="457" customWidth="1"/>
    <col min="3313" max="3313" width="79.5703125" style="457" customWidth="1"/>
    <col min="3314" max="3314" width="23.5703125" style="457" customWidth="1"/>
    <col min="3315" max="3315" width="27.85546875" style="457" customWidth="1"/>
    <col min="3316" max="3316" width="22.28515625" style="457" customWidth="1"/>
    <col min="3317" max="3317" width="23.5703125" style="457" customWidth="1"/>
    <col min="3318" max="3318" width="39" style="457" customWidth="1"/>
    <col min="3319" max="3319" width="36.42578125" style="457" customWidth="1"/>
    <col min="3320" max="3320" width="8" style="457" customWidth="1"/>
    <col min="3321" max="3321" width="15.5703125" style="457" customWidth="1"/>
    <col min="3322" max="3322" width="17.28515625" style="457" customWidth="1"/>
    <col min="3323" max="3323" width="18.85546875" style="457" customWidth="1"/>
    <col min="3324" max="3324" width="81" style="457" customWidth="1"/>
    <col min="3325" max="3325" width="14.85546875" style="457" customWidth="1"/>
    <col min="3326" max="3326" width="15.7109375" style="457" customWidth="1"/>
    <col min="3327" max="3327" width="17.5703125" style="457" customWidth="1"/>
    <col min="3328" max="3328" width="18.42578125" style="457" customWidth="1"/>
    <col min="3329" max="3329" width="16.5703125" style="457" customWidth="1"/>
    <col min="3330" max="3330" width="17.7109375" style="457" customWidth="1"/>
    <col min="3331" max="3331" width="17.85546875" style="457" customWidth="1"/>
    <col min="3332" max="3332" width="18.42578125" style="457" customWidth="1"/>
    <col min="3333" max="3333" width="15.42578125" style="457" customWidth="1"/>
    <col min="3334" max="3334" width="14.5703125" style="457" customWidth="1"/>
    <col min="3335" max="3335" width="15" style="457" customWidth="1"/>
    <col min="3336" max="3336" width="6.7109375" style="457" customWidth="1"/>
    <col min="3337" max="3337" width="14.28515625" style="457" customWidth="1"/>
    <col min="3338" max="3338" width="17.5703125" style="457" customWidth="1"/>
    <col min="3339" max="3339" width="27.7109375" style="457" customWidth="1"/>
    <col min="3340" max="3342" width="9.140625" style="457" customWidth="1"/>
    <col min="3343" max="3343" width="14.85546875" style="457" customWidth="1"/>
    <col min="3344" max="3344" width="13.85546875" style="457" customWidth="1"/>
    <col min="3345" max="3566" width="9.140625" style="457" customWidth="1"/>
    <col min="3567" max="3567" width="9.140625" style="457"/>
    <col min="3568" max="3568" width="6.5703125" style="457" customWidth="1"/>
    <col min="3569" max="3569" width="79.5703125" style="457" customWidth="1"/>
    <col min="3570" max="3570" width="23.5703125" style="457" customWidth="1"/>
    <col min="3571" max="3571" width="27.85546875" style="457" customWidth="1"/>
    <col min="3572" max="3572" width="22.28515625" style="457" customWidth="1"/>
    <col min="3573" max="3573" width="23.5703125" style="457" customWidth="1"/>
    <col min="3574" max="3574" width="39" style="457" customWidth="1"/>
    <col min="3575" max="3575" width="36.42578125" style="457" customWidth="1"/>
    <col min="3576" max="3576" width="8" style="457" customWidth="1"/>
    <col min="3577" max="3577" width="15.5703125" style="457" customWidth="1"/>
    <col min="3578" max="3578" width="17.28515625" style="457" customWidth="1"/>
    <col min="3579" max="3579" width="18.85546875" style="457" customWidth="1"/>
    <col min="3580" max="3580" width="81" style="457" customWidth="1"/>
    <col min="3581" max="3581" width="14.85546875" style="457" customWidth="1"/>
    <col min="3582" max="3582" width="15.7109375" style="457" customWidth="1"/>
    <col min="3583" max="3583" width="17.5703125" style="457" customWidth="1"/>
    <col min="3584" max="3584" width="18.42578125" style="457" customWidth="1"/>
    <col min="3585" max="3585" width="16.5703125" style="457" customWidth="1"/>
    <col min="3586" max="3586" width="17.7109375" style="457" customWidth="1"/>
    <col min="3587" max="3587" width="17.85546875" style="457" customWidth="1"/>
    <col min="3588" max="3588" width="18.42578125" style="457" customWidth="1"/>
    <col min="3589" max="3589" width="15.42578125" style="457" customWidth="1"/>
    <col min="3590" max="3590" width="14.5703125" style="457" customWidth="1"/>
    <col min="3591" max="3591" width="15" style="457" customWidth="1"/>
    <col min="3592" max="3592" width="6.7109375" style="457" customWidth="1"/>
    <col min="3593" max="3593" width="14.28515625" style="457" customWidth="1"/>
    <col min="3594" max="3594" width="17.5703125" style="457" customWidth="1"/>
    <col min="3595" max="3595" width="27.7109375" style="457" customWidth="1"/>
    <col min="3596" max="3598" width="9.140625" style="457" customWidth="1"/>
    <col min="3599" max="3599" width="14.85546875" style="457" customWidth="1"/>
    <col min="3600" max="3600" width="13.85546875" style="457" customWidth="1"/>
    <col min="3601" max="3822" width="9.140625" style="457" customWidth="1"/>
    <col min="3823" max="3823" width="9.140625" style="457"/>
    <col min="3824" max="3824" width="6.5703125" style="457" customWidth="1"/>
    <col min="3825" max="3825" width="79.5703125" style="457" customWidth="1"/>
    <col min="3826" max="3826" width="23.5703125" style="457" customWidth="1"/>
    <col min="3827" max="3827" width="27.85546875" style="457" customWidth="1"/>
    <col min="3828" max="3828" width="22.28515625" style="457" customWidth="1"/>
    <col min="3829" max="3829" width="23.5703125" style="457" customWidth="1"/>
    <col min="3830" max="3830" width="39" style="457" customWidth="1"/>
    <col min="3831" max="3831" width="36.42578125" style="457" customWidth="1"/>
    <col min="3832" max="3832" width="8" style="457" customWidth="1"/>
    <col min="3833" max="3833" width="15.5703125" style="457" customWidth="1"/>
    <col min="3834" max="3834" width="17.28515625" style="457" customWidth="1"/>
    <col min="3835" max="3835" width="18.85546875" style="457" customWidth="1"/>
    <col min="3836" max="3836" width="81" style="457" customWidth="1"/>
    <col min="3837" max="3837" width="14.85546875" style="457" customWidth="1"/>
    <col min="3838" max="3838" width="15.7109375" style="457" customWidth="1"/>
    <col min="3839" max="3839" width="17.5703125" style="457" customWidth="1"/>
    <col min="3840" max="3840" width="18.42578125" style="457" customWidth="1"/>
    <col min="3841" max="3841" width="16.5703125" style="457" customWidth="1"/>
    <col min="3842" max="3842" width="17.7109375" style="457" customWidth="1"/>
    <col min="3843" max="3843" width="17.85546875" style="457" customWidth="1"/>
    <col min="3844" max="3844" width="18.42578125" style="457" customWidth="1"/>
    <col min="3845" max="3845" width="15.42578125" style="457" customWidth="1"/>
    <col min="3846" max="3846" width="14.5703125" style="457" customWidth="1"/>
    <col min="3847" max="3847" width="15" style="457" customWidth="1"/>
    <col min="3848" max="3848" width="6.7109375" style="457" customWidth="1"/>
    <col min="3849" max="3849" width="14.28515625" style="457" customWidth="1"/>
    <col min="3850" max="3850" width="17.5703125" style="457" customWidth="1"/>
    <col min="3851" max="3851" width="27.7109375" style="457" customWidth="1"/>
    <col min="3852" max="3854" width="9.140625" style="457" customWidth="1"/>
    <col min="3855" max="3855" width="14.85546875" style="457" customWidth="1"/>
    <col min="3856" max="3856" width="13.85546875" style="457" customWidth="1"/>
    <col min="3857" max="4078" width="9.140625" style="457" customWidth="1"/>
    <col min="4079" max="4079" width="9.140625" style="457"/>
    <col min="4080" max="4080" width="6.5703125" style="457" customWidth="1"/>
    <col min="4081" max="4081" width="79.5703125" style="457" customWidth="1"/>
    <col min="4082" max="4082" width="23.5703125" style="457" customWidth="1"/>
    <col min="4083" max="4083" width="27.85546875" style="457" customWidth="1"/>
    <col min="4084" max="4084" width="22.28515625" style="457" customWidth="1"/>
    <col min="4085" max="4085" width="23.5703125" style="457" customWidth="1"/>
    <col min="4086" max="4086" width="39" style="457" customWidth="1"/>
    <col min="4087" max="4087" width="36.42578125" style="457" customWidth="1"/>
    <col min="4088" max="4088" width="8" style="457" customWidth="1"/>
    <col min="4089" max="4089" width="15.5703125" style="457" customWidth="1"/>
    <col min="4090" max="4090" width="17.28515625" style="457" customWidth="1"/>
    <col min="4091" max="4091" width="18.85546875" style="457" customWidth="1"/>
    <col min="4092" max="4092" width="81" style="457" customWidth="1"/>
    <col min="4093" max="4093" width="14.85546875" style="457" customWidth="1"/>
    <col min="4094" max="4094" width="15.7109375" style="457" customWidth="1"/>
    <col min="4095" max="4095" width="17.5703125" style="457" customWidth="1"/>
    <col min="4096" max="4096" width="18.42578125" style="457" customWidth="1"/>
    <col min="4097" max="4097" width="16.5703125" style="457" customWidth="1"/>
    <col min="4098" max="4098" width="17.7109375" style="457" customWidth="1"/>
    <col min="4099" max="4099" width="17.85546875" style="457" customWidth="1"/>
    <col min="4100" max="4100" width="18.42578125" style="457" customWidth="1"/>
    <col min="4101" max="4101" width="15.42578125" style="457" customWidth="1"/>
    <col min="4102" max="4102" width="14.5703125" style="457" customWidth="1"/>
    <col min="4103" max="4103" width="15" style="457" customWidth="1"/>
    <col min="4104" max="4104" width="6.7109375" style="457" customWidth="1"/>
    <col min="4105" max="4105" width="14.28515625" style="457" customWidth="1"/>
    <col min="4106" max="4106" width="17.5703125" style="457" customWidth="1"/>
    <col min="4107" max="4107" width="27.7109375" style="457" customWidth="1"/>
    <col min="4108" max="4110" width="9.140625" style="457" customWidth="1"/>
    <col min="4111" max="4111" width="14.85546875" style="457" customWidth="1"/>
    <col min="4112" max="4112" width="13.85546875" style="457" customWidth="1"/>
    <col min="4113" max="4334" width="9.140625" style="457" customWidth="1"/>
    <col min="4335" max="4335" width="9.140625" style="457"/>
    <col min="4336" max="4336" width="6.5703125" style="457" customWidth="1"/>
    <col min="4337" max="4337" width="79.5703125" style="457" customWidth="1"/>
    <col min="4338" max="4338" width="23.5703125" style="457" customWidth="1"/>
    <col min="4339" max="4339" width="27.85546875" style="457" customWidth="1"/>
    <col min="4340" max="4340" width="22.28515625" style="457" customWidth="1"/>
    <col min="4341" max="4341" width="23.5703125" style="457" customWidth="1"/>
    <col min="4342" max="4342" width="39" style="457" customWidth="1"/>
    <col min="4343" max="4343" width="36.42578125" style="457" customWidth="1"/>
    <col min="4344" max="4344" width="8" style="457" customWidth="1"/>
    <col min="4345" max="4345" width="15.5703125" style="457" customWidth="1"/>
    <col min="4346" max="4346" width="17.28515625" style="457" customWidth="1"/>
    <col min="4347" max="4347" width="18.85546875" style="457" customWidth="1"/>
    <col min="4348" max="4348" width="81" style="457" customWidth="1"/>
    <col min="4349" max="4349" width="14.85546875" style="457" customWidth="1"/>
    <col min="4350" max="4350" width="15.7109375" style="457" customWidth="1"/>
    <col min="4351" max="4351" width="17.5703125" style="457" customWidth="1"/>
    <col min="4352" max="4352" width="18.42578125" style="457" customWidth="1"/>
    <col min="4353" max="4353" width="16.5703125" style="457" customWidth="1"/>
    <col min="4354" max="4354" width="17.7109375" style="457" customWidth="1"/>
    <col min="4355" max="4355" width="17.85546875" style="457" customWidth="1"/>
    <col min="4356" max="4356" width="18.42578125" style="457" customWidth="1"/>
    <col min="4357" max="4357" width="15.42578125" style="457" customWidth="1"/>
    <col min="4358" max="4358" width="14.5703125" style="457" customWidth="1"/>
    <col min="4359" max="4359" width="15" style="457" customWidth="1"/>
    <col min="4360" max="4360" width="6.7109375" style="457" customWidth="1"/>
    <col min="4361" max="4361" width="14.28515625" style="457" customWidth="1"/>
    <col min="4362" max="4362" width="17.5703125" style="457" customWidth="1"/>
    <col min="4363" max="4363" width="27.7109375" style="457" customWidth="1"/>
    <col min="4364" max="4366" width="9.140625" style="457" customWidth="1"/>
    <col min="4367" max="4367" width="14.85546875" style="457" customWidth="1"/>
    <col min="4368" max="4368" width="13.85546875" style="457" customWidth="1"/>
    <col min="4369" max="4590" width="9.140625" style="457" customWidth="1"/>
    <col min="4591" max="4591" width="9.140625" style="457"/>
    <col min="4592" max="4592" width="6.5703125" style="457" customWidth="1"/>
    <col min="4593" max="4593" width="79.5703125" style="457" customWidth="1"/>
    <col min="4594" max="4594" width="23.5703125" style="457" customWidth="1"/>
    <col min="4595" max="4595" width="27.85546875" style="457" customWidth="1"/>
    <col min="4596" max="4596" width="22.28515625" style="457" customWidth="1"/>
    <col min="4597" max="4597" width="23.5703125" style="457" customWidth="1"/>
    <col min="4598" max="4598" width="39" style="457" customWidth="1"/>
    <col min="4599" max="4599" width="36.42578125" style="457" customWidth="1"/>
    <col min="4600" max="4600" width="8" style="457" customWidth="1"/>
    <col min="4601" max="4601" width="15.5703125" style="457" customWidth="1"/>
    <col min="4602" max="4602" width="17.28515625" style="457" customWidth="1"/>
    <col min="4603" max="4603" width="18.85546875" style="457" customWidth="1"/>
    <col min="4604" max="4604" width="81" style="457" customWidth="1"/>
    <col min="4605" max="4605" width="14.85546875" style="457" customWidth="1"/>
    <col min="4606" max="4606" width="15.7109375" style="457" customWidth="1"/>
    <col min="4607" max="4607" width="17.5703125" style="457" customWidth="1"/>
    <col min="4608" max="4608" width="18.42578125" style="457" customWidth="1"/>
    <col min="4609" max="4609" width="16.5703125" style="457" customWidth="1"/>
    <col min="4610" max="4610" width="17.7109375" style="457" customWidth="1"/>
    <col min="4611" max="4611" width="17.85546875" style="457" customWidth="1"/>
    <col min="4612" max="4612" width="18.42578125" style="457" customWidth="1"/>
    <col min="4613" max="4613" width="15.42578125" style="457" customWidth="1"/>
    <col min="4614" max="4614" width="14.5703125" style="457" customWidth="1"/>
    <col min="4615" max="4615" width="15" style="457" customWidth="1"/>
    <col min="4616" max="4616" width="6.7109375" style="457" customWidth="1"/>
    <col min="4617" max="4617" width="14.28515625" style="457" customWidth="1"/>
    <col min="4618" max="4618" width="17.5703125" style="457" customWidth="1"/>
    <col min="4619" max="4619" width="27.7109375" style="457" customWidth="1"/>
    <col min="4620" max="4622" width="9.140625" style="457" customWidth="1"/>
    <col min="4623" max="4623" width="14.85546875" style="457" customWidth="1"/>
    <col min="4624" max="4624" width="13.85546875" style="457" customWidth="1"/>
    <col min="4625" max="4846" width="9.140625" style="457" customWidth="1"/>
    <col min="4847" max="4847" width="9.140625" style="457"/>
    <col min="4848" max="4848" width="6.5703125" style="457" customWidth="1"/>
    <col min="4849" max="4849" width="79.5703125" style="457" customWidth="1"/>
    <col min="4850" max="4850" width="23.5703125" style="457" customWidth="1"/>
    <col min="4851" max="4851" width="27.85546875" style="457" customWidth="1"/>
    <col min="4852" max="4852" width="22.28515625" style="457" customWidth="1"/>
    <col min="4853" max="4853" width="23.5703125" style="457" customWidth="1"/>
    <col min="4854" max="4854" width="39" style="457" customWidth="1"/>
    <col min="4855" max="4855" width="36.42578125" style="457" customWidth="1"/>
    <col min="4856" max="4856" width="8" style="457" customWidth="1"/>
    <col min="4857" max="4857" width="15.5703125" style="457" customWidth="1"/>
    <col min="4858" max="4858" width="17.28515625" style="457" customWidth="1"/>
    <col min="4859" max="4859" width="18.85546875" style="457" customWidth="1"/>
    <col min="4860" max="4860" width="81" style="457" customWidth="1"/>
    <col min="4861" max="4861" width="14.85546875" style="457" customWidth="1"/>
    <col min="4862" max="4862" width="15.7109375" style="457" customWidth="1"/>
    <col min="4863" max="4863" width="17.5703125" style="457" customWidth="1"/>
    <col min="4864" max="4864" width="18.42578125" style="457" customWidth="1"/>
    <col min="4865" max="4865" width="16.5703125" style="457" customWidth="1"/>
    <col min="4866" max="4866" width="17.7109375" style="457" customWidth="1"/>
    <col min="4867" max="4867" width="17.85546875" style="457" customWidth="1"/>
    <col min="4868" max="4868" width="18.42578125" style="457" customWidth="1"/>
    <col min="4869" max="4869" width="15.42578125" style="457" customWidth="1"/>
    <col min="4870" max="4870" width="14.5703125" style="457" customWidth="1"/>
    <col min="4871" max="4871" width="15" style="457" customWidth="1"/>
    <col min="4872" max="4872" width="6.7109375" style="457" customWidth="1"/>
    <col min="4873" max="4873" width="14.28515625" style="457" customWidth="1"/>
    <col min="4874" max="4874" width="17.5703125" style="457" customWidth="1"/>
    <col min="4875" max="4875" width="27.7109375" style="457" customWidth="1"/>
    <col min="4876" max="4878" width="9.140625" style="457" customWidth="1"/>
    <col min="4879" max="4879" width="14.85546875" style="457" customWidth="1"/>
    <col min="4880" max="4880" width="13.85546875" style="457" customWidth="1"/>
    <col min="4881" max="5102" width="9.140625" style="457" customWidth="1"/>
    <col min="5103" max="5103" width="9.140625" style="457"/>
    <col min="5104" max="5104" width="6.5703125" style="457" customWidth="1"/>
    <col min="5105" max="5105" width="79.5703125" style="457" customWidth="1"/>
    <col min="5106" max="5106" width="23.5703125" style="457" customWidth="1"/>
    <col min="5107" max="5107" width="27.85546875" style="457" customWidth="1"/>
    <col min="5108" max="5108" width="22.28515625" style="457" customWidth="1"/>
    <col min="5109" max="5109" width="23.5703125" style="457" customWidth="1"/>
    <col min="5110" max="5110" width="39" style="457" customWidth="1"/>
    <col min="5111" max="5111" width="36.42578125" style="457" customWidth="1"/>
    <col min="5112" max="5112" width="8" style="457" customWidth="1"/>
    <col min="5113" max="5113" width="15.5703125" style="457" customWidth="1"/>
    <col min="5114" max="5114" width="17.28515625" style="457" customWidth="1"/>
    <col min="5115" max="5115" width="18.85546875" style="457" customWidth="1"/>
    <col min="5116" max="5116" width="81" style="457" customWidth="1"/>
    <col min="5117" max="5117" width="14.85546875" style="457" customWidth="1"/>
    <col min="5118" max="5118" width="15.7109375" style="457" customWidth="1"/>
    <col min="5119" max="5119" width="17.5703125" style="457" customWidth="1"/>
    <col min="5120" max="5120" width="18.42578125" style="457" customWidth="1"/>
    <col min="5121" max="5121" width="16.5703125" style="457" customWidth="1"/>
    <col min="5122" max="5122" width="17.7109375" style="457" customWidth="1"/>
    <col min="5123" max="5123" width="17.85546875" style="457" customWidth="1"/>
    <col min="5124" max="5124" width="18.42578125" style="457" customWidth="1"/>
    <col min="5125" max="5125" width="15.42578125" style="457" customWidth="1"/>
    <col min="5126" max="5126" width="14.5703125" style="457" customWidth="1"/>
    <col min="5127" max="5127" width="15" style="457" customWidth="1"/>
    <col min="5128" max="5128" width="6.7109375" style="457" customWidth="1"/>
    <col min="5129" max="5129" width="14.28515625" style="457" customWidth="1"/>
    <col min="5130" max="5130" width="17.5703125" style="457" customWidth="1"/>
    <col min="5131" max="5131" width="27.7109375" style="457" customWidth="1"/>
    <col min="5132" max="5134" width="9.140625" style="457" customWidth="1"/>
    <col min="5135" max="5135" width="14.85546875" style="457" customWidth="1"/>
    <col min="5136" max="5136" width="13.85546875" style="457" customWidth="1"/>
    <col min="5137" max="5358" width="9.140625" style="457" customWidth="1"/>
    <col min="5359" max="5359" width="9.140625" style="457"/>
    <col min="5360" max="5360" width="6.5703125" style="457" customWidth="1"/>
    <col min="5361" max="5361" width="79.5703125" style="457" customWidth="1"/>
    <col min="5362" max="5362" width="23.5703125" style="457" customWidth="1"/>
    <col min="5363" max="5363" width="27.85546875" style="457" customWidth="1"/>
    <col min="5364" max="5364" width="22.28515625" style="457" customWidth="1"/>
    <col min="5365" max="5365" width="23.5703125" style="457" customWidth="1"/>
    <col min="5366" max="5366" width="39" style="457" customWidth="1"/>
    <col min="5367" max="5367" width="36.42578125" style="457" customWidth="1"/>
    <col min="5368" max="5368" width="8" style="457" customWidth="1"/>
    <col min="5369" max="5369" width="15.5703125" style="457" customWidth="1"/>
    <col min="5370" max="5370" width="17.28515625" style="457" customWidth="1"/>
    <col min="5371" max="5371" width="18.85546875" style="457" customWidth="1"/>
    <col min="5372" max="5372" width="81" style="457" customWidth="1"/>
    <col min="5373" max="5373" width="14.85546875" style="457" customWidth="1"/>
    <col min="5374" max="5374" width="15.7109375" style="457" customWidth="1"/>
    <col min="5375" max="5375" width="17.5703125" style="457" customWidth="1"/>
    <col min="5376" max="5376" width="18.42578125" style="457" customWidth="1"/>
    <col min="5377" max="5377" width="16.5703125" style="457" customWidth="1"/>
    <col min="5378" max="5378" width="17.7109375" style="457" customWidth="1"/>
    <col min="5379" max="5379" width="17.85546875" style="457" customWidth="1"/>
    <col min="5380" max="5380" width="18.42578125" style="457" customWidth="1"/>
    <col min="5381" max="5381" width="15.42578125" style="457" customWidth="1"/>
    <col min="5382" max="5382" width="14.5703125" style="457" customWidth="1"/>
    <col min="5383" max="5383" width="15" style="457" customWidth="1"/>
    <col min="5384" max="5384" width="6.7109375" style="457" customWidth="1"/>
    <col min="5385" max="5385" width="14.28515625" style="457" customWidth="1"/>
    <col min="5386" max="5386" width="17.5703125" style="457" customWidth="1"/>
    <col min="5387" max="5387" width="27.7109375" style="457" customWidth="1"/>
    <col min="5388" max="5390" width="9.140625" style="457" customWidth="1"/>
    <col min="5391" max="5391" width="14.85546875" style="457" customWidth="1"/>
    <col min="5392" max="5392" width="13.85546875" style="457" customWidth="1"/>
    <col min="5393" max="5614" width="9.140625" style="457" customWidth="1"/>
    <col min="5615" max="5615" width="9.140625" style="457"/>
    <col min="5616" max="5616" width="6.5703125" style="457" customWidth="1"/>
    <col min="5617" max="5617" width="79.5703125" style="457" customWidth="1"/>
    <col min="5618" max="5618" width="23.5703125" style="457" customWidth="1"/>
    <col min="5619" max="5619" width="27.85546875" style="457" customWidth="1"/>
    <col min="5620" max="5620" width="22.28515625" style="457" customWidth="1"/>
    <col min="5621" max="5621" width="23.5703125" style="457" customWidth="1"/>
    <col min="5622" max="5622" width="39" style="457" customWidth="1"/>
    <col min="5623" max="5623" width="36.42578125" style="457" customWidth="1"/>
    <col min="5624" max="5624" width="8" style="457" customWidth="1"/>
    <col min="5625" max="5625" width="15.5703125" style="457" customWidth="1"/>
    <col min="5626" max="5626" width="17.28515625" style="457" customWidth="1"/>
    <col min="5627" max="5627" width="18.85546875" style="457" customWidth="1"/>
    <col min="5628" max="5628" width="81" style="457" customWidth="1"/>
    <col min="5629" max="5629" width="14.85546875" style="457" customWidth="1"/>
    <col min="5630" max="5630" width="15.7109375" style="457" customWidth="1"/>
    <col min="5631" max="5631" width="17.5703125" style="457" customWidth="1"/>
    <col min="5632" max="5632" width="18.42578125" style="457" customWidth="1"/>
    <col min="5633" max="5633" width="16.5703125" style="457" customWidth="1"/>
    <col min="5634" max="5634" width="17.7109375" style="457" customWidth="1"/>
    <col min="5635" max="5635" width="17.85546875" style="457" customWidth="1"/>
    <col min="5636" max="5636" width="18.42578125" style="457" customWidth="1"/>
    <col min="5637" max="5637" width="15.42578125" style="457" customWidth="1"/>
    <col min="5638" max="5638" width="14.5703125" style="457" customWidth="1"/>
    <col min="5639" max="5639" width="15" style="457" customWidth="1"/>
    <col min="5640" max="5640" width="6.7109375" style="457" customWidth="1"/>
    <col min="5641" max="5641" width="14.28515625" style="457" customWidth="1"/>
    <col min="5642" max="5642" width="17.5703125" style="457" customWidth="1"/>
    <col min="5643" max="5643" width="27.7109375" style="457" customWidth="1"/>
    <col min="5644" max="5646" width="9.140625" style="457" customWidth="1"/>
    <col min="5647" max="5647" width="14.85546875" style="457" customWidth="1"/>
    <col min="5648" max="5648" width="13.85546875" style="457" customWidth="1"/>
    <col min="5649" max="5870" width="9.140625" style="457" customWidth="1"/>
    <col min="5871" max="5871" width="9.140625" style="457"/>
    <col min="5872" max="5872" width="6.5703125" style="457" customWidth="1"/>
    <col min="5873" max="5873" width="79.5703125" style="457" customWidth="1"/>
    <col min="5874" max="5874" width="23.5703125" style="457" customWidth="1"/>
    <col min="5875" max="5875" width="27.85546875" style="457" customWidth="1"/>
    <col min="5876" max="5876" width="22.28515625" style="457" customWidth="1"/>
    <col min="5877" max="5877" width="23.5703125" style="457" customWidth="1"/>
    <col min="5878" max="5878" width="39" style="457" customWidth="1"/>
    <col min="5879" max="5879" width="36.42578125" style="457" customWidth="1"/>
    <col min="5880" max="5880" width="8" style="457" customWidth="1"/>
    <col min="5881" max="5881" width="15.5703125" style="457" customWidth="1"/>
    <col min="5882" max="5882" width="17.28515625" style="457" customWidth="1"/>
    <col min="5883" max="5883" width="18.85546875" style="457" customWidth="1"/>
    <col min="5884" max="5884" width="81" style="457" customWidth="1"/>
    <col min="5885" max="5885" width="14.85546875" style="457" customWidth="1"/>
    <col min="5886" max="5886" width="15.7109375" style="457" customWidth="1"/>
    <col min="5887" max="5887" width="17.5703125" style="457" customWidth="1"/>
    <col min="5888" max="5888" width="18.42578125" style="457" customWidth="1"/>
    <col min="5889" max="5889" width="16.5703125" style="457" customWidth="1"/>
    <col min="5890" max="5890" width="17.7109375" style="457" customWidth="1"/>
    <col min="5891" max="5891" width="17.85546875" style="457" customWidth="1"/>
    <col min="5892" max="5892" width="18.42578125" style="457" customWidth="1"/>
    <col min="5893" max="5893" width="15.42578125" style="457" customWidth="1"/>
    <col min="5894" max="5894" width="14.5703125" style="457" customWidth="1"/>
    <col min="5895" max="5895" width="15" style="457" customWidth="1"/>
    <col min="5896" max="5896" width="6.7109375" style="457" customWidth="1"/>
    <col min="5897" max="5897" width="14.28515625" style="457" customWidth="1"/>
    <col min="5898" max="5898" width="17.5703125" style="457" customWidth="1"/>
    <col min="5899" max="5899" width="27.7109375" style="457" customWidth="1"/>
    <col min="5900" max="5902" width="9.140625" style="457" customWidth="1"/>
    <col min="5903" max="5903" width="14.85546875" style="457" customWidth="1"/>
    <col min="5904" max="5904" width="13.85546875" style="457" customWidth="1"/>
    <col min="5905" max="6126" width="9.140625" style="457" customWidth="1"/>
    <col min="6127" max="6127" width="9.140625" style="457"/>
    <col min="6128" max="6128" width="6.5703125" style="457" customWidth="1"/>
    <col min="6129" max="6129" width="79.5703125" style="457" customWidth="1"/>
    <col min="6130" max="6130" width="23.5703125" style="457" customWidth="1"/>
    <col min="6131" max="6131" width="27.85546875" style="457" customWidth="1"/>
    <col min="6132" max="6132" width="22.28515625" style="457" customWidth="1"/>
    <col min="6133" max="6133" width="23.5703125" style="457" customWidth="1"/>
    <col min="6134" max="6134" width="39" style="457" customWidth="1"/>
    <col min="6135" max="6135" width="36.42578125" style="457" customWidth="1"/>
    <col min="6136" max="6136" width="8" style="457" customWidth="1"/>
    <col min="6137" max="6137" width="15.5703125" style="457" customWidth="1"/>
    <col min="6138" max="6138" width="17.28515625" style="457" customWidth="1"/>
    <col min="6139" max="6139" width="18.85546875" style="457" customWidth="1"/>
    <col min="6140" max="6140" width="81" style="457" customWidth="1"/>
    <col min="6141" max="6141" width="14.85546875" style="457" customWidth="1"/>
    <col min="6142" max="6142" width="15.7109375" style="457" customWidth="1"/>
    <col min="6143" max="6143" width="17.5703125" style="457" customWidth="1"/>
    <col min="6144" max="6144" width="18.42578125" style="457" customWidth="1"/>
    <col min="6145" max="6145" width="16.5703125" style="457" customWidth="1"/>
    <col min="6146" max="6146" width="17.7109375" style="457" customWidth="1"/>
    <col min="6147" max="6147" width="17.85546875" style="457" customWidth="1"/>
    <col min="6148" max="6148" width="18.42578125" style="457" customWidth="1"/>
    <col min="6149" max="6149" width="15.42578125" style="457" customWidth="1"/>
    <col min="6150" max="6150" width="14.5703125" style="457" customWidth="1"/>
    <col min="6151" max="6151" width="15" style="457" customWidth="1"/>
    <col min="6152" max="6152" width="6.7109375" style="457" customWidth="1"/>
    <col min="6153" max="6153" width="14.28515625" style="457" customWidth="1"/>
    <col min="6154" max="6154" width="17.5703125" style="457" customWidth="1"/>
    <col min="6155" max="6155" width="27.7109375" style="457" customWidth="1"/>
    <col min="6156" max="6158" width="9.140625" style="457" customWidth="1"/>
    <col min="6159" max="6159" width="14.85546875" style="457" customWidth="1"/>
    <col min="6160" max="6160" width="13.85546875" style="457" customWidth="1"/>
    <col min="6161" max="6382" width="9.140625" style="457" customWidth="1"/>
    <col min="6383" max="6383" width="9.140625" style="457"/>
    <col min="6384" max="6384" width="6.5703125" style="457" customWidth="1"/>
    <col min="6385" max="6385" width="79.5703125" style="457" customWidth="1"/>
    <col min="6386" max="6386" width="23.5703125" style="457" customWidth="1"/>
    <col min="6387" max="6387" width="27.85546875" style="457" customWidth="1"/>
    <col min="6388" max="6388" width="22.28515625" style="457" customWidth="1"/>
    <col min="6389" max="6389" width="23.5703125" style="457" customWidth="1"/>
    <col min="6390" max="6390" width="39" style="457" customWidth="1"/>
    <col min="6391" max="6391" width="36.42578125" style="457" customWidth="1"/>
    <col min="6392" max="6392" width="8" style="457" customWidth="1"/>
    <col min="6393" max="6393" width="15.5703125" style="457" customWidth="1"/>
    <col min="6394" max="6394" width="17.28515625" style="457" customWidth="1"/>
    <col min="6395" max="6395" width="18.85546875" style="457" customWidth="1"/>
    <col min="6396" max="6396" width="81" style="457" customWidth="1"/>
    <col min="6397" max="6397" width="14.85546875" style="457" customWidth="1"/>
    <col min="6398" max="6398" width="15.7109375" style="457" customWidth="1"/>
    <col min="6399" max="6399" width="17.5703125" style="457" customWidth="1"/>
    <col min="6400" max="6400" width="18.42578125" style="457" customWidth="1"/>
    <col min="6401" max="6401" width="16.5703125" style="457" customWidth="1"/>
    <col min="6402" max="6402" width="17.7109375" style="457" customWidth="1"/>
    <col min="6403" max="6403" width="17.85546875" style="457" customWidth="1"/>
    <col min="6404" max="6404" width="18.42578125" style="457" customWidth="1"/>
    <col min="6405" max="6405" width="15.42578125" style="457" customWidth="1"/>
    <col min="6406" max="6406" width="14.5703125" style="457" customWidth="1"/>
    <col min="6407" max="6407" width="15" style="457" customWidth="1"/>
    <col min="6408" max="6408" width="6.7109375" style="457" customWidth="1"/>
    <col min="6409" max="6409" width="14.28515625" style="457" customWidth="1"/>
    <col min="6410" max="6410" width="17.5703125" style="457" customWidth="1"/>
    <col min="6411" max="6411" width="27.7109375" style="457" customWidth="1"/>
    <col min="6412" max="6414" width="9.140625" style="457" customWidth="1"/>
    <col min="6415" max="6415" width="14.85546875" style="457" customWidth="1"/>
    <col min="6416" max="6416" width="13.85546875" style="457" customWidth="1"/>
    <col min="6417" max="6638" width="9.140625" style="457" customWidth="1"/>
    <col min="6639" max="6639" width="9.140625" style="457"/>
    <col min="6640" max="6640" width="6.5703125" style="457" customWidth="1"/>
    <col min="6641" max="6641" width="79.5703125" style="457" customWidth="1"/>
    <col min="6642" max="6642" width="23.5703125" style="457" customWidth="1"/>
    <col min="6643" max="6643" width="27.85546875" style="457" customWidth="1"/>
    <col min="6644" max="6644" width="22.28515625" style="457" customWidth="1"/>
    <col min="6645" max="6645" width="23.5703125" style="457" customWidth="1"/>
    <col min="6646" max="6646" width="39" style="457" customWidth="1"/>
    <col min="6647" max="6647" width="36.42578125" style="457" customWidth="1"/>
    <col min="6648" max="6648" width="8" style="457" customWidth="1"/>
    <col min="6649" max="6649" width="15.5703125" style="457" customWidth="1"/>
    <col min="6650" max="6650" width="17.28515625" style="457" customWidth="1"/>
    <col min="6651" max="6651" width="18.85546875" style="457" customWidth="1"/>
    <col min="6652" max="6652" width="81" style="457" customWidth="1"/>
    <col min="6653" max="6653" width="14.85546875" style="457" customWidth="1"/>
    <col min="6654" max="6654" width="15.7109375" style="457" customWidth="1"/>
    <col min="6655" max="6655" width="17.5703125" style="457" customWidth="1"/>
    <col min="6656" max="6656" width="18.42578125" style="457" customWidth="1"/>
    <col min="6657" max="6657" width="16.5703125" style="457" customWidth="1"/>
    <col min="6658" max="6658" width="17.7109375" style="457" customWidth="1"/>
    <col min="6659" max="6659" width="17.85546875" style="457" customWidth="1"/>
    <col min="6660" max="6660" width="18.42578125" style="457" customWidth="1"/>
    <col min="6661" max="6661" width="15.42578125" style="457" customWidth="1"/>
    <col min="6662" max="6662" width="14.5703125" style="457" customWidth="1"/>
    <col min="6663" max="6663" width="15" style="457" customWidth="1"/>
    <col min="6664" max="6664" width="6.7109375" style="457" customWidth="1"/>
    <col min="6665" max="6665" width="14.28515625" style="457" customWidth="1"/>
    <col min="6666" max="6666" width="17.5703125" style="457" customWidth="1"/>
    <col min="6667" max="6667" width="27.7109375" style="457" customWidth="1"/>
    <col min="6668" max="6670" width="9.140625" style="457" customWidth="1"/>
    <col min="6671" max="6671" width="14.85546875" style="457" customWidth="1"/>
    <col min="6672" max="6672" width="13.85546875" style="457" customWidth="1"/>
    <col min="6673" max="6894" width="9.140625" style="457" customWidth="1"/>
    <col min="6895" max="6895" width="9.140625" style="457"/>
    <col min="6896" max="6896" width="6.5703125" style="457" customWidth="1"/>
    <col min="6897" max="6897" width="79.5703125" style="457" customWidth="1"/>
    <col min="6898" max="6898" width="23.5703125" style="457" customWidth="1"/>
    <col min="6899" max="6899" width="27.85546875" style="457" customWidth="1"/>
    <col min="6900" max="6900" width="22.28515625" style="457" customWidth="1"/>
    <col min="6901" max="6901" width="23.5703125" style="457" customWidth="1"/>
    <col min="6902" max="6902" width="39" style="457" customWidth="1"/>
    <col min="6903" max="6903" width="36.42578125" style="457" customWidth="1"/>
    <col min="6904" max="6904" width="8" style="457" customWidth="1"/>
    <col min="6905" max="6905" width="15.5703125" style="457" customWidth="1"/>
    <col min="6906" max="6906" width="17.28515625" style="457" customWidth="1"/>
    <col min="6907" max="6907" width="18.85546875" style="457" customWidth="1"/>
    <col min="6908" max="6908" width="81" style="457" customWidth="1"/>
    <col min="6909" max="6909" width="14.85546875" style="457" customWidth="1"/>
    <col min="6910" max="6910" width="15.7109375" style="457" customWidth="1"/>
    <col min="6911" max="6911" width="17.5703125" style="457" customWidth="1"/>
    <col min="6912" max="6912" width="18.42578125" style="457" customWidth="1"/>
    <col min="6913" max="6913" width="16.5703125" style="457" customWidth="1"/>
    <col min="6914" max="6914" width="17.7109375" style="457" customWidth="1"/>
    <col min="6915" max="6915" width="17.85546875" style="457" customWidth="1"/>
    <col min="6916" max="6916" width="18.42578125" style="457" customWidth="1"/>
    <col min="6917" max="6917" width="15.42578125" style="457" customWidth="1"/>
    <col min="6918" max="6918" width="14.5703125" style="457" customWidth="1"/>
    <col min="6919" max="6919" width="15" style="457" customWidth="1"/>
    <col min="6920" max="6920" width="6.7109375" style="457" customWidth="1"/>
    <col min="6921" max="6921" width="14.28515625" style="457" customWidth="1"/>
    <col min="6922" max="6922" width="17.5703125" style="457" customWidth="1"/>
    <col min="6923" max="6923" width="27.7109375" style="457" customWidth="1"/>
    <col min="6924" max="6926" width="9.140625" style="457" customWidth="1"/>
    <col min="6927" max="6927" width="14.85546875" style="457" customWidth="1"/>
    <col min="6928" max="6928" width="13.85546875" style="457" customWidth="1"/>
    <col min="6929" max="7150" width="9.140625" style="457" customWidth="1"/>
    <col min="7151" max="7151" width="9.140625" style="457"/>
    <col min="7152" max="7152" width="6.5703125" style="457" customWidth="1"/>
    <col min="7153" max="7153" width="79.5703125" style="457" customWidth="1"/>
    <col min="7154" max="7154" width="23.5703125" style="457" customWidth="1"/>
    <col min="7155" max="7155" width="27.85546875" style="457" customWidth="1"/>
    <col min="7156" max="7156" width="22.28515625" style="457" customWidth="1"/>
    <col min="7157" max="7157" width="23.5703125" style="457" customWidth="1"/>
    <col min="7158" max="7158" width="39" style="457" customWidth="1"/>
    <col min="7159" max="7159" width="36.42578125" style="457" customWidth="1"/>
    <col min="7160" max="7160" width="8" style="457" customWidth="1"/>
    <col min="7161" max="7161" width="15.5703125" style="457" customWidth="1"/>
    <col min="7162" max="7162" width="17.28515625" style="457" customWidth="1"/>
    <col min="7163" max="7163" width="18.85546875" style="457" customWidth="1"/>
    <col min="7164" max="7164" width="81" style="457" customWidth="1"/>
    <col min="7165" max="7165" width="14.85546875" style="457" customWidth="1"/>
    <col min="7166" max="7166" width="15.7109375" style="457" customWidth="1"/>
    <col min="7167" max="7167" width="17.5703125" style="457" customWidth="1"/>
    <col min="7168" max="7168" width="18.42578125" style="457" customWidth="1"/>
    <col min="7169" max="7169" width="16.5703125" style="457" customWidth="1"/>
    <col min="7170" max="7170" width="17.7109375" style="457" customWidth="1"/>
    <col min="7171" max="7171" width="17.85546875" style="457" customWidth="1"/>
    <col min="7172" max="7172" width="18.42578125" style="457" customWidth="1"/>
    <col min="7173" max="7173" width="15.42578125" style="457" customWidth="1"/>
    <col min="7174" max="7174" width="14.5703125" style="457" customWidth="1"/>
    <col min="7175" max="7175" width="15" style="457" customWidth="1"/>
    <col min="7176" max="7176" width="6.7109375" style="457" customWidth="1"/>
    <col min="7177" max="7177" width="14.28515625" style="457" customWidth="1"/>
    <col min="7178" max="7178" width="17.5703125" style="457" customWidth="1"/>
    <col min="7179" max="7179" width="27.7109375" style="457" customWidth="1"/>
    <col min="7180" max="7182" width="9.140625" style="457" customWidth="1"/>
    <col min="7183" max="7183" width="14.85546875" style="457" customWidth="1"/>
    <col min="7184" max="7184" width="13.85546875" style="457" customWidth="1"/>
    <col min="7185" max="7406" width="9.140625" style="457" customWidth="1"/>
    <col min="7407" max="7407" width="9.140625" style="457"/>
    <col min="7408" max="7408" width="6.5703125" style="457" customWidth="1"/>
    <col min="7409" max="7409" width="79.5703125" style="457" customWidth="1"/>
    <col min="7410" max="7410" width="23.5703125" style="457" customWidth="1"/>
    <col min="7411" max="7411" width="27.85546875" style="457" customWidth="1"/>
    <col min="7412" max="7412" width="22.28515625" style="457" customWidth="1"/>
    <col min="7413" max="7413" width="23.5703125" style="457" customWidth="1"/>
    <col min="7414" max="7414" width="39" style="457" customWidth="1"/>
    <col min="7415" max="7415" width="36.42578125" style="457" customWidth="1"/>
    <col min="7416" max="7416" width="8" style="457" customWidth="1"/>
    <col min="7417" max="7417" width="15.5703125" style="457" customWidth="1"/>
    <col min="7418" max="7418" width="17.28515625" style="457" customWidth="1"/>
    <col min="7419" max="7419" width="18.85546875" style="457" customWidth="1"/>
    <col min="7420" max="7420" width="81" style="457" customWidth="1"/>
    <col min="7421" max="7421" width="14.85546875" style="457" customWidth="1"/>
    <col min="7422" max="7422" width="15.7109375" style="457" customWidth="1"/>
    <col min="7423" max="7423" width="17.5703125" style="457" customWidth="1"/>
    <col min="7424" max="7424" width="18.42578125" style="457" customWidth="1"/>
    <col min="7425" max="7425" width="16.5703125" style="457" customWidth="1"/>
    <col min="7426" max="7426" width="17.7109375" style="457" customWidth="1"/>
    <col min="7427" max="7427" width="17.85546875" style="457" customWidth="1"/>
    <col min="7428" max="7428" width="18.42578125" style="457" customWidth="1"/>
    <col min="7429" max="7429" width="15.42578125" style="457" customWidth="1"/>
    <col min="7430" max="7430" width="14.5703125" style="457" customWidth="1"/>
    <col min="7431" max="7431" width="15" style="457" customWidth="1"/>
    <col min="7432" max="7432" width="6.7109375" style="457" customWidth="1"/>
    <col min="7433" max="7433" width="14.28515625" style="457" customWidth="1"/>
    <col min="7434" max="7434" width="17.5703125" style="457" customWidth="1"/>
    <col min="7435" max="7435" width="27.7109375" style="457" customWidth="1"/>
    <col min="7436" max="7438" width="9.140625" style="457" customWidth="1"/>
    <col min="7439" max="7439" width="14.85546875" style="457" customWidth="1"/>
    <col min="7440" max="7440" width="13.85546875" style="457" customWidth="1"/>
    <col min="7441" max="7662" width="9.140625" style="457" customWidth="1"/>
    <col min="7663" max="7663" width="9.140625" style="457"/>
    <col min="7664" max="7664" width="6.5703125" style="457" customWidth="1"/>
    <col min="7665" max="7665" width="79.5703125" style="457" customWidth="1"/>
    <col min="7666" max="7666" width="23.5703125" style="457" customWidth="1"/>
    <col min="7667" max="7667" width="27.85546875" style="457" customWidth="1"/>
    <col min="7668" max="7668" width="22.28515625" style="457" customWidth="1"/>
    <col min="7669" max="7669" width="23.5703125" style="457" customWidth="1"/>
    <col min="7670" max="7670" width="39" style="457" customWidth="1"/>
    <col min="7671" max="7671" width="36.42578125" style="457" customWidth="1"/>
    <col min="7672" max="7672" width="8" style="457" customWidth="1"/>
    <col min="7673" max="7673" width="15.5703125" style="457" customWidth="1"/>
    <col min="7674" max="7674" width="17.28515625" style="457" customWidth="1"/>
    <col min="7675" max="7675" width="18.85546875" style="457" customWidth="1"/>
    <col min="7676" max="7676" width="81" style="457" customWidth="1"/>
    <col min="7677" max="7677" width="14.85546875" style="457" customWidth="1"/>
    <col min="7678" max="7678" width="15.7109375" style="457" customWidth="1"/>
    <col min="7679" max="7679" width="17.5703125" style="457" customWidth="1"/>
    <col min="7680" max="7680" width="18.42578125" style="457" customWidth="1"/>
    <col min="7681" max="7681" width="16.5703125" style="457" customWidth="1"/>
    <col min="7682" max="7682" width="17.7109375" style="457" customWidth="1"/>
    <col min="7683" max="7683" width="17.85546875" style="457" customWidth="1"/>
    <col min="7684" max="7684" width="18.42578125" style="457" customWidth="1"/>
    <col min="7685" max="7685" width="15.42578125" style="457" customWidth="1"/>
    <col min="7686" max="7686" width="14.5703125" style="457" customWidth="1"/>
    <col min="7687" max="7687" width="15" style="457" customWidth="1"/>
    <col min="7688" max="7688" width="6.7109375" style="457" customWidth="1"/>
    <col min="7689" max="7689" width="14.28515625" style="457" customWidth="1"/>
    <col min="7690" max="7690" width="17.5703125" style="457" customWidth="1"/>
    <col min="7691" max="7691" width="27.7109375" style="457" customWidth="1"/>
    <col min="7692" max="7694" width="9.140625" style="457" customWidth="1"/>
    <col min="7695" max="7695" width="14.85546875" style="457" customWidth="1"/>
    <col min="7696" max="7696" width="13.85546875" style="457" customWidth="1"/>
    <col min="7697" max="7918" width="9.140625" style="457" customWidth="1"/>
    <col min="7919" max="7919" width="9.140625" style="457"/>
    <col min="7920" max="7920" width="6.5703125" style="457" customWidth="1"/>
    <col min="7921" max="7921" width="79.5703125" style="457" customWidth="1"/>
    <col min="7922" max="7922" width="23.5703125" style="457" customWidth="1"/>
    <col min="7923" max="7923" width="27.85546875" style="457" customWidth="1"/>
    <col min="7924" max="7924" width="22.28515625" style="457" customWidth="1"/>
    <col min="7925" max="7925" width="23.5703125" style="457" customWidth="1"/>
    <col min="7926" max="7926" width="39" style="457" customWidth="1"/>
    <col min="7927" max="7927" width="36.42578125" style="457" customWidth="1"/>
    <col min="7928" max="7928" width="8" style="457" customWidth="1"/>
    <col min="7929" max="7929" width="15.5703125" style="457" customWidth="1"/>
    <col min="7930" max="7930" width="17.28515625" style="457" customWidth="1"/>
    <col min="7931" max="7931" width="18.85546875" style="457" customWidth="1"/>
    <col min="7932" max="7932" width="81" style="457" customWidth="1"/>
    <col min="7933" max="7933" width="14.85546875" style="457" customWidth="1"/>
    <col min="7934" max="7934" width="15.7109375" style="457" customWidth="1"/>
    <col min="7935" max="7935" width="17.5703125" style="457" customWidth="1"/>
    <col min="7936" max="7936" width="18.42578125" style="457" customWidth="1"/>
    <col min="7937" max="7937" width="16.5703125" style="457" customWidth="1"/>
    <col min="7938" max="7938" width="17.7109375" style="457" customWidth="1"/>
    <col min="7939" max="7939" width="17.85546875" style="457" customWidth="1"/>
    <col min="7940" max="7940" width="18.42578125" style="457" customWidth="1"/>
    <col min="7941" max="7941" width="15.42578125" style="457" customWidth="1"/>
    <col min="7942" max="7942" width="14.5703125" style="457" customWidth="1"/>
    <col min="7943" max="7943" width="15" style="457" customWidth="1"/>
    <col min="7944" max="7944" width="6.7109375" style="457" customWidth="1"/>
    <col min="7945" max="7945" width="14.28515625" style="457" customWidth="1"/>
    <col min="7946" max="7946" width="17.5703125" style="457" customWidth="1"/>
    <col min="7947" max="7947" width="27.7109375" style="457" customWidth="1"/>
    <col min="7948" max="7950" width="9.140625" style="457" customWidth="1"/>
    <col min="7951" max="7951" width="14.85546875" style="457" customWidth="1"/>
    <col min="7952" max="7952" width="13.85546875" style="457" customWidth="1"/>
    <col min="7953" max="8174" width="9.140625" style="457" customWidth="1"/>
    <col min="8175" max="8175" width="9.140625" style="457"/>
    <col min="8176" max="8176" width="6.5703125" style="457" customWidth="1"/>
    <col min="8177" max="8177" width="79.5703125" style="457" customWidth="1"/>
    <col min="8178" max="8178" width="23.5703125" style="457" customWidth="1"/>
    <col min="8179" max="8179" width="27.85546875" style="457" customWidth="1"/>
    <col min="8180" max="8180" width="22.28515625" style="457" customWidth="1"/>
    <col min="8181" max="8181" width="23.5703125" style="457" customWidth="1"/>
    <col min="8182" max="8182" width="39" style="457" customWidth="1"/>
    <col min="8183" max="8183" width="36.42578125" style="457" customWidth="1"/>
    <col min="8184" max="8184" width="8" style="457" customWidth="1"/>
    <col min="8185" max="8185" width="15.5703125" style="457" customWidth="1"/>
    <col min="8186" max="8186" width="17.28515625" style="457" customWidth="1"/>
    <col min="8187" max="8187" width="18.85546875" style="457" customWidth="1"/>
    <col min="8188" max="8188" width="81" style="457" customWidth="1"/>
    <col min="8189" max="8189" width="14.85546875" style="457" customWidth="1"/>
    <col min="8190" max="8190" width="15.7109375" style="457" customWidth="1"/>
    <col min="8191" max="8191" width="17.5703125" style="457" customWidth="1"/>
    <col min="8192" max="8192" width="18.42578125" style="457" customWidth="1"/>
    <col min="8193" max="8193" width="16.5703125" style="457" customWidth="1"/>
    <col min="8194" max="8194" width="17.7109375" style="457" customWidth="1"/>
    <col min="8195" max="8195" width="17.85546875" style="457" customWidth="1"/>
    <col min="8196" max="8196" width="18.42578125" style="457" customWidth="1"/>
    <col min="8197" max="8197" width="15.42578125" style="457" customWidth="1"/>
    <col min="8198" max="8198" width="14.5703125" style="457" customWidth="1"/>
    <col min="8199" max="8199" width="15" style="457" customWidth="1"/>
    <col min="8200" max="8200" width="6.7109375" style="457" customWidth="1"/>
    <col min="8201" max="8201" width="14.28515625" style="457" customWidth="1"/>
    <col min="8202" max="8202" width="17.5703125" style="457" customWidth="1"/>
    <col min="8203" max="8203" width="27.7109375" style="457" customWidth="1"/>
    <col min="8204" max="8206" width="9.140625" style="457" customWidth="1"/>
    <col min="8207" max="8207" width="14.85546875" style="457" customWidth="1"/>
    <col min="8208" max="8208" width="13.85546875" style="457" customWidth="1"/>
    <col min="8209" max="8430" width="9.140625" style="457" customWidth="1"/>
    <col min="8431" max="8431" width="9.140625" style="457"/>
    <col min="8432" max="8432" width="6.5703125" style="457" customWidth="1"/>
    <col min="8433" max="8433" width="79.5703125" style="457" customWidth="1"/>
    <col min="8434" max="8434" width="23.5703125" style="457" customWidth="1"/>
    <col min="8435" max="8435" width="27.85546875" style="457" customWidth="1"/>
    <col min="8436" max="8436" width="22.28515625" style="457" customWidth="1"/>
    <col min="8437" max="8437" width="23.5703125" style="457" customWidth="1"/>
    <col min="8438" max="8438" width="39" style="457" customWidth="1"/>
    <col min="8439" max="8439" width="36.42578125" style="457" customWidth="1"/>
    <col min="8440" max="8440" width="8" style="457" customWidth="1"/>
    <col min="8441" max="8441" width="15.5703125" style="457" customWidth="1"/>
    <col min="8442" max="8442" width="17.28515625" style="457" customWidth="1"/>
    <col min="8443" max="8443" width="18.85546875" style="457" customWidth="1"/>
    <col min="8444" max="8444" width="81" style="457" customWidth="1"/>
    <col min="8445" max="8445" width="14.85546875" style="457" customWidth="1"/>
    <col min="8446" max="8446" width="15.7109375" style="457" customWidth="1"/>
    <col min="8447" max="8447" width="17.5703125" style="457" customWidth="1"/>
    <col min="8448" max="8448" width="18.42578125" style="457" customWidth="1"/>
    <col min="8449" max="8449" width="16.5703125" style="457" customWidth="1"/>
    <col min="8450" max="8450" width="17.7109375" style="457" customWidth="1"/>
    <col min="8451" max="8451" width="17.85546875" style="457" customWidth="1"/>
    <col min="8452" max="8452" width="18.42578125" style="457" customWidth="1"/>
    <col min="8453" max="8453" width="15.42578125" style="457" customWidth="1"/>
    <col min="8454" max="8454" width="14.5703125" style="457" customWidth="1"/>
    <col min="8455" max="8455" width="15" style="457" customWidth="1"/>
    <col min="8456" max="8456" width="6.7109375" style="457" customWidth="1"/>
    <col min="8457" max="8457" width="14.28515625" style="457" customWidth="1"/>
    <col min="8458" max="8458" width="17.5703125" style="457" customWidth="1"/>
    <col min="8459" max="8459" width="27.7109375" style="457" customWidth="1"/>
    <col min="8460" max="8462" width="9.140625" style="457" customWidth="1"/>
    <col min="8463" max="8463" width="14.85546875" style="457" customWidth="1"/>
    <col min="8464" max="8464" width="13.85546875" style="457" customWidth="1"/>
    <col min="8465" max="8686" width="9.140625" style="457" customWidth="1"/>
    <col min="8687" max="8687" width="9.140625" style="457"/>
    <col min="8688" max="8688" width="6.5703125" style="457" customWidth="1"/>
    <col min="8689" max="8689" width="79.5703125" style="457" customWidth="1"/>
    <col min="8690" max="8690" width="23.5703125" style="457" customWidth="1"/>
    <col min="8691" max="8691" width="27.85546875" style="457" customWidth="1"/>
    <col min="8692" max="8692" width="22.28515625" style="457" customWidth="1"/>
    <col min="8693" max="8693" width="23.5703125" style="457" customWidth="1"/>
    <col min="8694" max="8694" width="39" style="457" customWidth="1"/>
    <col min="8695" max="8695" width="36.42578125" style="457" customWidth="1"/>
    <col min="8696" max="8696" width="8" style="457" customWidth="1"/>
    <col min="8697" max="8697" width="15.5703125" style="457" customWidth="1"/>
    <col min="8698" max="8698" width="17.28515625" style="457" customWidth="1"/>
    <col min="8699" max="8699" width="18.85546875" style="457" customWidth="1"/>
    <col min="8700" max="8700" width="81" style="457" customWidth="1"/>
    <col min="8701" max="8701" width="14.85546875" style="457" customWidth="1"/>
    <col min="8702" max="8702" width="15.7109375" style="457" customWidth="1"/>
    <col min="8703" max="8703" width="17.5703125" style="457" customWidth="1"/>
    <col min="8704" max="8704" width="18.42578125" style="457" customWidth="1"/>
    <col min="8705" max="8705" width="16.5703125" style="457" customWidth="1"/>
    <col min="8706" max="8706" width="17.7109375" style="457" customWidth="1"/>
    <col min="8707" max="8707" width="17.85546875" style="457" customWidth="1"/>
    <col min="8708" max="8708" width="18.42578125" style="457" customWidth="1"/>
    <col min="8709" max="8709" width="15.42578125" style="457" customWidth="1"/>
    <col min="8710" max="8710" width="14.5703125" style="457" customWidth="1"/>
    <col min="8711" max="8711" width="15" style="457" customWidth="1"/>
    <col min="8712" max="8712" width="6.7109375" style="457" customWidth="1"/>
    <col min="8713" max="8713" width="14.28515625" style="457" customWidth="1"/>
    <col min="8714" max="8714" width="17.5703125" style="457" customWidth="1"/>
    <col min="8715" max="8715" width="27.7109375" style="457" customWidth="1"/>
    <col min="8716" max="8718" width="9.140625" style="457" customWidth="1"/>
    <col min="8719" max="8719" width="14.85546875" style="457" customWidth="1"/>
    <col min="8720" max="8720" width="13.85546875" style="457" customWidth="1"/>
    <col min="8721" max="8942" width="9.140625" style="457" customWidth="1"/>
    <col min="8943" max="8943" width="9.140625" style="457"/>
    <col min="8944" max="8944" width="6.5703125" style="457" customWidth="1"/>
    <col min="8945" max="8945" width="79.5703125" style="457" customWidth="1"/>
    <col min="8946" max="8946" width="23.5703125" style="457" customWidth="1"/>
    <col min="8947" max="8947" width="27.85546875" style="457" customWidth="1"/>
    <col min="8948" max="8948" width="22.28515625" style="457" customWidth="1"/>
    <col min="8949" max="8949" width="23.5703125" style="457" customWidth="1"/>
    <col min="8950" max="8950" width="39" style="457" customWidth="1"/>
    <col min="8951" max="8951" width="36.42578125" style="457" customWidth="1"/>
    <col min="8952" max="8952" width="8" style="457" customWidth="1"/>
    <col min="8953" max="8953" width="15.5703125" style="457" customWidth="1"/>
    <col min="8954" max="8954" width="17.28515625" style="457" customWidth="1"/>
    <col min="8955" max="8955" width="18.85546875" style="457" customWidth="1"/>
    <col min="8956" max="8956" width="81" style="457" customWidth="1"/>
    <col min="8957" max="8957" width="14.85546875" style="457" customWidth="1"/>
    <col min="8958" max="8958" width="15.7109375" style="457" customWidth="1"/>
    <col min="8959" max="8959" width="17.5703125" style="457" customWidth="1"/>
    <col min="8960" max="8960" width="18.42578125" style="457" customWidth="1"/>
    <col min="8961" max="8961" width="16.5703125" style="457" customWidth="1"/>
    <col min="8962" max="8962" width="17.7109375" style="457" customWidth="1"/>
    <col min="8963" max="8963" width="17.85546875" style="457" customWidth="1"/>
    <col min="8964" max="8964" width="18.42578125" style="457" customWidth="1"/>
    <col min="8965" max="8965" width="15.42578125" style="457" customWidth="1"/>
    <col min="8966" max="8966" width="14.5703125" style="457" customWidth="1"/>
    <col min="8967" max="8967" width="15" style="457" customWidth="1"/>
    <col min="8968" max="8968" width="6.7109375" style="457" customWidth="1"/>
    <col min="8969" max="8969" width="14.28515625" style="457" customWidth="1"/>
    <col min="8970" max="8970" width="17.5703125" style="457" customWidth="1"/>
    <col min="8971" max="8971" width="27.7109375" style="457" customWidth="1"/>
    <col min="8972" max="8974" width="9.140625" style="457" customWidth="1"/>
    <col min="8975" max="8975" width="14.85546875" style="457" customWidth="1"/>
    <col min="8976" max="8976" width="13.85546875" style="457" customWidth="1"/>
    <col min="8977" max="9198" width="9.140625" style="457" customWidth="1"/>
    <col min="9199" max="9199" width="9.140625" style="457"/>
    <col min="9200" max="9200" width="6.5703125" style="457" customWidth="1"/>
    <col min="9201" max="9201" width="79.5703125" style="457" customWidth="1"/>
    <col min="9202" max="9202" width="23.5703125" style="457" customWidth="1"/>
    <col min="9203" max="9203" width="27.85546875" style="457" customWidth="1"/>
    <col min="9204" max="9204" width="22.28515625" style="457" customWidth="1"/>
    <col min="9205" max="9205" width="23.5703125" style="457" customWidth="1"/>
    <col min="9206" max="9206" width="39" style="457" customWidth="1"/>
    <col min="9207" max="9207" width="36.42578125" style="457" customWidth="1"/>
    <col min="9208" max="9208" width="8" style="457" customWidth="1"/>
    <col min="9209" max="9209" width="15.5703125" style="457" customWidth="1"/>
    <col min="9210" max="9210" width="17.28515625" style="457" customWidth="1"/>
    <col min="9211" max="9211" width="18.85546875" style="457" customWidth="1"/>
    <col min="9212" max="9212" width="81" style="457" customWidth="1"/>
    <col min="9213" max="9213" width="14.85546875" style="457" customWidth="1"/>
    <col min="9214" max="9214" width="15.7109375" style="457" customWidth="1"/>
    <col min="9215" max="9215" width="17.5703125" style="457" customWidth="1"/>
    <col min="9216" max="9216" width="18.42578125" style="457" customWidth="1"/>
    <col min="9217" max="9217" width="16.5703125" style="457" customWidth="1"/>
    <col min="9218" max="9218" width="17.7109375" style="457" customWidth="1"/>
    <col min="9219" max="9219" width="17.85546875" style="457" customWidth="1"/>
    <col min="9220" max="9220" width="18.42578125" style="457" customWidth="1"/>
    <col min="9221" max="9221" width="15.42578125" style="457" customWidth="1"/>
    <col min="9222" max="9222" width="14.5703125" style="457" customWidth="1"/>
    <col min="9223" max="9223" width="15" style="457" customWidth="1"/>
    <col min="9224" max="9224" width="6.7109375" style="457" customWidth="1"/>
    <col min="9225" max="9225" width="14.28515625" style="457" customWidth="1"/>
    <col min="9226" max="9226" width="17.5703125" style="457" customWidth="1"/>
    <col min="9227" max="9227" width="27.7109375" style="457" customWidth="1"/>
    <col min="9228" max="9230" width="9.140625" style="457" customWidth="1"/>
    <col min="9231" max="9231" width="14.85546875" style="457" customWidth="1"/>
    <col min="9232" max="9232" width="13.85546875" style="457" customWidth="1"/>
    <col min="9233" max="9454" width="9.140625" style="457" customWidth="1"/>
    <col min="9455" max="9455" width="9.140625" style="457"/>
    <col min="9456" max="9456" width="6.5703125" style="457" customWidth="1"/>
    <col min="9457" max="9457" width="79.5703125" style="457" customWidth="1"/>
    <col min="9458" max="9458" width="23.5703125" style="457" customWidth="1"/>
    <col min="9459" max="9459" width="27.85546875" style="457" customWidth="1"/>
    <col min="9460" max="9460" width="22.28515625" style="457" customWidth="1"/>
    <col min="9461" max="9461" width="23.5703125" style="457" customWidth="1"/>
    <col min="9462" max="9462" width="39" style="457" customWidth="1"/>
    <col min="9463" max="9463" width="36.42578125" style="457" customWidth="1"/>
    <col min="9464" max="9464" width="8" style="457" customWidth="1"/>
    <col min="9465" max="9465" width="15.5703125" style="457" customWidth="1"/>
    <col min="9466" max="9466" width="17.28515625" style="457" customWidth="1"/>
    <col min="9467" max="9467" width="18.85546875" style="457" customWidth="1"/>
    <col min="9468" max="9468" width="81" style="457" customWidth="1"/>
    <col min="9469" max="9469" width="14.85546875" style="457" customWidth="1"/>
    <col min="9470" max="9470" width="15.7109375" style="457" customWidth="1"/>
    <col min="9471" max="9471" width="17.5703125" style="457" customWidth="1"/>
    <col min="9472" max="9472" width="18.42578125" style="457" customWidth="1"/>
    <col min="9473" max="9473" width="16.5703125" style="457" customWidth="1"/>
    <col min="9474" max="9474" width="17.7109375" style="457" customWidth="1"/>
    <col min="9475" max="9475" width="17.85546875" style="457" customWidth="1"/>
    <col min="9476" max="9476" width="18.42578125" style="457" customWidth="1"/>
    <col min="9477" max="9477" width="15.42578125" style="457" customWidth="1"/>
    <col min="9478" max="9478" width="14.5703125" style="457" customWidth="1"/>
    <col min="9479" max="9479" width="15" style="457" customWidth="1"/>
    <col min="9480" max="9480" width="6.7109375" style="457" customWidth="1"/>
    <col min="9481" max="9481" width="14.28515625" style="457" customWidth="1"/>
    <col min="9482" max="9482" width="17.5703125" style="457" customWidth="1"/>
    <col min="9483" max="9483" width="27.7109375" style="457" customWidth="1"/>
    <col min="9484" max="9486" width="9.140625" style="457" customWidth="1"/>
    <col min="9487" max="9487" width="14.85546875" style="457" customWidth="1"/>
    <col min="9488" max="9488" width="13.85546875" style="457" customWidth="1"/>
    <col min="9489" max="9710" width="9.140625" style="457" customWidth="1"/>
    <col min="9711" max="9711" width="9.140625" style="457"/>
    <col min="9712" max="9712" width="6.5703125" style="457" customWidth="1"/>
    <col min="9713" max="9713" width="79.5703125" style="457" customWidth="1"/>
    <col min="9714" max="9714" width="23.5703125" style="457" customWidth="1"/>
    <col min="9715" max="9715" width="27.85546875" style="457" customWidth="1"/>
    <col min="9716" max="9716" width="22.28515625" style="457" customWidth="1"/>
    <col min="9717" max="9717" width="23.5703125" style="457" customWidth="1"/>
    <col min="9718" max="9718" width="39" style="457" customWidth="1"/>
    <col min="9719" max="9719" width="36.42578125" style="457" customWidth="1"/>
    <col min="9720" max="9720" width="8" style="457" customWidth="1"/>
    <col min="9721" max="9721" width="15.5703125" style="457" customWidth="1"/>
    <col min="9722" max="9722" width="17.28515625" style="457" customWidth="1"/>
    <col min="9723" max="9723" width="18.85546875" style="457" customWidth="1"/>
    <col min="9724" max="9724" width="81" style="457" customWidth="1"/>
    <col min="9725" max="9725" width="14.85546875" style="457" customWidth="1"/>
    <col min="9726" max="9726" width="15.7109375" style="457" customWidth="1"/>
    <col min="9727" max="9727" width="17.5703125" style="457" customWidth="1"/>
    <col min="9728" max="9728" width="18.42578125" style="457" customWidth="1"/>
    <col min="9729" max="9729" width="16.5703125" style="457" customWidth="1"/>
    <col min="9730" max="9730" width="17.7109375" style="457" customWidth="1"/>
    <col min="9731" max="9731" width="17.85546875" style="457" customWidth="1"/>
    <col min="9732" max="9732" width="18.42578125" style="457" customWidth="1"/>
    <col min="9733" max="9733" width="15.42578125" style="457" customWidth="1"/>
    <col min="9734" max="9734" width="14.5703125" style="457" customWidth="1"/>
    <col min="9735" max="9735" width="15" style="457" customWidth="1"/>
    <col min="9736" max="9736" width="6.7109375" style="457" customWidth="1"/>
    <col min="9737" max="9737" width="14.28515625" style="457" customWidth="1"/>
    <col min="9738" max="9738" width="17.5703125" style="457" customWidth="1"/>
    <col min="9739" max="9739" width="27.7109375" style="457" customWidth="1"/>
    <col min="9740" max="9742" width="9.140625" style="457" customWidth="1"/>
    <col min="9743" max="9743" width="14.85546875" style="457" customWidth="1"/>
    <col min="9744" max="9744" width="13.85546875" style="457" customWidth="1"/>
    <col min="9745" max="9966" width="9.140625" style="457" customWidth="1"/>
    <col min="9967" max="9967" width="9.140625" style="457"/>
    <col min="9968" max="9968" width="6.5703125" style="457" customWidth="1"/>
    <col min="9969" max="9969" width="79.5703125" style="457" customWidth="1"/>
    <col min="9970" max="9970" width="23.5703125" style="457" customWidth="1"/>
    <col min="9971" max="9971" width="27.85546875" style="457" customWidth="1"/>
    <col min="9972" max="9972" width="22.28515625" style="457" customWidth="1"/>
    <col min="9973" max="9973" width="23.5703125" style="457" customWidth="1"/>
    <col min="9974" max="9974" width="39" style="457" customWidth="1"/>
    <col min="9975" max="9975" width="36.42578125" style="457" customWidth="1"/>
    <col min="9976" max="9976" width="8" style="457" customWidth="1"/>
    <col min="9977" max="9977" width="15.5703125" style="457" customWidth="1"/>
    <col min="9978" max="9978" width="17.28515625" style="457" customWidth="1"/>
    <col min="9979" max="9979" width="18.85546875" style="457" customWidth="1"/>
    <col min="9980" max="9980" width="81" style="457" customWidth="1"/>
    <col min="9981" max="9981" width="14.85546875" style="457" customWidth="1"/>
    <col min="9982" max="9982" width="15.7109375" style="457" customWidth="1"/>
    <col min="9983" max="9983" width="17.5703125" style="457" customWidth="1"/>
    <col min="9984" max="9984" width="18.42578125" style="457" customWidth="1"/>
    <col min="9985" max="9985" width="16.5703125" style="457" customWidth="1"/>
    <col min="9986" max="9986" width="17.7109375" style="457" customWidth="1"/>
    <col min="9987" max="9987" width="17.85546875" style="457" customWidth="1"/>
    <col min="9988" max="9988" width="18.42578125" style="457" customWidth="1"/>
    <col min="9989" max="9989" width="15.42578125" style="457" customWidth="1"/>
    <col min="9990" max="9990" width="14.5703125" style="457" customWidth="1"/>
    <col min="9991" max="9991" width="15" style="457" customWidth="1"/>
    <col min="9992" max="9992" width="6.7109375" style="457" customWidth="1"/>
    <col min="9993" max="9993" width="14.28515625" style="457" customWidth="1"/>
    <col min="9994" max="9994" width="17.5703125" style="457" customWidth="1"/>
    <col min="9995" max="9995" width="27.7109375" style="457" customWidth="1"/>
    <col min="9996" max="9998" width="9.140625" style="457" customWidth="1"/>
    <col min="9999" max="9999" width="14.85546875" style="457" customWidth="1"/>
    <col min="10000" max="10000" width="13.85546875" style="457" customWidth="1"/>
    <col min="10001" max="10222" width="9.140625" style="457" customWidth="1"/>
    <col min="10223" max="10223" width="9.140625" style="457"/>
    <col min="10224" max="10224" width="6.5703125" style="457" customWidth="1"/>
    <col min="10225" max="10225" width="79.5703125" style="457" customWidth="1"/>
    <col min="10226" max="10226" width="23.5703125" style="457" customWidth="1"/>
    <col min="10227" max="10227" width="27.85546875" style="457" customWidth="1"/>
    <col min="10228" max="10228" width="22.28515625" style="457" customWidth="1"/>
    <col min="10229" max="10229" width="23.5703125" style="457" customWidth="1"/>
    <col min="10230" max="10230" width="39" style="457" customWidth="1"/>
    <col min="10231" max="10231" width="36.42578125" style="457" customWidth="1"/>
    <col min="10232" max="10232" width="8" style="457" customWidth="1"/>
    <col min="10233" max="10233" width="15.5703125" style="457" customWidth="1"/>
    <col min="10234" max="10234" width="17.28515625" style="457" customWidth="1"/>
    <col min="10235" max="10235" width="18.85546875" style="457" customWidth="1"/>
    <col min="10236" max="10236" width="81" style="457" customWidth="1"/>
    <col min="10237" max="10237" width="14.85546875" style="457" customWidth="1"/>
    <col min="10238" max="10238" width="15.7109375" style="457" customWidth="1"/>
    <col min="10239" max="10239" width="17.5703125" style="457" customWidth="1"/>
    <col min="10240" max="10240" width="18.42578125" style="457" customWidth="1"/>
    <col min="10241" max="10241" width="16.5703125" style="457" customWidth="1"/>
    <col min="10242" max="10242" width="17.7109375" style="457" customWidth="1"/>
    <col min="10243" max="10243" width="17.85546875" style="457" customWidth="1"/>
    <col min="10244" max="10244" width="18.42578125" style="457" customWidth="1"/>
    <col min="10245" max="10245" width="15.42578125" style="457" customWidth="1"/>
    <col min="10246" max="10246" width="14.5703125" style="457" customWidth="1"/>
    <col min="10247" max="10247" width="15" style="457" customWidth="1"/>
    <col min="10248" max="10248" width="6.7109375" style="457" customWidth="1"/>
    <col min="10249" max="10249" width="14.28515625" style="457" customWidth="1"/>
    <col min="10250" max="10250" width="17.5703125" style="457" customWidth="1"/>
    <col min="10251" max="10251" width="27.7109375" style="457" customWidth="1"/>
    <col min="10252" max="10254" width="9.140625" style="457" customWidth="1"/>
    <col min="10255" max="10255" width="14.85546875" style="457" customWidth="1"/>
    <col min="10256" max="10256" width="13.85546875" style="457" customWidth="1"/>
    <col min="10257" max="10478" width="9.140625" style="457" customWidth="1"/>
    <col min="10479" max="10479" width="9.140625" style="457"/>
    <col min="10480" max="10480" width="6.5703125" style="457" customWidth="1"/>
    <col min="10481" max="10481" width="79.5703125" style="457" customWidth="1"/>
    <col min="10482" max="10482" width="23.5703125" style="457" customWidth="1"/>
    <col min="10483" max="10483" width="27.85546875" style="457" customWidth="1"/>
    <col min="10484" max="10484" width="22.28515625" style="457" customWidth="1"/>
    <col min="10485" max="10485" width="23.5703125" style="457" customWidth="1"/>
    <col min="10486" max="10486" width="39" style="457" customWidth="1"/>
    <col min="10487" max="10487" width="36.42578125" style="457" customWidth="1"/>
    <col min="10488" max="10488" width="8" style="457" customWidth="1"/>
    <col min="10489" max="10489" width="15.5703125" style="457" customWidth="1"/>
    <col min="10490" max="10490" width="17.28515625" style="457" customWidth="1"/>
    <col min="10491" max="10491" width="18.85546875" style="457" customWidth="1"/>
    <col min="10492" max="10492" width="81" style="457" customWidth="1"/>
    <col min="10493" max="10493" width="14.85546875" style="457" customWidth="1"/>
    <col min="10494" max="10494" width="15.7109375" style="457" customWidth="1"/>
    <col min="10495" max="10495" width="17.5703125" style="457" customWidth="1"/>
    <col min="10496" max="10496" width="18.42578125" style="457" customWidth="1"/>
    <col min="10497" max="10497" width="16.5703125" style="457" customWidth="1"/>
    <col min="10498" max="10498" width="17.7109375" style="457" customWidth="1"/>
    <col min="10499" max="10499" width="17.85546875" style="457" customWidth="1"/>
    <col min="10500" max="10500" width="18.42578125" style="457" customWidth="1"/>
    <col min="10501" max="10501" width="15.42578125" style="457" customWidth="1"/>
    <col min="10502" max="10502" width="14.5703125" style="457" customWidth="1"/>
    <col min="10503" max="10503" width="15" style="457" customWidth="1"/>
    <col min="10504" max="10504" width="6.7109375" style="457" customWidth="1"/>
    <col min="10505" max="10505" width="14.28515625" style="457" customWidth="1"/>
    <col min="10506" max="10506" width="17.5703125" style="457" customWidth="1"/>
    <col min="10507" max="10507" width="27.7109375" style="457" customWidth="1"/>
    <col min="10508" max="10510" width="9.140625" style="457" customWidth="1"/>
    <col min="10511" max="10511" width="14.85546875" style="457" customWidth="1"/>
    <col min="10512" max="10512" width="13.85546875" style="457" customWidth="1"/>
    <col min="10513" max="10734" width="9.140625" style="457" customWidth="1"/>
    <col min="10735" max="10735" width="9.140625" style="457"/>
    <col min="10736" max="10736" width="6.5703125" style="457" customWidth="1"/>
    <col min="10737" max="10737" width="79.5703125" style="457" customWidth="1"/>
    <col min="10738" max="10738" width="23.5703125" style="457" customWidth="1"/>
    <col min="10739" max="10739" width="27.85546875" style="457" customWidth="1"/>
    <col min="10740" max="10740" width="22.28515625" style="457" customWidth="1"/>
    <col min="10741" max="10741" width="23.5703125" style="457" customWidth="1"/>
    <col min="10742" max="10742" width="39" style="457" customWidth="1"/>
    <col min="10743" max="10743" width="36.42578125" style="457" customWidth="1"/>
    <col min="10744" max="10744" width="8" style="457" customWidth="1"/>
    <col min="10745" max="10745" width="15.5703125" style="457" customWidth="1"/>
    <col min="10746" max="10746" width="17.28515625" style="457" customWidth="1"/>
    <col min="10747" max="10747" width="18.85546875" style="457" customWidth="1"/>
    <col min="10748" max="10748" width="81" style="457" customWidth="1"/>
    <col min="10749" max="10749" width="14.85546875" style="457" customWidth="1"/>
    <col min="10750" max="10750" width="15.7109375" style="457" customWidth="1"/>
    <col min="10751" max="10751" width="17.5703125" style="457" customWidth="1"/>
    <col min="10752" max="10752" width="18.42578125" style="457" customWidth="1"/>
    <col min="10753" max="10753" width="16.5703125" style="457" customWidth="1"/>
    <col min="10754" max="10754" width="17.7109375" style="457" customWidth="1"/>
    <col min="10755" max="10755" width="17.85546875" style="457" customWidth="1"/>
    <col min="10756" max="10756" width="18.42578125" style="457" customWidth="1"/>
    <col min="10757" max="10757" width="15.42578125" style="457" customWidth="1"/>
    <col min="10758" max="10758" width="14.5703125" style="457" customWidth="1"/>
    <col min="10759" max="10759" width="15" style="457" customWidth="1"/>
    <col min="10760" max="10760" width="6.7109375" style="457" customWidth="1"/>
    <col min="10761" max="10761" width="14.28515625" style="457" customWidth="1"/>
    <col min="10762" max="10762" width="17.5703125" style="457" customWidth="1"/>
    <col min="10763" max="10763" width="27.7109375" style="457" customWidth="1"/>
    <col min="10764" max="10766" width="9.140625" style="457" customWidth="1"/>
    <col min="10767" max="10767" width="14.85546875" style="457" customWidth="1"/>
    <col min="10768" max="10768" width="13.85546875" style="457" customWidth="1"/>
    <col min="10769" max="10990" width="9.140625" style="457" customWidth="1"/>
    <col min="10991" max="10991" width="9.140625" style="457"/>
    <col min="10992" max="10992" width="6.5703125" style="457" customWidth="1"/>
    <col min="10993" max="10993" width="79.5703125" style="457" customWidth="1"/>
    <col min="10994" max="10994" width="23.5703125" style="457" customWidth="1"/>
    <col min="10995" max="10995" width="27.85546875" style="457" customWidth="1"/>
    <col min="10996" max="10996" width="22.28515625" style="457" customWidth="1"/>
    <col min="10997" max="10997" width="23.5703125" style="457" customWidth="1"/>
    <col min="10998" max="10998" width="39" style="457" customWidth="1"/>
    <col min="10999" max="10999" width="36.42578125" style="457" customWidth="1"/>
    <col min="11000" max="11000" width="8" style="457" customWidth="1"/>
    <col min="11001" max="11001" width="15.5703125" style="457" customWidth="1"/>
    <col min="11002" max="11002" width="17.28515625" style="457" customWidth="1"/>
    <col min="11003" max="11003" width="18.85546875" style="457" customWidth="1"/>
    <col min="11004" max="11004" width="81" style="457" customWidth="1"/>
    <col min="11005" max="11005" width="14.85546875" style="457" customWidth="1"/>
    <col min="11006" max="11006" width="15.7109375" style="457" customWidth="1"/>
    <col min="11007" max="11007" width="17.5703125" style="457" customWidth="1"/>
    <col min="11008" max="11008" width="18.42578125" style="457" customWidth="1"/>
    <col min="11009" max="11009" width="16.5703125" style="457" customWidth="1"/>
    <col min="11010" max="11010" width="17.7109375" style="457" customWidth="1"/>
    <col min="11011" max="11011" width="17.85546875" style="457" customWidth="1"/>
    <col min="11012" max="11012" width="18.42578125" style="457" customWidth="1"/>
    <col min="11013" max="11013" width="15.42578125" style="457" customWidth="1"/>
    <col min="11014" max="11014" width="14.5703125" style="457" customWidth="1"/>
    <col min="11015" max="11015" width="15" style="457" customWidth="1"/>
    <col min="11016" max="11016" width="6.7109375" style="457" customWidth="1"/>
    <col min="11017" max="11017" width="14.28515625" style="457" customWidth="1"/>
    <col min="11018" max="11018" width="17.5703125" style="457" customWidth="1"/>
    <col min="11019" max="11019" width="27.7109375" style="457" customWidth="1"/>
    <col min="11020" max="11022" width="9.140625" style="457" customWidth="1"/>
    <col min="11023" max="11023" width="14.85546875" style="457" customWidth="1"/>
    <col min="11024" max="11024" width="13.85546875" style="457" customWidth="1"/>
    <col min="11025" max="11246" width="9.140625" style="457" customWidth="1"/>
    <col min="11247" max="11247" width="9.140625" style="457"/>
    <col min="11248" max="11248" width="6.5703125" style="457" customWidth="1"/>
    <col min="11249" max="11249" width="79.5703125" style="457" customWidth="1"/>
    <col min="11250" max="11250" width="23.5703125" style="457" customWidth="1"/>
    <col min="11251" max="11251" width="27.85546875" style="457" customWidth="1"/>
    <col min="11252" max="11252" width="22.28515625" style="457" customWidth="1"/>
    <col min="11253" max="11253" width="23.5703125" style="457" customWidth="1"/>
    <col min="11254" max="11254" width="39" style="457" customWidth="1"/>
    <col min="11255" max="11255" width="36.42578125" style="457" customWidth="1"/>
    <col min="11256" max="11256" width="8" style="457" customWidth="1"/>
    <col min="11257" max="11257" width="15.5703125" style="457" customWidth="1"/>
    <col min="11258" max="11258" width="17.28515625" style="457" customWidth="1"/>
    <col min="11259" max="11259" width="18.85546875" style="457" customWidth="1"/>
    <col min="11260" max="11260" width="81" style="457" customWidth="1"/>
    <col min="11261" max="11261" width="14.85546875" style="457" customWidth="1"/>
    <col min="11262" max="11262" width="15.7109375" style="457" customWidth="1"/>
    <col min="11263" max="11263" width="17.5703125" style="457" customWidth="1"/>
    <col min="11264" max="11264" width="18.42578125" style="457" customWidth="1"/>
    <col min="11265" max="11265" width="16.5703125" style="457" customWidth="1"/>
    <col min="11266" max="11266" width="17.7109375" style="457" customWidth="1"/>
    <col min="11267" max="11267" width="17.85546875" style="457" customWidth="1"/>
    <col min="11268" max="11268" width="18.42578125" style="457" customWidth="1"/>
    <col min="11269" max="11269" width="15.42578125" style="457" customWidth="1"/>
    <col min="11270" max="11270" width="14.5703125" style="457" customWidth="1"/>
    <col min="11271" max="11271" width="15" style="457" customWidth="1"/>
    <col min="11272" max="11272" width="6.7109375" style="457" customWidth="1"/>
    <col min="11273" max="11273" width="14.28515625" style="457" customWidth="1"/>
    <col min="11274" max="11274" width="17.5703125" style="457" customWidth="1"/>
    <col min="11275" max="11275" width="27.7109375" style="457" customWidth="1"/>
    <col min="11276" max="11278" width="9.140625" style="457" customWidth="1"/>
    <col min="11279" max="11279" width="14.85546875" style="457" customWidth="1"/>
    <col min="11280" max="11280" width="13.85546875" style="457" customWidth="1"/>
    <col min="11281" max="11502" width="9.140625" style="457" customWidth="1"/>
    <col min="11503" max="11503" width="9.140625" style="457"/>
    <col min="11504" max="11504" width="6.5703125" style="457" customWidth="1"/>
    <col min="11505" max="11505" width="79.5703125" style="457" customWidth="1"/>
    <col min="11506" max="11506" width="23.5703125" style="457" customWidth="1"/>
    <col min="11507" max="11507" width="27.85546875" style="457" customWidth="1"/>
    <col min="11508" max="11508" width="22.28515625" style="457" customWidth="1"/>
    <col min="11509" max="11509" width="23.5703125" style="457" customWidth="1"/>
    <col min="11510" max="11510" width="39" style="457" customWidth="1"/>
    <col min="11511" max="11511" width="36.42578125" style="457" customWidth="1"/>
    <col min="11512" max="11512" width="8" style="457" customWidth="1"/>
    <col min="11513" max="11513" width="15.5703125" style="457" customWidth="1"/>
    <col min="11514" max="11514" width="17.28515625" style="457" customWidth="1"/>
    <col min="11515" max="11515" width="18.85546875" style="457" customWidth="1"/>
    <col min="11516" max="11516" width="81" style="457" customWidth="1"/>
    <col min="11517" max="11517" width="14.85546875" style="457" customWidth="1"/>
    <col min="11518" max="11518" width="15.7109375" style="457" customWidth="1"/>
    <col min="11519" max="11519" width="17.5703125" style="457" customWidth="1"/>
    <col min="11520" max="11520" width="18.42578125" style="457" customWidth="1"/>
    <col min="11521" max="11521" width="16.5703125" style="457" customWidth="1"/>
    <col min="11522" max="11522" width="17.7109375" style="457" customWidth="1"/>
    <col min="11523" max="11523" width="17.85546875" style="457" customWidth="1"/>
    <col min="11524" max="11524" width="18.42578125" style="457" customWidth="1"/>
    <col min="11525" max="11525" width="15.42578125" style="457" customWidth="1"/>
    <col min="11526" max="11526" width="14.5703125" style="457" customWidth="1"/>
    <col min="11527" max="11527" width="15" style="457" customWidth="1"/>
    <col min="11528" max="11528" width="6.7109375" style="457" customWidth="1"/>
    <col min="11529" max="11529" width="14.28515625" style="457" customWidth="1"/>
    <col min="11530" max="11530" width="17.5703125" style="457" customWidth="1"/>
    <col min="11531" max="11531" width="27.7109375" style="457" customWidth="1"/>
    <col min="11532" max="11534" width="9.140625" style="457" customWidth="1"/>
    <col min="11535" max="11535" width="14.85546875" style="457" customWidth="1"/>
    <col min="11536" max="11536" width="13.85546875" style="457" customWidth="1"/>
    <col min="11537" max="11758" width="9.140625" style="457" customWidth="1"/>
    <col min="11759" max="11759" width="9.140625" style="457"/>
    <col min="11760" max="11760" width="6.5703125" style="457" customWidth="1"/>
    <col min="11761" max="11761" width="79.5703125" style="457" customWidth="1"/>
    <col min="11762" max="11762" width="23.5703125" style="457" customWidth="1"/>
    <col min="11763" max="11763" width="27.85546875" style="457" customWidth="1"/>
    <col min="11764" max="11764" width="22.28515625" style="457" customWidth="1"/>
    <col min="11765" max="11765" width="23.5703125" style="457" customWidth="1"/>
    <col min="11766" max="11766" width="39" style="457" customWidth="1"/>
    <col min="11767" max="11767" width="36.42578125" style="457" customWidth="1"/>
    <col min="11768" max="11768" width="8" style="457" customWidth="1"/>
    <col min="11769" max="11769" width="15.5703125" style="457" customWidth="1"/>
    <col min="11770" max="11770" width="17.28515625" style="457" customWidth="1"/>
    <col min="11771" max="11771" width="18.85546875" style="457" customWidth="1"/>
    <col min="11772" max="11772" width="81" style="457" customWidth="1"/>
    <col min="11773" max="11773" width="14.85546875" style="457" customWidth="1"/>
    <col min="11774" max="11774" width="15.7109375" style="457" customWidth="1"/>
    <col min="11775" max="11775" width="17.5703125" style="457" customWidth="1"/>
    <col min="11776" max="11776" width="18.42578125" style="457" customWidth="1"/>
    <col min="11777" max="11777" width="16.5703125" style="457" customWidth="1"/>
    <col min="11778" max="11778" width="17.7109375" style="457" customWidth="1"/>
    <col min="11779" max="11779" width="17.85546875" style="457" customWidth="1"/>
    <col min="11780" max="11780" width="18.42578125" style="457" customWidth="1"/>
    <col min="11781" max="11781" width="15.42578125" style="457" customWidth="1"/>
    <col min="11782" max="11782" width="14.5703125" style="457" customWidth="1"/>
    <col min="11783" max="11783" width="15" style="457" customWidth="1"/>
    <col min="11784" max="11784" width="6.7109375" style="457" customWidth="1"/>
    <col min="11785" max="11785" width="14.28515625" style="457" customWidth="1"/>
    <col min="11786" max="11786" width="17.5703125" style="457" customWidth="1"/>
    <col min="11787" max="11787" width="27.7109375" style="457" customWidth="1"/>
    <col min="11788" max="11790" width="9.140625" style="457" customWidth="1"/>
    <col min="11791" max="11791" width="14.85546875" style="457" customWidth="1"/>
    <col min="11792" max="11792" width="13.85546875" style="457" customWidth="1"/>
    <col min="11793" max="12014" width="9.140625" style="457" customWidth="1"/>
    <col min="12015" max="12015" width="9.140625" style="457"/>
    <col min="12016" max="12016" width="6.5703125" style="457" customWidth="1"/>
    <col min="12017" max="12017" width="79.5703125" style="457" customWidth="1"/>
    <col min="12018" max="12018" width="23.5703125" style="457" customWidth="1"/>
    <col min="12019" max="12019" width="27.85546875" style="457" customWidth="1"/>
    <col min="12020" max="12020" width="22.28515625" style="457" customWidth="1"/>
    <col min="12021" max="12021" width="23.5703125" style="457" customWidth="1"/>
    <col min="12022" max="12022" width="39" style="457" customWidth="1"/>
    <col min="12023" max="12023" width="36.42578125" style="457" customWidth="1"/>
    <col min="12024" max="12024" width="8" style="457" customWidth="1"/>
    <col min="12025" max="12025" width="15.5703125" style="457" customWidth="1"/>
    <col min="12026" max="12026" width="17.28515625" style="457" customWidth="1"/>
    <col min="12027" max="12027" width="18.85546875" style="457" customWidth="1"/>
    <col min="12028" max="12028" width="81" style="457" customWidth="1"/>
    <col min="12029" max="12029" width="14.85546875" style="457" customWidth="1"/>
    <col min="12030" max="12030" width="15.7109375" style="457" customWidth="1"/>
    <col min="12031" max="12031" width="17.5703125" style="457" customWidth="1"/>
    <col min="12032" max="12032" width="18.42578125" style="457" customWidth="1"/>
    <col min="12033" max="12033" width="16.5703125" style="457" customWidth="1"/>
    <col min="12034" max="12034" width="17.7109375" style="457" customWidth="1"/>
    <col min="12035" max="12035" width="17.85546875" style="457" customWidth="1"/>
    <col min="12036" max="12036" width="18.42578125" style="457" customWidth="1"/>
    <col min="12037" max="12037" width="15.42578125" style="457" customWidth="1"/>
    <col min="12038" max="12038" width="14.5703125" style="457" customWidth="1"/>
    <col min="12039" max="12039" width="15" style="457" customWidth="1"/>
    <col min="12040" max="12040" width="6.7109375" style="457" customWidth="1"/>
    <col min="12041" max="12041" width="14.28515625" style="457" customWidth="1"/>
    <col min="12042" max="12042" width="17.5703125" style="457" customWidth="1"/>
    <col min="12043" max="12043" width="27.7109375" style="457" customWidth="1"/>
    <col min="12044" max="12046" width="9.140625" style="457" customWidth="1"/>
    <col min="12047" max="12047" width="14.85546875" style="457" customWidth="1"/>
    <col min="12048" max="12048" width="13.85546875" style="457" customWidth="1"/>
    <col min="12049" max="12270" width="9.140625" style="457" customWidth="1"/>
    <col min="12271" max="12271" width="9.140625" style="457"/>
    <col min="12272" max="12272" width="6.5703125" style="457" customWidth="1"/>
    <col min="12273" max="12273" width="79.5703125" style="457" customWidth="1"/>
    <col min="12274" max="12274" width="23.5703125" style="457" customWidth="1"/>
    <col min="12275" max="12275" width="27.85546875" style="457" customWidth="1"/>
    <col min="12276" max="12276" width="22.28515625" style="457" customWidth="1"/>
    <col min="12277" max="12277" width="23.5703125" style="457" customWidth="1"/>
    <col min="12278" max="12278" width="39" style="457" customWidth="1"/>
    <col min="12279" max="12279" width="36.42578125" style="457" customWidth="1"/>
    <col min="12280" max="12280" width="8" style="457" customWidth="1"/>
    <col min="12281" max="12281" width="15.5703125" style="457" customWidth="1"/>
    <col min="12282" max="12282" width="17.28515625" style="457" customWidth="1"/>
    <col min="12283" max="12283" width="18.85546875" style="457" customWidth="1"/>
    <col min="12284" max="12284" width="81" style="457" customWidth="1"/>
    <col min="12285" max="12285" width="14.85546875" style="457" customWidth="1"/>
    <col min="12286" max="12286" width="15.7109375" style="457" customWidth="1"/>
    <col min="12287" max="12287" width="17.5703125" style="457" customWidth="1"/>
    <col min="12288" max="12288" width="18.42578125" style="457" customWidth="1"/>
    <col min="12289" max="12289" width="16.5703125" style="457" customWidth="1"/>
    <col min="12290" max="12290" width="17.7109375" style="457" customWidth="1"/>
    <col min="12291" max="12291" width="17.85546875" style="457" customWidth="1"/>
    <col min="12292" max="12292" width="18.42578125" style="457" customWidth="1"/>
    <col min="12293" max="12293" width="15.42578125" style="457" customWidth="1"/>
    <col min="12294" max="12294" width="14.5703125" style="457" customWidth="1"/>
    <col min="12295" max="12295" width="15" style="457" customWidth="1"/>
    <col min="12296" max="12296" width="6.7109375" style="457" customWidth="1"/>
    <col min="12297" max="12297" width="14.28515625" style="457" customWidth="1"/>
    <col min="12298" max="12298" width="17.5703125" style="457" customWidth="1"/>
    <col min="12299" max="12299" width="27.7109375" style="457" customWidth="1"/>
    <col min="12300" max="12302" width="9.140625" style="457" customWidth="1"/>
    <col min="12303" max="12303" width="14.85546875" style="457" customWidth="1"/>
    <col min="12304" max="12304" width="13.85546875" style="457" customWidth="1"/>
    <col min="12305" max="12526" width="9.140625" style="457" customWidth="1"/>
    <col min="12527" max="12527" width="9.140625" style="457"/>
    <col min="12528" max="12528" width="6.5703125" style="457" customWidth="1"/>
    <col min="12529" max="12529" width="79.5703125" style="457" customWidth="1"/>
    <col min="12530" max="12530" width="23.5703125" style="457" customWidth="1"/>
    <col min="12531" max="12531" width="27.85546875" style="457" customWidth="1"/>
    <col min="12532" max="12532" width="22.28515625" style="457" customWidth="1"/>
    <col min="12533" max="12533" width="23.5703125" style="457" customWidth="1"/>
    <col min="12534" max="12534" width="39" style="457" customWidth="1"/>
    <col min="12535" max="12535" width="36.42578125" style="457" customWidth="1"/>
    <col min="12536" max="12536" width="8" style="457" customWidth="1"/>
    <col min="12537" max="12537" width="15.5703125" style="457" customWidth="1"/>
    <col min="12538" max="12538" width="17.28515625" style="457" customWidth="1"/>
    <col min="12539" max="12539" width="18.85546875" style="457" customWidth="1"/>
    <col min="12540" max="12540" width="81" style="457" customWidth="1"/>
    <col min="12541" max="12541" width="14.85546875" style="457" customWidth="1"/>
    <col min="12542" max="12542" width="15.7109375" style="457" customWidth="1"/>
    <col min="12543" max="12543" width="17.5703125" style="457" customWidth="1"/>
    <col min="12544" max="12544" width="18.42578125" style="457" customWidth="1"/>
    <col min="12545" max="12545" width="16.5703125" style="457" customWidth="1"/>
    <col min="12546" max="12546" width="17.7109375" style="457" customWidth="1"/>
    <col min="12547" max="12547" width="17.85546875" style="457" customWidth="1"/>
    <col min="12548" max="12548" width="18.42578125" style="457" customWidth="1"/>
    <col min="12549" max="12549" width="15.42578125" style="457" customWidth="1"/>
    <col min="12550" max="12550" width="14.5703125" style="457" customWidth="1"/>
    <col min="12551" max="12551" width="15" style="457" customWidth="1"/>
    <col min="12552" max="12552" width="6.7109375" style="457" customWidth="1"/>
    <col min="12553" max="12553" width="14.28515625" style="457" customWidth="1"/>
    <col min="12554" max="12554" width="17.5703125" style="457" customWidth="1"/>
    <col min="12555" max="12555" width="27.7109375" style="457" customWidth="1"/>
    <col min="12556" max="12558" width="9.140625" style="457" customWidth="1"/>
    <col min="12559" max="12559" width="14.85546875" style="457" customWidth="1"/>
    <col min="12560" max="12560" width="13.85546875" style="457" customWidth="1"/>
    <col min="12561" max="12782" width="9.140625" style="457" customWidth="1"/>
    <col min="12783" max="12783" width="9.140625" style="457"/>
    <col min="12784" max="12784" width="6.5703125" style="457" customWidth="1"/>
    <col min="12785" max="12785" width="79.5703125" style="457" customWidth="1"/>
    <col min="12786" max="12786" width="23.5703125" style="457" customWidth="1"/>
    <col min="12787" max="12787" width="27.85546875" style="457" customWidth="1"/>
    <col min="12788" max="12788" width="22.28515625" style="457" customWidth="1"/>
    <col min="12789" max="12789" width="23.5703125" style="457" customWidth="1"/>
    <col min="12790" max="12790" width="39" style="457" customWidth="1"/>
    <col min="12791" max="12791" width="36.42578125" style="457" customWidth="1"/>
    <col min="12792" max="12792" width="8" style="457" customWidth="1"/>
    <col min="12793" max="12793" width="15.5703125" style="457" customWidth="1"/>
    <col min="12794" max="12794" width="17.28515625" style="457" customWidth="1"/>
    <col min="12795" max="12795" width="18.85546875" style="457" customWidth="1"/>
    <col min="12796" max="12796" width="81" style="457" customWidth="1"/>
    <col min="12797" max="12797" width="14.85546875" style="457" customWidth="1"/>
    <col min="12798" max="12798" width="15.7109375" style="457" customWidth="1"/>
    <col min="12799" max="12799" width="17.5703125" style="457" customWidth="1"/>
    <col min="12800" max="12800" width="18.42578125" style="457" customWidth="1"/>
    <col min="12801" max="12801" width="16.5703125" style="457" customWidth="1"/>
    <col min="12802" max="12802" width="17.7109375" style="457" customWidth="1"/>
    <col min="12803" max="12803" width="17.85546875" style="457" customWidth="1"/>
    <col min="12804" max="12804" width="18.42578125" style="457" customWidth="1"/>
    <col min="12805" max="12805" width="15.42578125" style="457" customWidth="1"/>
    <col min="12806" max="12806" width="14.5703125" style="457" customWidth="1"/>
    <col min="12807" max="12807" width="15" style="457" customWidth="1"/>
    <col min="12808" max="12808" width="6.7109375" style="457" customWidth="1"/>
    <col min="12809" max="12809" width="14.28515625" style="457" customWidth="1"/>
    <col min="12810" max="12810" width="17.5703125" style="457" customWidth="1"/>
    <col min="12811" max="12811" width="27.7109375" style="457" customWidth="1"/>
    <col min="12812" max="12814" width="9.140625" style="457" customWidth="1"/>
    <col min="12815" max="12815" width="14.85546875" style="457" customWidth="1"/>
    <col min="12816" max="12816" width="13.85546875" style="457" customWidth="1"/>
    <col min="12817" max="13038" width="9.140625" style="457" customWidth="1"/>
    <col min="13039" max="13039" width="9.140625" style="457"/>
    <col min="13040" max="13040" width="6.5703125" style="457" customWidth="1"/>
    <col min="13041" max="13041" width="79.5703125" style="457" customWidth="1"/>
    <col min="13042" max="13042" width="23.5703125" style="457" customWidth="1"/>
    <col min="13043" max="13043" width="27.85546875" style="457" customWidth="1"/>
    <col min="13044" max="13044" width="22.28515625" style="457" customWidth="1"/>
    <col min="13045" max="13045" width="23.5703125" style="457" customWidth="1"/>
    <col min="13046" max="13046" width="39" style="457" customWidth="1"/>
    <col min="13047" max="13047" width="36.42578125" style="457" customWidth="1"/>
    <col min="13048" max="13048" width="8" style="457" customWidth="1"/>
    <col min="13049" max="13049" width="15.5703125" style="457" customWidth="1"/>
    <col min="13050" max="13050" width="17.28515625" style="457" customWidth="1"/>
    <col min="13051" max="13051" width="18.85546875" style="457" customWidth="1"/>
    <col min="13052" max="13052" width="81" style="457" customWidth="1"/>
    <col min="13053" max="13053" width="14.85546875" style="457" customWidth="1"/>
    <col min="13054" max="13054" width="15.7109375" style="457" customWidth="1"/>
    <col min="13055" max="13055" width="17.5703125" style="457" customWidth="1"/>
    <col min="13056" max="13056" width="18.42578125" style="457" customWidth="1"/>
    <col min="13057" max="13057" width="16.5703125" style="457" customWidth="1"/>
    <col min="13058" max="13058" width="17.7109375" style="457" customWidth="1"/>
    <col min="13059" max="13059" width="17.85546875" style="457" customWidth="1"/>
    <col min="13060" max="13060" width="18.42578125" style="457" customWidth="1"/>
    <col min="13061" max="13061" width="15.42578125" style="457" customWidth="1"/>
    <col min="13062" max="13062" width="14.5703125" style="457" customWidth="1"/>
    <col min="13063" max="13063" width="15" style="457" customWidth="1"/>
    <col min="13064" max="13064" width="6.7109375" style="457" customWidth="1"/>
    <col min="13065" max="13065" width="14.28515625" style="457" customWidth="1"/>
    <col min="13066" max="13066" width="17.5703125" style="457" customWidth="1"/>
    <col min="13067" max="13067" width="27.7109375" style="457" customWidth="1"/>
    <col min="13068" max="13070" width="9.140625" style="457" customWidth="1"/>
    <col min="13071" max="13071" width="14.85546875" style="457" customWidth="1"/>
    <col min="13072" max="13072" width="13.85546875" style="457" customWidth="1"/>
    <col min="13073" max="13294" width="9.140625" style="457" customWidth="1"/>
    <col min="13295" max="13295" width="9.140625" style="457"/>
    <col min="13296" max="13296" width="6.5703125" style="457" customWidth="1"/>
    <col min="13297" max="13297" width="79.5703125" style="457" customWidth="1"/>
    <col min="13298" max="13298" width="23.5703125" style="457" customWidth="1"/>
    <col min="13299" max="13299" width="27.85546875" style="457" customWidth="1"/>
    <col min="13300" max="13300" width="22.28515625" style="457" customWidth="1"/>
    <col min="13301" max="13301" width="23.5703125" style="457" customWidth="1"/>
    <col min="13302" max="13302" width="39" style="457" customWidth="1"/>
    <col min="13303" max="13303" width="36.42578125" style="457" customWidth="1"/>
    <col min="13304" max="13304" width="8" style="457" customWidth="1"/>
    <col min="13305" max="13305" width="15.5703125" style="457" customWidth="1"/>
    <col min="13306" max="13306" width="17.28515625" style="457" customWidth="1"/>
    <col min="13307" max="13307" width="18.85546875" style="457" customWidth="1"/>
    <col min="13308" max="13308" width="81" style="457" customWidth="1"/>
    <col min="13309" max="13309" width="14.85546875" style="457" customWidth="1"/>
    <col min="13310" max="13310" width="15.7109375" style="457" customWidth="1"/>
    <col min="13311" max="13311" width="17.5703125" style="457" customWidth="1"/>
    <col min="13312" max="13312" width="18.42578125" style="457" customWidth="1"/>
    <col min="13313" max="13313" width="16.5703125" style="457" customWidth="1"/>
    <col min="13314" max="13314" width="17.7109375" style="457" customWidth="1"/>
    <col min="13315" max="13315" width="17.85546875" style="457" customWidth="1"/>
    <col min="13316" max="13316" width="18.42578125" style="457" customWidth="1"/>
    <col min="13317" max="13317" width="15.42578125" style="457" customWidth="1"/>
    <col min="13318" max="13318" width="14.5703125" style="457" customWidth="1"/>
    <col min="13319" max="13319" width="15" style="457" customWidth="1"/>
    <col min="13320" max="13320" width="6.7109375" style="457" customWidth="1"/>
    <col min="13321" max="13321" width="14.28515625" style="457" customWidth="1"/>
    <col min="13322" max="13322" width="17.5703125" style="457" customWidth="1"/>
    <col min="13323" max="13323" width="27.7109375" style="457" customWidth="1"/>
    <col min="13324" max="13326" width="9.140625" style="457" customWidth="1"/>
    <col min="13327" max="13327" width="14.85546875" style="457" customWidth="1"/>
    <col min="13328" max="13328" width="13.85546875" style="457" customWidth="1"/>
    <col min="13329" max="13550" width="9.140625" style="457" customWidth="1"/>
    <col min="13551" max="13551" width="9.140625" style="457"/>
    <col min="13552" max="13552" width="6.5703125" style="457" customWidth="1"/>
    <col min="13553" max="13553" width="79.5703125" style="457" customWidth="1"/>
    <col min="13554" max="13554" width="23.5703125" style="457" customWidth="1"/>
    <col min="13555" max="13555" width="27.85546875" style="457" customWidth="1"/>
    <col min="13556" max="13556" width="22.28515625" style="457" customWidth="1"/>
    <col min="13557" max="13557" width="23.5703125" style="457" customWidth="1"/>
    <col min="13558" max="13558" width="39" style="457" customWidth="1"/>
    <col min="13559" max="13559" width="36.42578125" style="457" customWidth="1"/>
    <col min="13560" max="13560" width="8" style="457" customWidth="1"/>
    <col min="13561" max="13561" width="15.5703125" style="457" customWidth="1"/>
    <col min="13562" max="13562" width="17.28515625" style="457" customWidth="1"/>
    <col min="13563" max="13563" width="18.85546875" style="457" customWidth="1"/>
    <col min="13564" max="13564" width="81" style="457" customWidth="1"/>
    <col min="13565" max="13565" width="14.85546875" style="457" customWidth="1"/>
    <col min="13566" max="13566" width="15.7109375" style="457" customWidth="1"/>
    <col min="13567" max="13567" width="17.5703125" style="457" customWidth="1"/>
    <col min="13568" max="13568" width="18.42578125" style="457" customWidth="1"/>
    <col min="13569" max="13569" width="16.5703125" style="457" customWidth="1"/>
    <col min="13570" max="13570" width="17.7109375" style="457" customWidth="1"/>
    <col min="13571" max="13571" width="17.85546875" style="457" customWidth="1"/>
    <col min="13572" max="13572" width="18.42578125" style="457" customWidth="1"/>
    <col min="13573" max="13573" width="15.42578125" style="457" customWidth="1"/>
    <col min="13574" max="13574" width="14.5703125" style="457" customWidth="1"/>
    <col min="13575" max="13575" width="15" style="457" customWidth="1"/>
    <col min="13576" max="13576" width="6.7109375" style="457" customWidth="1"/>
    <col min="13577" max="13577" width="14.28515625" style="457" customWidth="1"/>
    <col min="13578" max="13578" width="17.5703125" style="457" customWidth="1"/>
    <col min="13579" max="13579" width="27.7109375" style="457" customWidth="1"/>
    <col min="13580" max="13582" width="9.140625" style="457" customWidth="1"/>
    <col min="13583" max="13583" width="14.85546875" style="457" customWidth="1"/>
    <col min="13584" max="13584" width="13.85546875" style="457" customWidth="1"/>
    <col min="13585" max="13806" width="9.140625" style="457" customWidth="1"/>
    <col min="13807" max="13807" width="9.140625" style="457"/>
    <col min="13808" max="13808" width="6.5703125" style="457" customWidth="1"/>
    <col min="13809" max="13809" width="79.5703125" style="457" customWidth="1"/>
    <col min="13810" max="13810" width="23.5703125" style="457" customWidth="1"/>
    <col min="13811" max="13811" width="27.85546875" style="457" customWidth="1"/>
    <col min="13812" max="13812" width="22.28515625" style="457" customWidth="1"/>
    <col min="13813" max="13813" width="23.5703125" style="457" customWidth="1"/>
    <col min="13814" max="13814" width="39" style="457" customWidth="1"/>
    <col min="13815" max="13815" width="36.42578125" style="457" customWidth="1"/>
    <col min="13816" max="13816" width="8" style="457" customWidth="1"/>
    <col min="13817" max="13817" width="15.5703125" style="457" customWidth="1"/>
    <col min="13818" max="13818" width="17.28515625" style="457" customWidth="1"/>
    <col min="13819" max="13819" width="18.85546875" style="457" customWidth="1"/>
    <col min="13820" max="13820" width="81" style="457" customWidth="1"/>
    <col min="13821" max="13821" width="14.85546875" style="457" customWidth="1"/>
    <col min="13822" max="13822" width="15.7109375" style="457" customWidth="1"/>
    <col min="13823" max="13823" width="17.5703125" style="457" customWidth="1"/>
    <col min="13824" max="13824" width="18.42578125" style="457" customWidth="1"/>
    <col min="13825" max="13825" width="16.5703125" style="457" customWidth="1"/>
    <col min="13826" max="13826" width="17.7109375" style="457" customWidth="1"/>
    <col min="13827" max="13827" width="17.85546875" style="457" customWidth="1"/>
    <col min="13828" max="13828" width="18.42578125" style="457" customWidth="1"/>
    <col min="13829" max="13829" width="15.42578125" style="457" customWidth="1"/>
    <col min="13830" max="13830" width="14.5703125" style="457" customWidth="1"/>
    <col min="13831" max="13831" width="15" style="457" customWidth="1"/>
    <col min="13832" max="13832" width="6.7109375" style="457" customWidth="1"/>
    <col min="13833" max="13833" width="14.28515625" style="457" customWidth="1"/>
    <col min="13834" max="13834" width="17.5703125" style="457" customWidth="1"/>
    <col min="13835" max="13835" width="27.7109375" style="457" customWidth="1"/>
    <col min="13836" max="13838" width="9.140625" style="457" customWidth="1"/>
    <col min="13839" max="13839" width="14.85546875" style="457" customWidth="1"/>
    <col min="13840" max="13840" width="13.85546875" style="457" customWidth="1"/>
    <col min="13841" max="14062" width="9.140625" style="457" customWidth="1"/>
    <col min="14063" max="14063" width="9.140625" style="457"/>
    <col min="14064" max="14064" width="6.5703125" style="457" customWidth="1"/>
    <col min="14065" max="14065" width="79.5703125" style="457" customWidth="1"/>
    <col min="14066" max="14066" width="23.5703125" style="457" customWidth="1"/>
    <col min="14067" max="14067" width="27.85546875" style="457" customWidth="1"/>
    <col min="14068" max="14068" width="22.28515625" style="457" customWidth="1"/>
    <col min="14069" max="14069" width="23.5703125" style="457" customWidth="1"/>
    <col min="14070" max="14070" width="39" style="457" customWidth="1"/>
    <col min="14071" max="14071" width="36.42578125" style="457" customWidth="1"/>
    <col min="14072" max="14072" width="8" style="457" customWidth="1"/>
    <col min="14073" max="14073" width="15.5703125" style="457" customWidth="1"/>
    <col min="14074" max="14074" width="17.28515625" style="457" customWidth="1"/>
    <col min="14075" max="14075" width="18.85546875" style="457" customWidth="1"/>
    <col min="14076" max="14076" width="81" style="457" customWidth="1"/>
    <col min="14077" max="14077" width="14.85546875" style="457" customWidth="1"/>
    <col min="14078" max="14078" width="15.7109375" style="457" customWidth="1"/>
    <col min="14079" max="14079" width="17.5703125" style="457" customWidth="1"/>
    <col min="14080" max="14080" width="18.42578125" style="457" customWidth="1"/>
    <col min="14081" max="14081" width="16.5703125" style="457" customWidth="1"/>
    <col min="14082" max="14082" width="17.7109375" style="457" customWidth="1"/>
    <col min="14083" max="14083" width="17.85546875" style="457" customWidth="1"/>
    <col min="14084" max="14084" width="18.42578125" style="457" customWidth="1"/>
    <col min="14085" max="14085" width="15.42578125" style="457" customWidth="1"/>
    <col min="14086" max="14086" width="14.5703125" style="457" customWidth="1"/>
    <col min="14087" max="14087" width="15" style="457" customWidth="1"/>
    <col min="14088" max="14088" width="6.7109375" style="457" customWidth="1"/>
    <col min="14089" max="14089" width="14.28515625" style="457" customWidth="1"/>
    <col min="14090" max="14090" width="17.5703125" style="457" customWidth="1"/>
    <col min="14091" max="14091" width="27.7109375" style="457" customWidth="1"/>
    <col min="14092" max="14094" width="9.140625" style="457" customWidth="1"/>
    <col min="14095" max="14095" width="14.85546875" style="457" customWidth="1"/>
    <col min="14096" max="14096" width="13.85546875" style="457" customWidth="1"/>
    <col min="14097" max="14318" width="9.140625" style="457" customWidth="1"/>
    <col min="14319" max="14319" width="9.140625" style="457"/>
    <col min="14320" max="14320" width="6.5703125" style="457" customWidth="1"/>
    <col min="14321" max="14321" width="79.5703125" style="457" customWidth="1"/>
    <col min="14322" max="14322" width="23.5703125" style="457" customWidth="1"/>
    <col min="14323" max="14323" width="27.85546875" style="457" customWidth="1"/>
    <col min="14324" max="14324" width="22.28515625" style="457" customWidth="1"/>
    <col min="14325" max="14325" width="23.5703125" style="457" customWidth="1"/>
    <col min="14326" max="14326" width="39" style="457" customWidth="1"/>
    <col min="14327" max="14327" width="36.42578125" style="457" customWidth="1"/>
    <col min="14328" max="14328" width="8" style="457" customWidth="1"/>
    <col min="14329" max="14329" width="15.5703125" style="457" customWidth="1"/>
    <col min="14330" max="14330" width="17.28515625" style="457" customWidth="1"/>
    <col min="14331" max="14331" width="18.85546875" style="457" customWidth="1"/>
    <col min="14332" max="14332" width="81" style="457" customWidth="1"/>
    <col min="14333" max="14333" width="14.85546875" style="457" customWidth="1"/>
    <col min="14334" max="14334" width="15.7109375" style="457" customWidth="1"/>
    <col min="14335" max="14335" width="17.5703125" style="457" customWidth="1"/>
    <col min="14336" max="14336" width="18.42578125" style="457" customWidth="1"/>
    <col min="14337" max="14337" width="16.5703125" style="457" customWidth="1"/>
    <col min="14338" max="14338" width="17.7109375" style="457" customWidth="1"/>
    <col min="14339" max="14339" width="17.85546875" style="457" customWidth="1"/>
    <col min="14340" max="14340" width="18.42578125" style="457" customWidth="1"/>
    <col min="14341" max="14341" width="15.42578125" style="457" customWidth="1"/>
    <col min="14342" max="14342" width="14.5703125" style="457" customWidth="1"/>
    <col min="14343" max="14343" width="15" style="457" customWidth="1"/>
    <col min="14344" max="14344" width="6.7109375" style="457" customWidth="1"/>
    <col min="14345" max="14345" width="14.28515625" style="457" customWidth="1"/>
    <col min="14346" max="14346" width="17.5703125" style="457" customWidth="1"/>
    <col min="14347" max="14347" width="27.7109375" style="457" customWidth="1"/>
    <col min="14348" max="14350" width="9.140625" style="457" customWidth="1"/>
    <col min="14351" max="14351" width="14.85546875" style="457" customWidth="1"/>
    <col min="14352" max="14352" width="13.85546875" style="457" customWidth="1"/>
    <col min="14353" max="14574" width="9.140625" style="457" customWidth="1"/>
    <col min="14575" max="14575" width="9.140625" style="457"/>
    <col min="14576" max="14576" width="6.5703125" style="457" customWidth="1"/>
    <col min="14577" max="14577" width="79.5703125" style="457" customWidth="1"/>
    <col min="14578" max="14578" width="23.5703125" style="457" customWidth="1"/>
    <col min="14579" max="14579" width="27.85546875" style="457" customWidth="1"/>
    <col min="14580" max="14580" width="22.28515625" style="457" customWidth="1"/>
    <col min="14581" max="14581" width="23.5703125" style="457" customWidth="1"/>
    <col min="14582" max="14582" width="39" style="457" customWidth="1"/>
    <col min="14583" max="14583" width="36.42578125" style="457" customWidth="1"/>
    <col min="14584" max="14584" width="8" style="457" customWidth="1"/>
    <col min="14585" max="14585" width="15.5703125" style="457" customWidth="1"/>
    <col min="14586" max="14586" width="17.28515625" style="457" customWidth="1"/>
    <col min="14587" max="14587" width="18.85546875" style="457" customWidth="1"/>
    <col min="14588" max="14588" width="81" style="457" customWidth="1"/>
    <col min="14589" max="14589" width="14.85546875" style="457" customWidth="1"/>
    <col min="14590" max="14590" width="15.7109375" style="457" customWidth="1"/>
    <col min="14591" max="14591" width="17.5703125" style="457" customWidth="1"/>
    <col min="14592" max="14592" width="18.42578125" style="457" customWidth="1"/>
    <col min="14593" max="14593" width="16.5703125" style="457" customWidth="1"/>
    <col min="14594" max="14594" width="17.7109375" style="457" customWidth="1"/>
    <col min="14595" max="14595" width="17.85546875" style="457" customWidth="1"/>
    <col min="14596" max="14596" width="18.42578125" style="457" customWidth="1"/>
    <col min="14597" max="14597" width="15.42578125" style="457" customWidth="1"/>
    <col min="14598" max="14598" width="14.5703125" style="457" customWidth="1"/>
    <col min="14599" max="14599" width="15" style="457" customWidth="1"/>
    <col min="14600" max="14600" width="6.7109375" style="457" customWidth="1"/>
    <col min="14601" max="14601" width="14.28515625" style="457" customWidth="1"/>
    <col min="14602" max="14602" width="17.5703125" style="457" customWidth="1"/>
    <col min="14603" max="14603" width="27.7109375" style="457" customWidth="1"/>
    <col min="14604" max="14606" width="9.140625" style="457" customWidth="1"/>
    <col min="14607" max="14607" width="14.85546875" style="457" customWidth="1"/>
    <col min="14608" max="14608" width="13.85546875" style="457" customWidth="1"/>
    <col min="14609" max="14830" width="9.140625" style="457" customWidth="1"/>
    <col min="14831" max="14831" width="9.140625" style="457"/>
    <col min="14832" max="14832" width="6.5703125" style="457" customWidth="1"/>
    <col min="14833" max="14833" width="79.5703125" style="457" customWidth="1"/>
    <col min="14834" max="14834" width="23.5703125" style="457" customWidth="1"/>
    <col min="14835" max="14835" width="27.85546875" style="457" customWidth="1"/>
    <col min="14836" max="14836" width="22.28515625" style="457" customWidth="1"/>
    <col min="14837" max="14837" width="23.5703125" style="457" customWidth="1"/>
    <col min="14838" max="14838" width="39" style="457" customWidth="1"/>
    <col min="14839" max="14839" width="36.42578125" style="457" customWidth="1"/>
    <col min="14840" max="14840" width="8" style="457" customWidth="1"/>
    <col min="14841" max="14841" width="15.5703125" style="457" customWidth="1"/>
    <col min="14842" max="14842" width="17.28515625" style="457" customWidth="1"/>
    <col min="14843" max="14843" width="18.85546875" style="457" customWidth="1"/>
    <col min="14844" max="14844" width="81" style="457" customWidth="1"/>
    <col min="14845" max="14845" width="14.85546875" style="457" customWidth="1"/>
    <col min="14846" max="14846" width="15.7109375" style="457" customWidth="1"/>
    <col min="14847" max="14847" width="17.5703125" style="457" customWidth="1"/>
    <col min="14848" max="14848" width="18.42578125" style="457" customWidth="1"/>
    <col min="14849" max="14849" width="16.5703125" style="457" customWidth="1"/>
    <col min="14850" max="14850" width="17.7109375" style="457" customWidth="1"/>
    <col min="14851" max="14851" width="17.85546875" style="457" customWidth="1"/>
    <col min="14852" max="14852" width="18.42578125" style="457" customWidth="1"/>
    <col min="14853" max="14853" width="15.42578125" style="457" customWidth="1"/>
    <col min="14854" max="14854" width="14.5703125" style="457" customWidth="1"/>
    <col min="14855" max="14855" width="15" style="457" customWidth="1"/>
    <col min="14856" max="14856" width="6.7109375" style="457" customWidth="1"/>
    <col min="14857" max="14857" width="14.28515625" style="457" customWidth="1"/>
    <col min="14858" max="14858" width="17.5703125" style="457" customWidth="1"/>
    <col min="14859" max="14859" width="27.7109375" style="457" customWidth="1"/>
    <col min="14860" max="14862" width="9.140625" style="457" customWidth="1"/>
    <col min="14863" max="14863" width="14.85546875" style="457" customWidth="1"/>
    <col min="14864" max="14864" width="13.85546875" style="457" customWidth="1"/>
    <col min="14865" max="15086" width="9.140625" style="457" customWidth="1"/>
    <col min="15087" max="15087" width="9.140625" style="457"/>
    <col min="15088" max="15088" width="6.5703125" style="457" customWidth="1"/>
    <col min="15089" max="15089" width="79.5703125" style="457" customWidth="1"/>
    <col min="15090" max="15090" width="23.5703125" style="457" customWidth="1"/>
    <col min="15091" max="15091" width="27.85546875" style="457" customWidth="1"/>
    <col min="15092" max="15092" width="22.28515625" style="457" customWidth="1"/>
    <col min="15093" max="15093" width="23.5703125" style="457" customWidth="1"/>
    <col min="15094" max="15094" width="39" style="457" customWidth="1"/>
    <col min="15095" max="15095" width="36.42578125" style="457" customWidth="1"/>
    <col min="15096" max="15096" width="8" style="457" customWidth="1"/>
    <col min="15097" max="15097" width="15.5703125" style="457" customWidth="1"/>
    <col min="15098" max="15098" width="17.28515625" style="457" customWidth="1"/>
    <col min="15099" max="15099" width="18.85546875" style="457" customWidth="1"/>
    <col min="15100" max="15100" width="81" style="457" customWidth="1"/>
    <col min="15101" max="15101" width="14.85546875" style="457" customWidth="1"/>
    <col min="15102" max="15102" width="15.7109375" style="457" customWidth="1"/>
    <col min="15103" max="15103" width="17.5703125" style="457" customWidth="1"/>
    <col min="15104" max="15104" width="18.42578125" style="457" customWidth="1"/>
    <col min="15105" max="15105" width="16.5703125" style="457" customWidth="1"/>
    <col min="15106" max="15106" width="17.7109375" style="457" customWidth="1"/>
    <col min="15107" max="15107" width="17.85546875" style="457" customWidth="1"/>
    <col min="15108" max="15108" width="18.42578125" style="457" customWidth="1"/>
    <col min="15109" max="15109" width="15.42578125" style="457" customWidth="1"/>
    <col min="15110" max="15110" width="14.5703125" style="457" customWidth="1"/>
    <col min="15111" max="15111" width="15" style="457" customWidth="1"/>
    <col min="15112" max="15112" width="6.7109375" style="457" customWidth="1"/>
    <col min="15113" max="15113" width="14.28515625" style="457" customWidth="1"/>
    <col min="15114" max="15114" width="17.5703125" style="457" customWidth="1"/>
    <col min="15115" max="15115" width="27.7109375" style="457" customWidth="1"/>
    <col min="15116" max="15118" width="9.140625" style="457" customWidth="1"/>
    <col min="15119" max="15119" width="14.85546875" style="457" customWidth="1"/>
    <col min="15120" max="15120" width="13.85546875" style="457" customWidth="1"/>
    <col min="15121" max="15342" width="9.140625" style="457" customWidth="1"/>
    <col min="15343" max="15343" width="9.140625" style="457"/>
    <col min="15344" max="15344" width="6.5703125" style="457" customWidth="1"/>
    <col min="15345" max="15345" width="79.5703125" style="457" customWidth="1"/>
    <col min="15346" max="15346" width="23.5703125" style="457" customWidth="1"/>
    <col min="15347" max="15347" width="27.85546875" style="457" customWidth="1"/>
    <col min="15348" max="15348" width="22.28515625" style="457" customWidth="1"/>
    <col min="15349" max="15349" width="23.5703125" style="457" customWidth="1"/>
    <col min="15350" max="15350" width="39" style="457" customWidth="1"/>
    <col min="15351" max="15351" width="36.42578125" style="457" customWidth="1"/>
    <col min="15352" max="15352" width="8" style="457" customWidth="1"/>
    <col min="15353" max="15353" width="15.5703125" style="457" customWidth="1"/>
    <col min="15354" max="15354" width="17.28515625" style="457" customWidth="1"/>
    <col min="15355" max="15355" width="18.85546875" style="457" customWidth="1"/>
    <col min="15356" max="15356" width="81" style="457" customWidth="1"/>
    <col min="15357" max="15357" width="14.85546875" style="457" customWidth="1"/>
    <col min="15358" max="15358" width="15.7109375" style="457" customWidth="1"/>
    <col min="15359" max="15359" width="17.5703125" style="457" customWidth="1"/>
    <col min="15360" max="15360" width="18.42578125" style="457" customWidth="1"/>
    <col min="15361" max="15361" width="16.5703125" style="457" customWidth="1"/>
    <col min="15362" max="15362" width="17.7109375" style="457" customWidth="1"/>
    <col min="15363" max="15363" width="17.85546875" style="457" customWidth="1"/>
    <col min="15364" max="15364" width="18.42578125" style="457" customWidth="1"/>
    <col min="15365" max="15365" width="15.42578125" style="457" customWidth="1"/>
    <col min="15366" max="15366" width="14.5703125" style="457" customWidth="1"/>
    <col min="15367" max="15367" width="15" style="457" customWidth="1"/>
    <col min="15368" max="15368" width="6.7109375" style="457" customWidth="1"/>
    <col min="15369" max="15369" width="14.28515625" style="457" customWidth="1"/>
    <col min="15370" max="15370" width="17.5703125" style="457" customWidth="1"/>
    <col min="15371" max="15371" width="27.7109375" style="457" customWidth="1"/>
    <col min="15372" max="15374" width="9.140625" style="457" customWidth="1"/>
    <col min="15375" max="15375" width="14.85546875" style="457" customWidth="1"/>
    <col min="15376" max="15376" width="13.85546875" style="457" customWidth="1"/>
    <col min="15377" max="15598" width="9.140625" style="457" customWidth="1"/>
    <col min="15599" max="15599" width="9.140625" style="457"/>
    <col min="15600" max="15600" width="6.5703125" style="457" customWidth="1"/>
    <col min="15601" max="15601" width="79.5703125" style="457" customWidth="1"/>
    <col min="15602" max="15602" width="23.5703125" style="457" customWidth="1"/>
    <col min="15603" max="15603" width="27.85546875" style="457" customWidth="1"/>
    <col min="15604" max="15604" width="22.28515625" style="457" customWidth="1"/>
    <col min="15605" max="15605" width="23.5703125" style="457" customWidth="1"/>
    <col min="15606" max="15606" width="39" style="457" customWidth="1"/>
    <col min="15607" max="15607" width="36.42578125" style="457" customWidth="1"/>
    <col min="15608" max="15608" width="8" style="457" customWidth="1"/>
    <col min="15609" max="15609" width="15.5703125" style="457" customWidth="1"/>
    <col min="15610" max="15610" width="17.28515625" style="457" customWidth="1"/>
    <col min="15611" max="15611" width="18.85546875" style="457" customWidth="1"/>
    <col min="15612" max="15612" width="81" style="457" customWidth="1"/>
    <col min="15613" max="15613" width="14.85546875" style="457" customWidth="1"/>
    <col min="15614" max="15614" width="15.7109375" style="457" customWidth="1"/>
    <col min="15615" max="15615" width="17.5703125" style="457" customWidth="1"/>
    <col min="15616" max="15616" width="18.42578125" style="457" customWidth="1"/>
    <col min="15617" max="15617" width="16.5703125" style="457" customWidth="1"/>
    <col min="15618" max="15618" width="17.7109375" style="457" customWidth="1"/>
    <col min="15619" max="15619" width="17.85546875" style="457" customWidth="1"/>
    <col min="15620" max="15620" width="18.42578125" style="457" customWidth="1"/>
    <col min="15621" max="15621" width="15.42578125" style="457" customWidth="1"/>
    <col min="15622" max="15622" width="14.5703125" style="457" customWidth="1"/>
    <col min="15623" max="15623" width="15" style="457" customWidth="1"/>
    <col min="15624" max="15624" width="6.7109375" style="457" customWidth="1"/>
    <col min="15625" max="15625" width="14.28515625" style="457" customWidth="1"/>
    <col min="15626" max="15626" width="17.5703125" style="457" customWidth="1"/>
    <col min="15627" max="15627" width="27.7109375" style="457" customWidth="1"/>
    <col min="15628" max="15630" width="9.140625" style="457" customWidth="1"/>
    <col min="15631" max="15631" width="14.85546875" style="457" customWidth="1"/>
    <col min="15632" max="15632" width="13.85546875" style="457" customWidth="1"/>
    <col min="15633" max="15854" width="9.140625" style="457" customWidth="1"/>
    <col min="15855" max="15855" width="9.140625" style="457"/>
    <col min="15856" max="15856" width="6.5703125" style="457" customWidth="1"/>
    <col min="15857" max="15857" width="79.5703125" style="457" customWidth="1"/>
    <col min="15858" max="15858" width="23.5703125" style="457" customWidth="1"/>
    <col min="15859" max="15859" width="27.85546875" style="457" customWidth="1"/>
    <col min="15860" max="15860" width="22.28515625" style="457" customWidth="1"/>
    <col min="15861" max="15861" width="23.5703125" style="457" customWidth="1"/>
    <col min="15862" max="15862" width="39" style="457" customWidth="1"/>
    <col min="15863" max="15863" width="36.42578125" style="457" customWidth="1"/>
    <col min="15864" max="15864" width="8" style="457" customWidth="1"/>
    <col min="15865" max="15865" width="15.5703125" style="457" customWidth="1"/>
    <col min="15866" max="15866" width="17.28515625" style="457" customWidth="1"/>
    <col min="15867" max="15867" width="18.85546875" style="457" customWidth="1"/>
    <col min="15868" max="15868" width="81" style="457" customWidth="1"/>
    <col min="15869" max="15869" width="14.85546875" style="457" customWidth="1"/>
    <col min="15870" max="15870" width="15.7109375" style="457" customWidth="1"/>
    <col min="15871" max="15871" width="17.5703125" style="457" customWidth="1"/>
    <col min="15872" max="15872" width="18.42578125" style="457" customWidth="1"/>
    <col min="15873" max="15873" width="16.5703125" style="457" customWidth="1"/>
    <col min="15874" max="15874" width="17.7109375" style="457" customWidth="1"/>
    <col min="15875" max="15875" width="17.85546875" style="457" customWidth="1"/>
    <col min="15876" max="15876" width="18.42578125" style="457" customWidth="1"/>
    <col min="15877" max="15877" width="15.42578125" style="457" customWidth="1"/>
    <col min="15878" max="15878" width="14.5703125" style="457" customWidth="1"/>
    <col min="15879" max="15879" width="15" style="457" customWidth="1"/>
    <col min="15880" max="15880" width="6.7109375" style="457" customWidth="1"/>
    <col min="15881" max="15881" width="14.28515625" style="457" customWidth="1"/>
    <col min="15882" max="15882" width="17.5703125" style="457" customWidth="1"/>
    <col min="15883" max="15883" width="27.7109375" style="457" customWidth="1"/>
    <col min="15884" max="15886" width="9.140625" style="457" customWidth="1"/>
    <col min="15887" max="15887" width="14.85546875" style="457" customWidth="1"/>
    <col min="15888" max="15888" width="13.85546875" style="457" customWidth="1"/>
    <col min="15889" max="16110" width="9.140625" style="457" customWidth="1"/>
    <col min="16111" max="16111" width="9.140625" style="457"/>
    <col min="16112" max="16112" width="6.5703125" style="457" customWidth="1"/>
    <col min="16113" max="16113" width="79.5703125" style="457" customWidth="1"/>
    <col min="16114" max="16114" width="23.5703125" style="457" customWidth="1"/>
    <col min="16115" max="16115" width="27.85546875" style="457" customWidth="1"/>
    <col min="16116" max="16116" width="22.28515625" style="457" customWidth="1"/>
    <col min="16117" max="16117" width="23.5703125" style="457" customWidth="1"/>
    <col min="16118" max="16118" width="39" style="457" customWidth="1"/>
    <col min="16119" max="16119" width="36.42578125" style="457" customWidth="1"/>
    <col min="16120" max="16120" width="8" style="457" customWidth="1"/>
    <col min="16121" max="16121" width="15.5703125" style="457" customWidth="1"/>
    <col min="16122" max="16122" width="17.28515625" style="457" customWidth="1"/>
    <col min="16123" max="16123" width="18.85546875" style="457" customWidth="1"/>
    <col min="16124" max="16124" width="81" style="457" customWidth="1"/>
    <col min="16125" max="16125" width="14.85546875" style="457" customWidth="1"/>
    <col min="16126" max="16126" width="15.7109375" style="457" customWidth="1"/>
    <col min="16127" max="16127" width="17.5703125" style="457" customWidth="1"/>
    <col min="16128" max="16128" width="18.42578125" style="457" customWidth="1"/>
    <col min="16129" max="16129" width="16.5703125" style="457" customWidth="1"/>
    <col min="16130" max="16130" width="17.7109375" style="457" customWidth="1"/>
    <col min="16131" max="16131" width="17.85546875" style="457" customWidth="1"/>
    <col min="16132" max="16132" width="18.42578125" style="457" customWidth="1"/>
    <col min="16133" max="16133" width="15.42578125" style="457" customWidth="1"/>
    <col min="16134" max="16134" width="14.5703125" style="457" customWidth="1"/>
    <col min="16135" max="16135" width="15" style="457" customWidth="1"/>
    <col min="16136" max="16136" width="6.7109375" style="457" customWidth="1"/>
    <col min="16137" max="16137" width="14.28515625" style="457" customWidth="1"/>
    <col min="16138" max="16138" width="17.5703125" style="457" customWidth="1"/>
    <col min="16139" max="16139" width="27.7109375" style="457" customWidth="1"/>
    <col min="16140" max="16142" width="9.140625" style="457" customWidth="1"/>
    <col min="16143" max="16143" width="14.85546875" style="457" customWidth="1"/>
    <col min="16144" max="16144" width="13.85546875" style="457" customWidth="1"/>
    <col min="16145" max="16360" width="9.140625" style="457" customWidth="1"/>
    <col min="16361" max="16384" width="9.140625" style="457"/>
  </cols>
  <sheetData>
    <row r="1" spans="1:28" ht="50.25" customHeight="1">
      <c r="A1" s="379" t="s">
        <v>177</v>
      </c>
      <c r="B1" s="379" t="s">
        <v>178</v>
      </c>
      <c r="C1" s="380" t="s">
        <v>972</v>
      </c>
      <c r="D1" s="380" t="s">
        <v>179</v>
      </c>
      <c r="E1" s="379" t="s">
        <v>180</v>
      </c>
      <c r="F1" s="380" t="s">
        <v>181</v>
      </c>
      <c r="G1" s="380" t="s">
        <v>182</v>
      </c>
      <c r="H1" s="380" t="s">
        <v>183</v>
      </c>
      <c r="I1" s="381" t="s">
        <v>184</v>
      </c>
      <c r="J1" s="380" t="s">
        <v>185</v>
      </c>
      <c r="K1" s="379" t="s">
        <v>186</v>
      </c>
      <c r="L1" s="382" t="s">
        <v>187</v>
      </c>
      <c r="M1" s="379" t="s">
        <v>188</v>
      </c>
      <c r="N1" s="379" t="s">
        <v>189</v>
      </c>
      <c r="O1" s="379" t="s">
        <v>190</v>
      </c>
      <c r="P1" s="379" t="s">
        <v>191</v>
      </c>
      <c r="Q1" s="379" t="s">
        <v>192</v>
      </c>
      <c r="R1" s="379" t="s">
        <v>193</v>
      </c>
      <c r="S1" s="379" t="s">
        <v>194</v>
      </c>
      <c r="T1" s="379" t="s">
        <v>195</v>
      </c>
      <c r="U1" s="379" t="s">
        <v>196</v>
      </c>
      <c r="V1" s="379" t="s">
        <v>197</v>
      </c>
      <c r="W1" s="379" t="s">
        <v>198</v>
      </c>
      <c r="X1" s="379" t="s">
        <v>199</v>
      </c>
      <c r="Y1" s="379" t="s">
        <v>200</v>
      </c>
      <c r="Z1" s="379" t="s">
        <v>201</v>
      </c>
      <c r="AA1" s="379" t="s">
        <v>202</v>
      </c>
      <c r="AB1" s="383" t="s">
        <v>203</v>
      </c>
    </row>
    <row r="2" spans="1:28" s="444" customFormat="1">
      <c r="A2" s="458" t="s">
        <v>636</v>
      </c>
      <c r="B2" s="459" t="s">
        <v>509</v>
      </c>
      <c r="C2" s="460">
        <v>66832667434</v>
      </c>
      <c r="D2" s="461" t="s">
        <v>699</v>
      </c>
      <c r="E2" s="462">
        <v>2</v>
      </c>
      <c r="F2" s="463" t="s">
        <v>700</v>
      </c>
      <c r="G2" s="464" t="s">
        <v>1036</v>
      </c>
      <c r="H2" s="404">
        <v>0</v>
      </c>
      <c r="I2" s="511">
        <v>119.59</v>
      </c>
      <c r="J2" s="404">
        <v>0</v>
      </c>
      <c r="K2" s="469">
        <v>188.02</v>
      </c>
      <c r="L2" s="469">
        <v>25.05</v>
      </c>
      <c r="M2" s="512">
        <f>K2-L2</f>
        <v>162.97</v>
      </c>
      <c r="N2" s="404">
        <v>0</v>
      </c>
      <c r="O2" s="513">
        <v>0</v>
      </c>
      <c r="P2" s="404">
        <f>N2-O2</f>
        <v>0</v>
      </c>
      <c r="Q2" s="469">
        <v>189.14</v>
      </c>
      <c r="R2" s="513">
        <v>75.150000000000006</v>
      </c>
      <c r="S2" s="513">
        <f>Q2-R2</f>
        <v>113.98999999999998</v>
      </c>
      <c r="T2" s="513">
        <v>0</v>
      </c>
      <c r="U2" s="513">
        <v>0</v>
      </c>
      <c r="V2" s="513">
        <f>T2-U2</f>
        <v>0</v>
      </c>
      <c r="W2" s="514"/>
      <c r="X2" s="404">
        <v>0</v>
      </c>
      <c r="Y2" s="404">
        <v>0</v>
      </c>
      <c r="Z2" s="404">
        <v>0</v>
      </c>
      <c r="AA2" s="404"/>
      <c r="AB2" s="404">
        <f>SUM(Z2,V2,S2,P2,M2,J2,I2)</f>
        <v>396.54999999999995</v>
      </c>
    </row>
    <row r="3" spans="1:28" s="444" customFormat="1">
      <c r="A3" s="458" t="s">
        <v>636</v>
      </c>
      <c r="B3" s="459" t="s">
        <v>509</v>
      </c>
      <c r="C3" s="460">
        <v>13595668480</v>
      </c>
      <c r="D3" s="461" t="s">
        <v>702</v>
      </c>
      <c r="E3" s="462">
        <v>3</v>
      </c>
      <c r="F3" s="463" t="s">
        <v>703</v>
      </c>
      <c r="G3" s="464" t="s">
        <v>1036</v>
      </c>
      <c r="H3" s="404">
        <v>0</v>
      </c>
      <c r="I3" s="511">
        <v>130.04</v>
      </c>
      <c r="J3" s="404">
        <v>0</v>
      </c>
      <c r="K3" s="469">
        <v>188.02</v>
      </c>
      <c r="L3" s="469">
        <v>24.87</v>
      </c>
      <c r="M3" s="512">
        <f t="shared" ref="M3:P68" si="0">K3-L3</f>
        <v>163.15</v>
      </c>
      <c r="N3" s="404">
        <v>0</v>
      </c>
      <c r="O3" s="513">
        <v>0</v>
      </c>
      <c r="P3" s="404">
        <f t="shared" ref="P3:P70" si="1">N3-O3</f>
        <v>0</v>
      </c>
      <c r="Q3" s="469">
        <v>172.22</v>
      </c>
      <c r="R3" s="513">
        <v>74.61</v>
      </c>
      <c r="S3" s="513">
        <f t="shared" ref="S3:S70" si="2">Q3-R3</f>
        <v>97.61</v>
      </c>
      <c r="T3" s="513">
        <v>0</v>
      </c>
      <c r="U3" s="513">
        <v>0</v>
      </c>
      <c r="V3" s="513">
        <f t="shared" ref="V3:V68" si="3">T3-U3</f>
        <v>0</v>
      </c>
      <c r="W3" s="514"/>
      <c r="X3" s="404">
        <v>0</v>
      </c>
      <c r="Y3" s="404">
        <v>0</v>
      </c>
      <c r="Z3" s="404">
        <v>0</v>
      </c>
      <c r="AA3" s="404"/>
      <c r="AB3" s="404">
        <f t="shared" ref="AB3:AB70" si="4">SUM(Z3,V3,S3,P3,M3,J3,I3)</f>
        <v>390.79999999999995</v>
      </c>
    </row>
    <row r="4" spans="1:28" s="445" customFormat="1">
      <c r="A4" s="458" t="s">
        <v>636</v>
      </c>
      <c r="B4" s="459" t="s">
        <v>509</v>
      </c>
      <c r="C4" s="460">
        <v>70419455450</v>
      </c>
      <c r="D4" s="461" t="s">
        <v>941</v>
      </c>
      <c r="E4" s="471" t="s">
        <v>708</v>
      </c>
      <c r="F4" s="463" t="s">
        <v>700</v>
      </c>
      <c r="G4" s="464" t="s">
        <v>1036</v>
      </c>
      <c r="H4" s="404">
        <v>0</v>
      </c>
      <c r="I4" s="511">
        <v>119.59</v>
      </c>
      <c r="J4" s="404">
        <v>0</v>
      </c>
      <c r="K4" s="469">
        <v>188.02</v>
      </c>
      <c r="L4" s="469">
        <v>25.05</v>
      </c>
      <c r="M4" s="512">
        <f t="shared" si="0"/>
        <v>162.97</v>
      </c>
      <c r="N4" s="404">
        <v>0</v>
      </c>
      <c r="O4" s="513">
        <v>0</v>
      </c>
      <c r="P4" s="404">
        <f t="shared" si="1"/>
        <v>0</v>
      </c>
      <c r="Q4" s="469">
        <v>298.32</v>
      </c>
      <c r="R4" s="513">
        <v>75.150000000000006</v>
      </c>
      <c r="S4" s="513">
        <f t="shared" si="2"/>
        <v>223.17</v>
      </c>
      <c r="T4" s="513">
        <v>0</v>
      </c>
      <c r="U4" s="513">
        <v>0</v>
      </c>
      <c r="V4" s="513">
        <f t="shared" si="3"/>
        <v>0</v>
      </c>
      <c r="W4" s="514"/>
      <c r="X4" s="404">
        <v>0</v>
      </c>
      <c r="Y4" s="404">
        <v>0</v>
      </c>
      <c r="Z4" s="404">
        <v>0</v>
      </c>
      <c r="AA4" s="404"/>
      <c r="AB4" s="404">
        <f t="shared" si="4"/>
        <v>505.73</v>
      </c>
    </row>
    <row r="5" spans="1:28" s="446" customFormat="1">
      <c r="A5" s="458" t="s">
        <v>636</v>
      </c>
      <c r="B5" s="459" t="s">
        <v>509</v>
      </c>
      <c r="C5" s="460">
        <v>2950339751</v>
      </c>
      <c r="D5" s="461" t="s">
        <v>704</v>
      </c>
      <c r="E5" s="462">
        <v>1</v>
      </c>
      <c r="F5" s="463" t="s">
        <v>705</v>
      </c>
      <c r="G5" s="464" t="s">
        <v>1036</v>
      </c>
      <c r="H5" s="404">
        <v>0</v>
      </c>
      <c r="I5" s="511">
        <v>1263.23</v>
      </c>
      <c r="J5" s="404">
        <v>0</v>
      </c>
      <c r="K5" s="469">
        <v>188.02</v>
      </c>
      <c r="L5" s="469">
        <v>8</v>
      </c>
      <c r="M5" s="512">
        <f t="shared" si="0"/>
        <v>180.02</v>
      </c>
      <c r="N5" s="404">
        <v>0</v>
      </c>
      <c r="O5" s="513">
        <v>0</v>
      </c>
      <c r="P5" s="404">
        <f t="shared" si="1"/>
        <v>0</v>
      </c>
      <c r="Q5" s="469">
        <v>0</v>
      </c>
      <c r="R5" s="513">
        <v>0</v>
      </c>
      <c r="S5" s="513">
        <f t="shared" si="2"/>
        <v>0</v>
      </c>
      <c r="T5" s="513">
        <v>0</v>
      </c>
      <c r="U5" s="513">
        <v>0</v>
      </c>
      <c r="V5" s="513">
        <f t="shared" si="3"/>
        <v>0</v>
      </c>
      <c r="W5" s="514"/>
      <c r="X5" s="404">
        <v>0</v>
      </c>
      <c r="Y5" s="404">
        <v>0</v>
      </c>
      <c r="Z5" s="404">
        <v>0</v>
      </c>
      <c r="AA5" s="404"/>
      <c r="AB5" s="404">
        <f t="shared" si="4"/>
        <v>1443.25</v>
      </c>
    </row>
    <row r="6" spans="1:28" s="446" customFormat="1">
      <c r="A6" s="458" t="s">
        <v>636</v>
      </c>
      <c r="B6" s="459" t="s">
        <v>509</v>
      </c>
      <c r="C6" s="460">
        <v>7178763493</v>
      </c>
      <c r="D6" s="461" t="s">
        <v>707</v>
      </c>
      <c r="E6" s="471" t="s">
        <v>708</v>
      </c>
      <c r="F6" s="463" t="s">
        <v>709</v>
      </c>
      <c r="G6" s="464" t="s">
        <v>1036</v>
      </c>
      <c r="H6" s="404">
        <v>0</v>
      </c>
      <c r="I6" s="511">
        <v>226.6</v>
      </c>
      <c r="J6" s="404">
        <v>0</v>
      </c>
      <c r="K6" s="469">
        <v>188.02</v>
      </c>
      <c r="L6" s="515">
        <v>3.3</v>
      </c>
      <c r="M6" s="512">
        <f t="shared" si="0"/>
        <v>184.72</v>
      </c>
      <c r="N6" s="404">
        <v>0</v>
      </c>
      <c r="O6" s="513">
        <v>0</v>
      </c>
      <c r="P6" s="404">
        <f t="shared" si="1"/>
        <v>0</v>
      </c>
      <c r="Q6" s="469">
        <v>0</v>
      </c>
      <c r="R6" s="513">
        <v>0</v>
      </c>
      <c r="S6" s="513">
        <f t="shared" si="2"/>
        <v>0</v>
      </c>
      <c r="T6" s="513">
        <v>0</v>
      </c>
      <c r="U6" s="513">
        <v>0</v>
      </c>
      <c r="V6" s="513">
        <f t="shared" si="3"/>
        <v>0</v>
      </c>
      <c r="W6" s="514"/>
      <c r="X6" s="404">
        <v>0</v>
      </c>
      <c r="Y6" s="404">
        <v>0</v>
      </c>
      <c r="Z6" s="404">
        <v>0</v>
      </c>
      <c r="AA6" s="404"/>
      <c r="AB6" s="404">
        <f t="shared" si="4"/>
        <v>411.32</v>
      </c>
    </row>
    <row r="7" spans="1:28" s="446" customFormat="1">
      <c r="A7" s="458" t="s">
        <v>636</v>
      </c>
      <c r="B7" s="459" t="s">
        <v>509</v>
      </c>
      <c r="C7" s="460">
        <v>7032388418</v>
      </c>
      <c r="D7" s="461" t="s">
        <v>710</v>
      </c>
      <c r="E7" s="471" t="s">
        <v>708</v>
      </c>
      <c r="F7" s="473" t="s">
        <v>700</v>
      </c>
      <c r="G7" s="464" t="s">
        <v>1036</v>
      </c>
      <c r="H7" s="404">
        <v>0</v>
      </c>
      <c r="I7" s="511">
        <v>132.63999999999999</v>
      </c>
      <c r="J7" s="404">
        <v>0</v>
      </c>
      <c r="K7" s="469">
        <v>188.02</v>
      </c>
      <c r="L7" s="515">
        <v>25.05</v>
      </c>
      <c r="M7" s="512">
        <f t="shared" si="0"/>
        <v>162.97</v>
      </c>
      <c r="N7" s="404">
        <v>0</v>
      </c>
      <c r="O7" s="513">
        <v>0</v>
      </c>
      <c r="P7" s="404">
        <f t="shared" si="1"/>
        <v>0</v>
      </c>
      <c r="Q7" s="469">
        <v>0</v>
      </c>
      <c r="R7" s="513">
        <v>0</v>
      </c>
      <c r="S7" s="513">
        <v>0</v>
      </c>
      <c r="T7" s="513">
        <v>0</v>
      </c>
      <c r="U7" s="513">
        <v>0</v>
      </c>
      <c r="V7" s="513">
        <v>0</v>
      </c>
      <c r="W7" s="514"/>
      <c r="X7" s="404">
        <v>0</v>
      </c>
      <c r="Y7" s="404">
        <v>0</v>
      </c>
      <c r="Z7" s="404">
        <v>0</v>
      </c>
      <c r="AA7" s="404"/>
      <c r="AB7" s="404">
        <f t="shared" si="4"/>
        <v>295.61</v>
      </c>
    </row>
    <row r="8" spans="1:28" s="446" customFormat="1">
      <c r="A8" s="458" t="s">
        <v>636</v>
      </c>
      <c r="B8" s="459" t="s">
        <v>509</v>
      </c>
      <c r="C8" s="460">
        <v>2670847498</v>
      </c>
      <c r="D8" s="461" t="s">
        <v>711</v>
      </c>
      <c r="E8" s="471" t="s">
        <v>708</v>
      </c>
      <c r="F8" s="463" t="s">
        <v>712</v>
      </c>
      <c r="G8" s="464" t="s">
        <v>1036</v>
      </c>
      <c r="H8" s="404">
        <v>0</v>
      </c>
      <c r="I8" s="511">
        <v>276.77</v>
      </c>
      <c r="J8" s="404">
        <v>0</v>
      </c>
      <c r="K8" s="469">
        <v>188.02</v>
      </c>
      <c r="L8" s="515">
        <v>22.2</v>
      </c>
      <c r="M8" s="512">
        <f t="shared" si="0"/>
        <v>165.82000000000002</v>
      </c>
      <c r="N8" s="404">
        <v>0</v>
      </c>
      <c r="O8" s="513">
        <v>0</v>
      </c>
      <c r="P8" s="404">
        <f t="shared" si="1"/>
        <v>0</v>
      </c>
      <c r="Q8" s="469">
        <v>0</v>
      </c>
      <c r="R8" s="513">
        <v>0</v>
      </c>
      <c r="S8" s="513">
        <f t="shared" si="2"/>
        <v>0</v>
      </c>
      <c r="T8" s="513">
        <v>0</v>
      </c>
      <c r="U8" s="513">
        <v>0</v>
      </c>
      <c r="V8" s="513">
        <f t="shared" si="3"/>
        <v>0</v>
      </c>
      <c r="W8" s="514"/>
      <c r="X8" s="404">
        <v>0</v>
      </c>
      <c r="Y8" s="404">
        <v>0</v>
      </c>
      <c r="Z8" s="404">
        <v>0</v>
      </c>
      <c r="AA8" s="404"/>
      <c r="AB8" s="404">
        <f t="shared" si="4"/>
        <v>442.59000000000003</v>
      </c>
    </row>
    <row r="9" spans="1:28" s="444" customFormat="1">
      <c r="A9" s="458" t="s">
        <v>636</v>
      </c>
      <c r="B9" s="459" t="s">
        <v>509</v>
      </c>
      <c r="C9" s="460">
        <v>8959195405</v>
      </c>
      <c r="D9" s="461" t="s">
        <v>713</v>
      </c>
      <c r="E9" s="471" t="s">
        <v>714</v>
      </c>
      <c r="F9" s="463" t="s">
        <v>715</v>
      </c>
      <c r="G9" s="464" t="s">
        <v>1036</v>
      </c>
      <c r="H9" s="404">
        <v>0</v>
      </c>
      <c r="I9" s="511">
        <v>237.39</v>
      </c>
      <c r="J9" s="404">
        <v>0</v>
      </c>
      <c r="K9" s="469">
        <v>188.02</v>
      </c>
      <c r="L9" s="515">
        <v>54.5</v>
      </c>
      <c r="M9" s="512">
        <f t="shared" si="0"/>
        <v>133.52000000000001</v>
      </c>
      <c r="N9" s="404">
        <v>0</v>
      </c>
      <c r="O9" s="513">
        <v>0</v>
      </c>
      <c r="P9" s="404">
        <f t="shared" si="1"/>
        <v>0</v>
      </c>
      <c r="Q9" s="469">
        <v>522</v>
      </c>
      <c r="R9" s="513">
        <v>163.5</v>
      </c>
      <c r="S9" s="513">
        <v>72.72</v>
      </c>
      <c r="T9" s="513">
        <v>0</v>
      </c>
      <c r="U9" s="513">
        <v>0</v>
      </c>
      <c r="V9" s="513">
        <f t="shared" si="3"/>
        <v>0</v>
      </c>
      <c r="W9" s="514"/>
      <c r="X9" s="404">
        <v>0</v>
      </c>
      <c r="Y9" s="404">
        <v>0</v>
      </c>
      <c r="Z9" s="404">
        <v>0</v>
      </c>
      <c r="AA9" s="404"/>
      <c r="AB9" s="404">
        <f t="shared" si="4"/>
        <v>443.63</v>
      </c>
    </row>
    <row r="10" spans="1:28" s="444" customFormat="1">
      <c r="A10" s="458" t="s">
        <v>636</v>
      </c>
      <c r="B10" s="459" t="s">
        <v>509</v>
      </c>
      <c r="C10" s="460">
        <v>847358488</v>
      </c>
      <c r="D10" s="461" t="s">
        <v>716</v>
      </c>
      <c r="E10" s="471" t="s">
        <v>714</v>
      </c>
      <c r="F10" s="463" t="s">
        <v>703</v>
      </c>
      <c r="G10" s="464" t="s">
        <v>1036</v>
      </c>
      <c r="H10" s="404">
        <v>0</v>
      </c>
      <c r="I10" s="511">
        <v>118.87</v>
      </c>
      <c r="J10" s="404">
        <v>0</v>
      </c>
      <c r="K10" s="469">
        <v>188.02</v>
      </c>
      <c r="L10" s="515">
        <v>24.87</v>
      </c>
      <c r="M10" s="512">
        <f t="shared" si="0"/>
        <v>163.15</v>
      </c>
      <c r="N10" s="404">
        <v>0</v>
      </c>
      <c r="O10" s="513">
        <v>0</v>
      </c>
      <c r="P10" s="404">
        <f t="shared" si="1"/>
        <v>0</v>
      </c>
      <c r="Q10" s="469">
        <v>505.19</v>
      </c>
      <c r="R10" s="513">
        <v>74.61</v>
      </c>
      <c r="S10" s="513">
        <f t="shared" si="2"/>
        <v>430.58</v>
      </c>
      <c r="T10" s="513">
        <v>0</v>
      </c>
      <c r="U10" s="513">
        <v>0</v>
      </c>
      <c r="V10" s="513">
        <f t="shared" si="3"/>
        <v>0</v>
      </c>
      <c r="W10" s="514"/>
      <c r="X10" s="404">
        <v>0</v>
      </c>
      <c r="Y10" s="404">
        <v>0</v>
      </c>
      <c r="Z10" s="404">
        <v>0</v>
      </c>
      <c r="AA10" s="404"/>
      <c r="AB10" s="404">
        <f t="shared" si="4"/>
        <v>712.6</v>
      </c>
    </row>
    <row r="11" spans="1:28" s="446" customFormat="1" ht="15" customHeight="1">
      <c r="A11" s="458" t="s">
        <v>636</v>
      </c>
      <c r="B11" s="459" t="s">
        <v>509</v>
      </c>
      <c r="C11" s="460">
        <v>88999882420</v>
      </c>
      <c r="D11" s="461" t="s">
        <v>717</v>
      </c>
      <c r="E11" s="471" t="s">
        <v>714</v>
      </c>
      <c r="F11" s="463" t="s">
        <v>718</v>
      </c>
      <c r="G11" s="464" t="s">
        <v>1036</v>
      </c>
      <c r="H11" s="404">
        <v>0</v>
      </c>
      <c r="I11" s="511">
        <v>134.75</v>
      </c>
      <c r="J11" s="404">
        <v>0</v>
      </c>
      <c r="K11" s="469">
        <v>188.02</v>
      </c>
      <c r="L11" s="515">
        <v>24.87</v>
      </c>
      <c r="M11" s="512">
        <f t="shared" si="0"/>
        <v>163.15</v>
      </c>
      <c r="N11" s="404">
        <v>0</v>
      </c>
      <c r="O11" s="513">
        <v>0</v>
      </c>
      <c r="P11" s="404">
        <f t="shared" si="1"/>
        <v>0</v>
      </c>
      <c r="Q11" s="469">
        <v>172.22</v>
      </c>
      <c r="R11" s="513">
        <v>74.61</v>
      </c>
      <c r="S11" s="513">
        <f t="shared" si="2"/>
        <v>97.61</v>
      </c>
      <c r="T11" s="513">
        <v>0</v>
      </c>
      <c r="U11" s="513">
        <v>0</v>
      </c>
      <c r="V11" s="513">
        <f t="shared" si="3"/>
        <v>0</v>
      </c>
      <c r="W11" s="514"/>
      <c r="X11" s="404">
        <v>0</v>
      </c>
      <c r="Y11" s="404">
        <v>0</v>
      </c>
      <c r="Z11" s="404">
        <v>0</v>
      </c>
      <c r="AA11" s="404"/>
      <c r="AB11" s="404">
        <f t="shared" si="4"/>
        <v>395.51</v>
      </c>
    </row>
    <row r="12" spans="1:28" s="446" customFormat="1">
      <c r="A12" s="458" t="s">
        <v>636</v>
      </c>
      <c r="B12" s="459" t="s">
        <v>509</v>
      </c>
      <c r="C12" s="460">
        <v>5244461486</v>
      </c>
      <c r="D12" s="461" t="s">
        <v>719</v>
      </c>
      <c r="E12" s="471" t="s">
        <v>701</v>
      </c>
      <c r="F12" s="463" t="s">
        <v>705</v>
      </c>
      <c r="G12" s="464" t="s">
        <v>1036</v>
      </c>
      <c r="H12" s="404">
        <v>0</v>
      </c>
      <c r="I12" s="511">
        <v>385.85</v>
      </c>
      <c r="J12" s="404">
        <v>0</v>
      </c>
      <c r="K12" s="469">
        <v>188.02</v>
      </c>
      <c r="L12" s="515">
        <v>9</v>
      </c>
      <c r="M12" s="512">
        <f t="shared" si="0"/>
        <v>179.02</v>
      </c>
      <c r="N12" s="404">
        <v>0</v>
      </c>
      <c r="O12" s="513">
        <v>0</v>
      </c>
      <c r="P12" s="404">
        <f t="shared" si="1"/>
        <v>0</v>
      </c>
      <c r="Q12" s="469">
        <v>0</v>
      </c>
      <c r="R12" s="513">
        <v>0</v>
      </c>
      <c r="S12" s="513">
        <f t="shared" si="2"/>
        <v>0</v>
      </c>
      <c r="T12" s="513">
        <v>0</v>
      </c>
      <c r="U12" s="513">
        <v>0</v>
      </c>
      <c r="V12" s="513">
        <f t="shared" si="3"/>
        <v>0</v>
      </c>
      <c r="W12" s="514"/>
      <c r="X12" s="404">
        <v>0</v>
      </c>
      <c r="Y12" s="404">
        <v>0</v>
      </c>
      <c r="Z12" s="404">
        <v>0</v>
      </c>
      <c r="AA12" s="404"/>
      <c r="AB12" s="404">
        <f t="shared" si="4"/>
        <v>564.87</v>
      </c>
    </row>
    <row r="13" spans="1:28" s="446" customFormat="1">
      <c r="A13" s="458" t="s">
        <v>636</v>
      </c>
      <c r="B13" s="459" t="s">
        <v>509</v>
      </c>
      <c r="C13" s="460">
        <v>5345290466</v>
      </c>
      <c r="D13" s="461" t="s">
        <v>720</v>
      </c>
      <c r="E13" s="471" t="s">
        <v>714</v>
      </c>
      <c r="F13" s="463" t="s">
        <v>706</v>
      </c>
      <c r="G13" s="464" t="s">
        <v>1036</v>
      </c>
      <c r="H13" s="404">
        <v>0</v>
      </c>
      <c r="I13" s="511">
        <v>132.07</v>
      </c>
      <c r="J13" s="404">
        <v>0</v>
      </c>
      <c r="K13" s="469">
        <v>188.02</v>
      </c>
      <c r="L13" s="515">
        <v>24.8</v>
      </c>
      <c r="M13" s="512">
        <f t="shared" si="0"/>
        <v>163.22</v>
      </c>
      <c r="N13" s="404">
        <v>0</v>
      </c>
      <c r="O13" s="513">
        <v>0</v>
      </c>
      <c r="P13" s="404">
        <f t="shared" si="1"/>
        <v>0</v>
      </c>
      <c r="Q13" s="469">
        <v>160.74</v>
      </c>
      <c r="R13" s="513">
        <v>74.41</v>
      </c>
      <c r="S13" s="513">
        <f t="shared" si="2"/>
        <v>86.330000000000013</v>
      </c>
      <c r="T13" s="513">
        <v>0</v>
      </c>
      <c r="U13" s="513">
        <v>0</v>
      </c>
      <c r="V13" s="513">
        <f t="shared" si="3"/>
        <v>0</v>
      </c>
      <c r="W13" s="514"/>
      <c r="X13" s="404">
        <v>0</v>
      </c>
      <c r="Y13" s="404">
        <v>0</v>
      </c>
      <c r="Z13" s="404">
        <v>0</v>
      </c>
      <c r="AA13" s="404"/>
      <c r="AB13" s="404">
        <f t="shared" si="4"/>
        <v>381.62</v>
      </c>
    </row>
    <row r="14" spans="1:28" s="446" customFormat="1">
      <c r="A14" s="458" t="s">
        <v>636</v>
      </c>
      <c r="B14" s="459" t="s">
        <v>509</v>
      </c>
      <c r="C14" s="460">
        <v>2456744462</v>
      </c>
      <c r="D14" s="461" t="s">
        <v>721</v>
      </c>
      <c r="E14" s="471" t="s">
        <v>708</v>
      </c>
      <c r="F14" s="463" t="s">
        <v>700</v>
      </c>
      <c r="G14" s="464" t="s">
        <v>1036</v>
      </c>
      <c r="H14" s="404">
        <v>0</v>
      </c>
      <c r="I14" s="511">
        <v>119.59</v>
      </c>
      <c r="J14" s="404">
        <v>0</v>
      </c>
      <c r="K14" s="469">
        <v>188.02</v>
      </c>
      <c r="L14" s="515">
        <v>25.05</v>
      </c>
      <c r="M14" s="512">
        <f t="shared" si="0"/>
        <v>162.97</v>
      </c>
      <c r="N14" s="404">
        <v>0</v>
      </c>
      <c r="O14" s="513">
        <v>0</v>
      </c>
      <c r="P14" s="404">
        <f t="shared" si="1"/>
        <v>0</v>
      </c>
      <c r="Q14" s="469">
        <v>298.32</v>
      </c>
      <c r="R14" s="513">
        <v>75.150000000000006</v>
      </c>
      <c r="S14" s="513">
        <f t="shared" si="2"/>
        <v>223.17</v>
      </c>
      <c r="T14" s="513">
        <v>0</v>
      </c>
      <c r="U14" s="513">
        <v>0</v>
      </c>
      <c r="V14" s="513">
        <f t="shared" si="3"/>
        <v>0</v>
      </c>
      <c r="W14" s="514"/>
      <c r="X14" s="404">
        <v>0</v>
      </c>
      <c r="Y14" s="404">
        <v>0</v>
      </c>
      <c r="Z14" s="404">
        <v>0</v>
      </c>
      <c r="AA14" s="404"/>
      <c r="AB14" s="404">
        <f t="shared" si="4"/>
        <v>505.73</v>
      </c>
    </row>
    <row r="15" spans="1:28" s="446" customFormat="1">
      <c r="A15" s="458" t="s">
        <v>636</v>
      </c>
      <c r="B15" s="459" t="s">
        <v>509</v>
      </c>
      <c r="C15" s="476">
        <v>9601303499</v>
      </c>
      <c r="D15" s="477" t="s">
        <v>722</v>
      </c>
      <c r="E15" s="471" t="s">
        <v>708</v>
      </c>
      <c r="F15" s="473" t="s">
        <v>712</v>
      </c>
      <c r="G15" s="464" t="s">
        <v>1036</v>
      </c>
      <c r="H15" s="404">
        <v>0</v>
      </c>
      <c r="I15" s="511">
        <v>270.93</v>
      </c>
      <c r="J15" s="404">
        <v>0</v>
      </c>
      <c r="K15" s="469">
        <v>188.02</v>
      </c>
      <c r="L15" s="515">
        <v>17.760000000000002</v>
      </c>
      <c r="M15" s="512">
        <f t="shared" si="0"/>
        <v>170.26000000000002</v>
      </c>
      <c r="N15" s="404">
        <v>0</v>
      </c>
      <c r="O15" s="513">
        <v>0</v>
      </c>
      <c r="P15" s="404">
        <f t="shared" si="1"/>
        <v>0</v>
      </c>
      <c r="Q15" s="469">
        <v>0</v>
      </c>
      <c r="R15" s="513">
        <v>0</v>
      </c>
      <c r="S15" s="513">
        <f t="shared" si="2"/>
        <v>0</v>
      </c>
      <c r="T15" s="513">
        <v>0</v>
      </c>
      <c r="U15" s="513">
        <v>0</v>
      </c>
      <c r="V15" s="513">
        <f t="shared" si="3"/>
        <v>0</v>
      </c>
      <c r="W15" s="514"/>
      <c r="X15" s="404">
        <v>0</v>
      </c>
      <c r="Y15" s="404">
        <v>0</v>
      </c>
      <c r="Z15" s="404">
        <v>0</v>
      </c>
      <c r="AA15" s="404"/>
      <c r="AB15" s="404">
        <f t="shared" si="4"/>
        <v>441.19000000000005</v>
      </c>
    </row>
    <row r="16" spans="1:28" s="446" customFormat="1">
      <c r="A16" s="458" t="s">
        <v>636</v>
      </c>
      <c r="B16" s="459" t="s">
        <v>509</v>
      </c>
      <c r="C16" s="460">
        <v>4089045932</v>
      </c>
      <c r="D16" s="478" t="s">
        <v>723</v>
      </c>
      <c r="E16" s="471" t="s">
        <v>701</v>
      </c>
      <c r="F16" s="463" t="s">
        <v>705</v>
      </c>
      <c r="G16" s="464" t="s">
        <v>1036</v>
      </c>
      <c r="H16" s="404">
        <v>0</v>
      </c>
      <c r="I16" s="511">
        <v>1499.33</v>
      </c>
      <c r="J16" s="404">
        <v>0</v>
      </c>
      <c r="K16" s="469">
        <v>188.02</v>
      </c>
      <c r="L16" s="515">
        <v>8</v>
      </c>
      <c r="M16" s="512">
        <f t="shared" si="0"/>
        <v>180.02</v>
      </c>
      <c r="N16" s="404">
        <v>0</v>
      </c>
      <c r="O16" s="513">
        <v>0</v>
      </c>
      <c r="P16" s="404">
        <f t="shared" si="1"/>
        <v>0</v>
      </c>
      <c r="Q16" s="469">
        <v>0</v>
      </c>
      <c r="R16" s="513">
        <v>0</v>
      </c>
      <c r="S16" s="513">
        <f t="shared" si="2"/>
        <v>0</v>
      </c>
      <c r="T16" s="513">
        <v>0</v>
      </c>
      <c r="U16" s="513">
        <v>0</v>
      </c>
      <c r="V16" s="513">
        <f t="shared" si="3"/>
        <v>0</v>
      </c>
      <c r="W16" s="514"/>
      <c r="X16" s="404">
        <v>0</v>
      </c>
      <c r="Y16" s="404">
        <v>0</v>
      </c>
      <c r="Z16" s="404">
        <v>0</v>
      </c>
      <c r="AA16" s="404"/>
      <c r="AB16" s="404">
        <f t="shared" si="4"/>
        <v>1679.35</v>
      </c>
    </row>
    <row r="17" spans="1:28" s="446" customFormat="1">
      <c r="A17" s="458" t="s">
        <v>636</v>
      </c>
      <c r="B17" s="459" t="s">
        <v>509</v>
      </c>
      <c r="C17" s="460">
        <v>10283186429</v>
      </c>
      <c r="D17" s="478" t="s">
        <v>724</v>
      </c>
      <c r="E17" s="471" t="s">
        <v>708</v>
      </c>
      <c r="F17" s="463" t="s">
        <v>725</v>
      </c>
      <c r="G17" s="464" t="s">
        <v>1036</v>
      </c>
      <c r="H17" s="404">
        <v>0</v>
      </c>
      <c r="I17" s="511">
        <v>128.72</v>
      </c>
      <c r="J17" s="404">
        <v>0</v>
      </c>
      <c r="K17" s="469">
        <v>188.02</v>
      </c>
      <c r="L17" s="515">
        <v>26.8</v>
      </c>
      <c r="M17" s="512">
        <f t="shared" si="0"/>
        <v>161.22</v>
      </c>
      <c r="N17" s="404">
        <v>0</v>
      </c>
      <c r="O17" s="513">
        <v>0</v>
      </c>
      <c r="P17" s="404">
        <f t="shared" si="1"/>
        <v>0</v>
      </c>
      <c r="Q17" s="469">
        <v>172.22</v>
      </c>
      <c r="R17" s="513">
        <v>80.41</v>
      </c>
      <c r="S17" s="513">
        <f t="shared" si="2"/>
        <v>91.81</v>
      </c>
      <c r="T17" s="513">
        <v>0</v>
      </c>
      <c r="U17" s="513">
        <v>0</v>
      </c>
      <c r="V17" s="513">
        <f t="shared" si="3"/>
        <v>0</v>
      </c>
      <c r="W17" s="514"/>
      <c r="X17" s="404">
        <v>0</v>
      </c>
      <c r="Y17" s="404">
        <v>0</v>
      </c>
      <c r="Z17" s="404">
        <v>0</v>
      </c>
      <c r="AA17" s="404"/>
      <c r="AB17" s="404">
        <f t="shared" si="4"/>
        <v>381.75</v>
      </c>
    </row>
    <row r="18" spans="1:28" s="446" customFormat="1">
      <c r="A18" s="458" t="s">
        <v>636</v>
      </c>
      <c r="B18" s="459" t="s">
        <v>509</v>
      </c>
      <c r="C18" s="479">
        <v>5813428445</v>
      </c>
      <c r="D18" s="480" t="s">
        <v>726</v>
      </c>
      <c r="E18" s="471" t="s">
        <v>708</v>
      </c>
      <c r="F18" s="463" t="s">
        <v>725</v>
      </c>
      <c r="G18" s="464" t="s">
        <v>1036</v>
      </c>
      <c r="H18" s="404">
        <v>0</v>
      </c>
      <c r="I18" s="511">
        <v>122.54</v>
      </c>
      <c r="J18" s="404">
        <v>0</v>
      </c>
      <c r="K18" s="469">
        <v>188.02</v>
      </c>
      <c r="L18" s="515">
        <v>25.05</v>
      </c>
      <c r="M18" s="512">
        <f t="shared" si="0"/>
        <v>162.97</v>
      </c>
      <c r="N18" s="404">
        <v>0</v>
      </c>
      <c r="O18" s="513">
        <v>0</v>
      </c>
      <c r="P18" s="404">
        <f t="shared" si="1"/>
        <v>0</v>
      </c>
      <c r="Q18" s="469">
        <v>298.32</v>
      </c>
      <c r="R18" s="513">
        <v>75.150000000000006</v>
      </c>
      <c r="S18" s="513">
        <f t="shared" si="2"/>
        <v>223.17</v>
      </c>
      <c r="T18" s="513">
        <v>0</v>
      </c>
      <c r="U18" s="513">
        <v>0</v>
      </c>
      <c r="V18" s="513">
        <f t="shared" si="3"/>
        <v>0</v>
      </c>
      <c r="W18" s="514"/>
      <c r="X18" s="404">
        <v>0</v>
      </c>
      <c r="Y18" s="404">
        <v>0</v>
      </c>
      <c r="Z18" s="404">
        <v>0</v>
      </c>
      <c r="AA18" s="404"/>
      <c r="AB18" s="404">
        <f t="shared" si="4"/>
        <v>508.68</v>
      </c>
    </row>
    <row r="19" spans="1:28" s="446" customFormat="1">
      <c r="A19" s="458" t="s">
        <v>636</v>
      </c>
      <c r="B19" s="459" t="s">
        <v>509</v>
      </c>
      <c r="C19" s="479">
        <v>92123600415</v>
      </c>
      <c r="D19" s="480" t="s">
        <v>727</v>
      </c>
      <c r="E19" s="471" t="s">
        <v>701</v>
      </c>
      <c r="F19" s="463" t="s">
        <v>705</v>
      </c>
      <c r="G19" s="464" t="s">
        <v>1036</v>
      </c>
      <c r="H19" s="404">
        <v>0</v>
      </c>
      <c r="I19" s="511">
        <v>419.8</v>
      </c>
      <c r="J19" s="404">
        <v>0</v>
      </c>
      <c r="K19" s="469">
        <v>188.02</v>
      </c>
      <c r="L19" s="515">
        <v>9</v>
      </c>
      <c r="M19" s="512">
        <f t="shared" si="0"/>
        <v>179.02</v>
      </c>
      <c r="N19" s="404">
        <v>0</v>
      </c>
      <c r="O19" s="513">
        <v>0</v>
      </c>
      <c r="P19" s="404">
        <f t="shared" si="1"/>
        <v>0</v>
      </c>
      <c r="Q19" s="469">
        <v>0</v>
      </c>
      <c r="R19" s="513">
        <v>0</v>
      </c>
      <c r="S19" s="513">
        <f t="shared" si="2"/>
        <v>0</v>
      </c>
      <c r="T19" s="513">
        <v>0</v>
      </c>
      <c r="U19" s="513">
        <v>0</v>
      </c>
      <c r="V19" s="513">
        <f t="shared" si="3"/>
        <v>0</v>
      </c>
      <c r="W19" s="514"/>
      <c r="X19" s="404">
        <v>0</v>
      </c>
      <c r="Y19" s="404">
        <v>0</v>
      </c>
      <c r="Z19" s="404">
        <v>0</v>
      </c>
      <c r="AA19" s="404"/>
      <c r="AB19" s="404">
        <f t="shared" si="4"/>
        <v>598.82000000000005</v>
      </c>
    </row>
    <row r="20" spans="1:28" s="446" customFormat="1">
      <c r="A20" s="458" t="s">
        <v>636</v>
      </c>
      <c r="B20" s="459" t="s">
        <v>509</v>
      </c>
      <c r="C20" s="460">
        <v>6392472452</v>
      </c>
      <c r="D20" s="478" t="s">
        <v>728</v>
      </c>
      <c r="E20" s="471" t="s">
        <v>714</v>
      </c>
      <c r="F20" s="463" t="s">
        <v>706</v>
      </c>
      <c r="G20" s="464" t="s">
        <v>1036</v>
      </c>
      <c r="H20" s="404">
        <v>0</v>
      </c>
      <c r="I20" s="511">
        <v>132.47</v>
      </c>
      <c r="J20" s="404">
        <v>0</v>
      </c>
      <c r="K20" s="469">
        <v>188.02</v>
      </c>
      <c r="L20" s="515">
        <v>24.8</v>
      </c>
      <c r="M20" s="512">
        <f t="shared" si="0"/>
        <v>163.22</v>
      </c>
      <c r="N20" s="404">
        <v>0</v>
      </c>
      <c r="O20" s="513">
        <v>0</v>
      </c>
      <c r="P20" s="404">
        <f t="shared" si="1"/>
        <v>0</v>
      </c>
      <c r="Q20" s="469">
        <v>0</v>
      </c>
      <c r="R20" s="513">
        <v>0</v>
      </c>
      <c r="S20" s="513">
        <f t="shared" si="2"/>
        <v>0</v>
      </c>
      <c r="T20" s="513">
        <v>0</v>
      </c>
      <c r="U20" s="513">
        <v>0</v>
      </c>
      <c r="V20" s="513">
        <f t="shared" si="3"/>
        <v>0</v>
      </c>
      <c r="W20" s="514"/>
      <c r="X20" s="404">
        <v>0</v>
      </c>
      <c r="Y20" s="404">
        <v>0</v>
      </c>
      <c r="Z20" s="404">
        <v>0</v>
      </c>
      <c r="AA20" s="404"/>
      <c r="AB20" s="404">
        <f t="shared" si="4"/>
        <v>295.69</v>
      </c>
    </row>
    <row r="21" spans="1:28" s="446" customFormat="1">
      <c r="A21" s="458" t="s">
        <v>636</v>
      </c>
      <c r="B21" s="459" t="s">
        <v>509</v>
      </c>
      <c r="C21" s="460">
        <v>70178717401</v>
      </c>
      <c r="D21" s="478" t="s">
        <v>729</v>
      </c>
      <c r="E21" s="471" t="s">
        <v>714</v>
      </c>
      <c r="F21" s="463" t="s">
        <v>706</v>
      </c>
      <c r="G21" s="464" t="s">
        <v>1036</v>
      </c>
      <c r="H21" s="404">
        <v>0</v>
      </c>
      <c r="I21" s="511">
        <v>119.88</v>
      </c>
      <c r="J21" s="404">
        <v>0</v>
      </c>
      <c r="K21" s="469">
        <v>188.02</v>
      </c>
      <c r="L21" s="515">
        <v>24.87</v>
      </c>
      <c r="M21" s="512">
        <f t="shared" si="0"/>
        <v>163.15</v>
      </c>
      <c r="N21" s="404">
        <v>0</v>
      </c>
      <c r="O21" s="513">
        <v>0</v>
      </c>
      <c r="P21" s="404">
        <f t="shared" si="1"/>
        <v>0</v>
      </c>
      <c r="Q21" s="469">
        <v>172.22</v>
      </c>
      <c r="R21" s="513">
        <v>74.61</v>
      </c>
      <c r="S21" s="513">
        <f t="shared" si="2"/>
        <v>97.61</v>
      </c>
      <c r="T21" s="513">
        <v>0</v>
      </c>
      <c r="U21" s="513">
        <v>0</v>
      </c>
      <c r="V21" s="513">
        <f t="shared" si="3"/>
        <v>0</v>
      </c>
      <c r="W21" s="514"/>
      <c r="X21" s="404">
        <v>0</v>
      </c>
      <c r="Y21" s="404">
        <v>0</v>
      </c>
      <c r="Z21" s="404">
        <v>0</v>
      </c>
      <c r="AA21" s="404"/>
      <c r="AB21" s="404">
        <f t="shared" si="4"/>
        <v>380.64</v>
      </c>
    </row>
    <row r="22" spans="1:28" s="446" customFormat="1">
      <c r="A22" s="458" t="s">
        <v>636</v>
      </c>
      <c r="B22" s="459" t="s">
        <v>509</v>
      </c>
      <c r="C22" s="460">
        <v>79361137468</v>
      </c>
      <c r="D22" s="478" t="s">
        <v>1037</v>
      </c>
      <c r="E22" s="471" t="s">
        <v>701</v>
      </c>
      <c r="F22" s="463" t="s">
        <v>748</v>
      </c>
      <c r="G22" s="464" t="s">
        <v>1036</v>
      </c>
      <c r="H22" s="404">
        <v>0</v>
      </c>
      <c r="I22" s="511">
        <v>175.83</v>
      </c>
      <c r="J22" s="404">
        <v>0</v>
      </c>
      <c r="K22" s="469">
        <v>188.02</v>
      </c>
      <c r="L22" s="515">
        <v>2.13</v>
      </c>
      <c r="M22" s="512">
        <f t="shared" si="0"/>
        <v>185.89000000000001</v>
      </c>
      <c r="N22" s="404">
        <v>0</v>
      </c>
      <c r="O22" s="513">
        <v>0</v>
      </c>
      <c r="P22" s="404">
        <v>0</v>
      </c>
      <c r="Q22" s="469">
        <v>0</v>
      </c>
      <c r="R22" s="513">
        <v>0</v>
      </c>
      <c r="S22" s="513">
        <f t="shared" si="2"/>
        <v>0</v>
      </c>
      <c r="T22" s="513">
        <v>0</v>
      </c>
      <c r="U22" s="513">
        <v>0</v>
      </c>
      <c r="V22" s="513">
        <v>0</v>
      </c>
      <c r="W22" s="514"/>
      <c r="X22" s="404">
        <v>0</v>
      </c>
      <c r="Y22" s="404">
        <v>0</v>
      </c>
      <c r="Z22" s="404">
        <v>0</v>
      </c>
      <c r="AA22" s="404"/>
      <c r="AB22" s="404">
        <f t="shared" si="4"/>
        <v>361.72</v>
      </c>
    </row>
    <row r="23" spans="1:28" s="446" customFormat="1">
      <c r="A23" s="458" t="s">
        <v>636</v>
      </c>
      <c r="B23" s="459" t="s">
        <v>509</v>
      </c>
      <c r="C23" s="460">
        <v>1937921417</v>
      </c>
      <c r="D23" s="478" t="s">
        <v>730</v>
      </c>
      <c r="E23" s="471" t="s">
        <v>708</v>
      </c>
      <c r="F23" s="463" t="s">
        <v>700</v>
      </c>
      <c r="G23" s="464" t="s">
        <v>1036</v>
      </c>
      <c r="H23" s="404">
        <v>0</v>
      </c>
      <c r="I23" s="511">
        <v>119.59</v>
      </c>
      <c r="J23" s="404">
        <v>0</v>
      </c>
      <c r="K23" s="469">
        <v>188.02</v>
      </c>
      <c r="L23" s="515">
        <v>25.05</v>
      </c>
      <c r="M23" s="512">
        <f t="shared" si="0"/>
        <v>162.97</v>
      </c>
      <c r="N23" s="404">
        <v>0</v>
      </c>
      <c r="O23" s="513">
        <v>0</v>
      </c>
      <c r="P23" s="404">
        <f t="shared" si="1"/>
        <v>0</v>
      </c>
      <c r="Q23" s="469">
        <v>437.53</v>
      </c>
      <c r="R23" s="513">
        <v>75.150000000000006</v>
      </c>
      <c r="S23" s="513">
        <f t="shared" si="2"/>
        <v>362.38</v>
      </c>
      <c r="T23" s="513">
        <v>0</v>
      </c>
      <c r="U23" s="513">
        <v>0</v>
      </c>
      <c r="V23" s="513">
        <f t="shared" si="3"/>
        <v>0</v>
      </c>
      <c r="W23" s="514"/>
      <c r="X23" s="404">
        <v>0</v>
      </c>
      <c r="Y23" s="404">
        <v>0</v>
      </c>
      <c r="Z23" s="404">
        <v>0</v>
      </c>
      <c r="AA23" s="404"/>
      <c r="AB23" s="404">
        <f t="shared" si="4"/>
        <v>644.94000000000005</v>
      </c>
    </row>
    <row r="24" spans="1:28" s="446" customFormat="1">
      <c r="A24" s="458" t="s">
        <v>636</v>
      </c>
      <c r="B24" s="459" t="s">
        <v>509</v>
      </c>
      <c r="C24" s="460">
        <v>12502106400</v>
      </c>
      <c r="D24" s="478" t="s">
        <v>731</v>
      </c>
      <c r="E24" s="471" t="s">
        <v>714</v>
      </c>
      <c r="F24" s="463" t="s">
        <v>732</v>
      </c>
      <c r="G24" s="464" t="s">
        <v>1036</v>
      </c>
      <c r="H24" s="404">
        <v>0</v>
      </c>
      <c r="I24" s="511">
        <v>141.47</v>
      </c>
      <c r="J24" s="404">
        <v>0</v>
      </c>
      <c r="K24" s="469">
        <v>188.02</v>
      </c>
      <c r="L24" s="515">
        <v>30.52</v>
      </c>
      <c r="M24" s="512">
        <f t="shared" si="0"/>
        <v>157.5</v>
      </c>
      <c r="N24" s="404">
        <v>0</v>
      </c>
      <c r="O24" s="513">
        <v>0</v>
      </c>
      <c r="P24" s="404">
        <f t="shared" si="1"/>
        <v>0</v>
      </c>
      <c r="Q24" s="469">
        <v>0</v>
      </c>
      <c r="R24" s="513">
        <v>0</v>
      </c>
      <c r="S24" s="513">
        <f t="shared" si="2"/>
        <v>0</v>
      </c>
      <c r="T24" s="513">
        <v>138.86000000000001</v>
      </c>
      <c r="U24" s="513">
        <v>0</v>
      </c>
      <c r="V24" s="513">
        <f t="shared" si="3"/>
        <v>138.86000000000001</v>
      </c>
      <c r="W24" s="514"/>
      <c r="X24" s="404">
        <v>0</v>
      </c>
      <c r="Y24" s="404">
        <v>0</v>
      </c>
      <c r="Z24" s="404">
        <v>0</v>
      </c>
      <c r="AA24" s="404"/>
      <c r="AB24" s="404">
        <f t="shared" si="4"/>
        <v>437.83000000000004</v>
      </c>
    </row>
    <row r="25" spans="1:28" s="446" customFormat="1">
      <c r="A25" s="458" t="s">
        <v>636</v>
      </c>
      <c r="B25" s="459" t="s">
        <v>509</v>
      </c>
      <c r="C25" s="460">
        <v>10735205442</v>
      </c>
      <c r="D25" s="478" t="s">
        <v>733</v>
      </c>
      <c r="E25" s="471" t="s">
        <v>708</v>
      </c>
      <c r="F25" s="481">
        <v>322205</v>
      </c>
      <c r="G25" s="464" t="s">
        <v>1036</v>
      </c>
      <c r="H25" s="404">
        <v>0</v>
      </c>
      <c r="I25" s="511">
        <v>134.66</v>
      </c>
      <c r="J25" s="404">
        <v>0</v>
      </c>
      <c r="K25" s="469">
        <v>188.02</v>
      </c>
      <c r="L25" s="515">
        <v>25.07</v>
      </c>
      <c r="M25" s="512">
        <f t="shared" si="0"/>
        <v>162.95000000000002</v>
      </c>
      <c r="N25" s="404">
        <v>0</v>
      </c>
      <c r="O25" s="513">
        <v>0</v>
      </c>
      <c r="P25" s="404">
        <f t="shared" si="1"/>
        <v>0</v>
      </c>
      <c r="Q25" s="469">
        <v>0</v>
      </c>
      <c r="R25" s="513">
        <v>0</v>
      </c>
      <c r="S25" s="513">
        <f t="shared" si="2"/>
        <v>0</v>
      </c>
      <c r="T25" s="513">
        <v>0</v>
      </c>
      <c r="U25" s="513">
        <v>0</v>
      </c>
      <c r="V25" s="513">
        <f t="shared" si="3"/>
        <v>0</v>
      </c>
      <c r="W25" s="514"/>
      <c r="X25" s="404">
        <v>0</v>
      </c>
      <c r="Y25" s="404">
        <v>0</v>
      </c>
      <c r="Z25" s="404">
        <v>0</v>
      </c>
      <c r="AA25" s="404"/>
      <c r="AB25" s="404">
        <f t="shared" si="4"/>
        <v>297.61</v>
      </c>
    </row>
    <row r="26" spans="1:28" s="446" customFormat="1">
      <c r="A26" s="458" t="s">
        <v>636</v>
      </c>
      <c r="B26" s="459" t="s">
        <v>509</v>
      </c>
      <c r="C26" s="460">
        <v>9909706474</v>
      </c>
      <c r="D26" s="478" t="s">
        <v>735</v>
      </c>
      <c r="E26" s="471" t="s">
        <v>714</v>
      </c>
      <c r="F26" s="464" t="s">
        <v>736</v>
      </c>
      <c r="G26" s="464" t="s">
        <v>1036</v>
      </c>
      <c r="H26" s="404">
        <v>0</v>
      </c>
      <c r="I26" s="511">
        <v>166.24</v>
      </c>
      <c r="J26" s="404">
        <v>0</v>
      </c>
      <c r="K26" s="469">
        <v>188.02</v>
      </c>
      <c r="L26" s="515">
        <v>36.71</v>
      </c>
      <c r="M26" s="512">
        <f t="shared" si="0"/>
        <v>151.31</v>
      </c>
      <c r="N26" s="404">
        <v>0</v>
      </c>
      <c r="O26" s="513">
        <v>0</v>
      </c>
      <c r="P26" s="404">
        <f t="shared" si="1"/>
        <v>0</v>
      </c>
      <c r="Q26" s="469">
        <v>0</v>
      </c>
      <c r="R26" s="513">
        <v>0</v>
      </c>
      <c r="S26" s="513">
        <f t="shared" si="2"/>
        <v>0</v>
      </c>
      <c r="T26" s="513">
        <v>0</v>
      </c>
      <c r="U26" s="513">
        <v>0</v>
      </c>
      <c r="V26" s="513">
        <f t="shared" si="3"/>
        <v>0</v>
      </c>
      <c r="W26" s="514"/>
      <c r="X26" s="404">
        <v>0</v>
      </c>
      <c r="Y26" s="404">
        <v>0</v>
      </c>
      <c r="Z26" s="404">
        <v>0</v>
      </c>
      <c r="AA26" s="404"/>
      <c r="AB26" s="404">
        <f t="shared" si="4"/>
        <v>317.55</v>
      </c>
    </row>
    <row r="27" spans="1:28" s="446" customFormat="1">
      <c r="A27" s="458" t="s">
        <v>636</v>
      </c>
      <c r="B27" s="459" t="s">
        <v>509</v>
      </c>
      <c r="C27" s="460">
        <v>6301729439</v>
      </c>
      <c r="D27" s="478" t="s">
        <v>966</v>
      </c>
      <c r="E27" s="471" t="s">
        <v>701</v>
      </c>
      <c r="F27" s="463" t="s">
        <v>748</v>
      </c>
      <c r="G27" s="464" t="s">
        <v>1036</v>
      </c>
      <c r="H27" s="404">
        <v>0</v>
      </c>
      <c r="I27" s="511">
        <v>782.47</v>
      </c>
      <c r="J27" s="404">
        <v>0</v>
      </c>
      <c r="K27" s="469">
        <v>188.02</v>
      </c>
      <c r="L27" s="515">
        <v>8</v>
      </c>
      <c r="M27" s="512">
        <f t="shared" si="0"/>
        <v>180.02</v>
      </c>
      <c r="N27" s="512">
        <v>0</v>
      </c>
      <c r="O27" s="512">
        <v>0</v>
      </c>
      <c r="P27" s="512">
        <f t="shared" si="0"/>
        <v>0</v>
      </c>
      <c r="Q27" s="516">
        <v>0</v>
      </c>
      <c r="R27" s="513">
        <v>0</v>
      </c>
      <c r="S27" s="513">
        <v>0</v>
      </c>
      <c r="T27" s="513">
        <v>0</v>
      </c>
      <c r="U27" s="513">
        <v>0</v>
      </c>
      <c r="V27" s="513">
        <f t="shared" si="3"/>
        <v>0</v>
      </c>
      <c r="W27" s="514"/>
      <c r="X27" s="404">
        <v>0</v>
      </c>
      <c r="Y27" s="404">
        <v>0</v>
      </c>
      <c r="Z27" s="404">
        <v>0</v>
      </c>
      <c r="AA27" s="404"/>
      <c r="AB27" s="404">
        <f t="shared" si="4"/>
        <v>962.49</v>
      </c>
    </row>
    <row r="28" spans="1:28" s="446" customFormat="1">
      <c r="A28" s="458" t="s">
        <v>636</v>
      </c>
      <c r="B28" s="459" t="s">
        <v>509</v>
      </c>
      <c r="C28" s="460">
        <v>78272203472</v>
      </c>
      <c r="D28" s="478" t="s">
        <v>738</v>
      </c>
      <c r="E28" s="471" t="s">
        <v>714</v>
      </c>
      <c r="F28" s="463" t="s">
        <v>739</v>
      </c>
      <c r="G28" s="464" t="s">
        <v>1036</v>
      </c>
      <c r="H28" s="404">
        <v>0</v>
      </c>
      <c r="I28" s="511">
        <v>143.38999999999999</v>
      </c>
      <c r="J28" s="404">
        <v>0</v>
      </c>
      <c r="K28" s="469">
        <v>188.02</v>
      </c>
      <c r="L28" s="515">
        <v>31</v>
      </c>
      <c r="M28" s="512">
        <f t="shared" si="0"/>
        <v>157.02000000000001</v>
      </c>
      <c r="N28" s="404">
        <v>0</v>
      </c>
      <c r="O28" s="513">
        <v>0</v>
      </c>
      <c r="P28" s="404">
        <f t="shared" si="1"/>
        <v>0</v>
      </c>
      <c r="Q28" s="469">
        <v>298.32</v>
      </c>
      <c r="R28" s="513">
        <v>93</v>
      </c>
      <c r="S28" s="513">
        <f t="shared" si="2"/>
        <v>205.32</v>
      </c>
      <c r="T28" s="513">
        <v>0</v>
      </c>
      <c r="U28" s="513">
        <v>0</v>
      </c>
      <c r="V28" s="513">
        <f t="shared" si="3"/>
        <v>0</v>
      </c>
      <c r="W28" s="514"/>
      <c r="X28" s="404">
        <v>0</v>
      </c>
      <c r="Y28" s="404">
        <v>0</v>
      </c>
      <c r="Z28" s="404">
        <v>0</v>
      </c>
      <c r="AA28" s="404"/>
      <c r="AB28" s="404">
        <f t="shared" si="4"/>
        <v>505.73</v>
      </c>
    </row>
    <row r="29" spans="1:28" s="446" customFormat="1">
      <c r="A29" s="458" t="s">
        <v>636</v>
      </c>
      <c r="B29" s="459" t="s">
        <v>509</v>
      </c>
      <c r="C29" s="460">
        <v>11204937494</v>
      </c>
      <c r="D29" s="478" t="s">
        <v>740</v>
      </c>
      <c r="E29" s="471" t="s">
        <v>701</v>
      </c>
      <c r="F29" s="463" t="s">
        <v>705</v>
      </c>
      <c r="G29" s="464" t="s">
        <v>1036</v>
      </c>
      <c r="H29" s="404">
        <v>0</v>
      </c>
      <c r="I29" s="511">
        <v>722.28</v>
      </c>
      <c r="J29" s="404">
        <v>0</v>
      </c>
      <c r="K29" s="469">
        <v>188.02</v>
      </c>
      <c r="L29" s="515">
        <v>9</v>
      </c>
      <c r="M29" s="512">
        <f t="shared" si="0"/>
        <v>179.02</v>
      </c>
      <c r="N29" s="404">
        <v>0</v>
      </c>
      <c r="O29" s="513">
        <v>0</v>
      </c>
      <c r="P29" s="404">
        <f t="shared" si="1"/>
        <v>0</v>
      </c>
      <c r="Q29" s="469">
        <v>0</v>
      </c>
      <c r="R29" s="513">
        <v>0</v>
      </c>
      <c r="S29" s="513">
        <f t="shared" si="2"/>
        <v>0</v>
      </c>
      <c r="T29" s="513">
        <v>0</v>
      </c>
      <c r="U29" s="513">
        <v>0</v>
      </c>
      <c r="V29" s="513">
        <f t="shared" si="3"/>
        <v>0</v>
      </c>
      <c r="W29" s="514"/>
      <c r="X29" s="404">
        <v>0</v>
      </c>
      <c r="Y29" s="404">
        <v>0</v>
      </c>
      <c r="Z29" s="404">
        <v>0</v>
      </c>
      <c r="AA29" s="404"/>
      <c r="AB29" s="404">
        <f t="shared" si="4"/>
        <v>901.3</v>
      </c>
    </row>
    <row r="30" spans="1:28" s="446" customFormat="1">
      <c r="A30" s="458" t="s">
        <v>636</v>
      </c>
      <c r="B30" s="459" t="s">
        <v>509</v>
      </c>
      <c r="C30" s="460">
        <v>44669127420</v>
      </c>
      <c r="D30" s="478" t="s">
        <v>741</v>
      </c>
      <c r="E30" s="471" t="s">
        <v>701</v>
      </c>
      <c r="F30" s="463" t="s">
        <v>705</v>
      </c>
      <c r="G30" s="464" t="s">
        <v>1036</v>
      </c>
      <c r="H30" s="404">
        <v>0</v>
      </c>
      <c r="I30" s="511">
        <v>644.05999999999995</v>
      </c>
      <c r="J30" s="404">
        <v>0</v>
      </c>
      <c r="K30" s="469">
        <v>188.02</v>
      </c>
      <c r="L30" s="515">
        <v>8</v>
      </c>
      <c r="M30" s="512">
        <f t="shared" si="0"/>
        <v>180.02</v>
      </c>
      <c r="N30" s="404">
        <v>0</v>
      </c>
      <c r="O30" s="513">
        <v>0</v>
      </c>
      <c r="P30" s="404">
        <f t="shared" si="1"/>
        <v>0</v>
      </c>
      <c r="Q30" s="469">
        <v>0</v>
      </c>
      <c r="R30" s="513">
        <v>0</v>
      </c>
      <c r="S30" s="513">
        <f t="shared" si="2"/>
        <v>0</v>
      </c>
      <c r="T30" s="513">
        <v>0</v>
      </c>
      <c r="U30" s="513">
        <v>0</v>
      </c>
      <c r="V30" s="513">
        <f t="shared" si="3"/>
        <v>0</v>
      </c>
      <c r="W30" s="514"/>
      <c r="X30" s="404">
        <v>0</v>
      </c>
      <c r="Y30" s="404">
        <v>0</v>
      </c>
      <c r="Z30" s="404">
        <v>0</v>
      </c>
      <c r="AA30" s="404"/>
      <c r="AB30" s="404">
        <f t="shared" si="4"/>
        <v>824.07999999999993</v>
      </c>
    </row>
    <row r="31" spans="1:28" s="446" customFormat="1">
      <c r="A31" s="458" t="s">
        <v>636</v>
      </c>
      <c r="B31" s="459" t="s">
        <v>509</v>
      </c>
      <c r="C31" s="460">
        <v>2587642442</v>
      </c>
      <c r="D31" s="478" t="s">
        <v>742</v>
      </c>
      <c r="E31" s="471" t="s">
        <v>708</v>
      </c>
      <c r="F31" s="463" t="s">
        <v>709</v>
      </c>
      <c r="G31" s="464" t="s">
        <v>1036</v>
      </c>
      <c r="H31" s="404">
        <v>0</v>
      </c>
      <c r="I31" s="511">
        <v>200.77</v>
      </c>
      <c r="J31" s="404">
        <v>0</v>
      </c>
      <c r="K31" s="469">
        <v>188.02</v>
      </c>
      <c r="L31" s="515">
        <v>3.3</v>
      </c>
      <c r="M31" s="512">
        <f t="shared" si="0"/>
        <v>184.72</v>
      </c>
      <c r="N31" s="404">
        <v>0</v>
      </c>
      <c r="O31" s="513">
        <v>0</v>
      </c>
      <c r="P31" s="404">
        <f t="shared" si="1"/>
        <v>0</v>
      </c>
      <c r="Q31" s="469">
        <v>0</v>
      </c>
      <c r="R31" s="513">
        <v>0</v>
      </c>
      <c r="S31" s="513">
        <f t="shared" si="2"/>
        <v>0</v>
      </c>
      <c r="T31" s="513">
        <v>0</v>
      </c>
      <c r="U31" s="513">
        <v>0</v>
      </c>
      <c r="V31" s="513">
        <f t="shared" si="3"/>
        <v>0</v>
      </c>
      <c r="W31" s="514"/>
      <c r="X31" s="404">
        <v>0</v>
      </c>
      <c r="Y31" s="404">
        <v>0</v>
      </c>
      <c r="Z31" s="404">
        <v>0</v>
      </c>
      <c r="AA31" s="404"/>
      <c r="AB31" s="404">
        <f t="shared" si="4"/>
        <v>385.49</v>
      </c>
    </row>
    <row r="32" spans="1:28" s="446" customFormat="1">
      <c r="A32" s="458" t="s">
        <v>636</v>
      </c>
      <c r="B32" s="459" t="s">
        <v>509</v>
      </c>
      <c r="C32" s="460">
        <v>77118162434</v>
      </c>
      <c r="D32" s="478" t="s">
        <v>744</v>
      </c>
      <c r="E32" s="471" t="s">
        <v>708</v>
      </c>
      <c r="F32" s="463" t="s">
        <v>709</v>
      </c>
      <c r="G32" s="464" t="s">
        <v>1036</v>
      </c>
      <c r="H32" s="404">
        <v>0</v>
      </c>
      <c r="I32" s="511">
        <v>229.3</v>
      </c>
      <c r="J32" s="404">
        <v>0</v>
      </c>
      <c r="K32" s="469">
        <v>188.02</v>
      </c>
      <c r="L32" s="515">
        <v>3.3</v>
      </c>
      <c r="M32" s="512">
        <f t="shared" si="0"/>
        <v>184.72</v>
      </c>
      <c r="N32" s="404">
        <v>0</v>
      </c>
      <c r="O32" s="513">
        <v>0</v>
      </c>
      <c r="P32" s="404">
        <f t="shared" si="1"/>
        <v>0</v>
      </c>
      <c r="Q32" s="469">
        <v>0</v>
      </c>
      <c r="R32" s="513">
        <v>0</v>
      </c>
      <c r="S32" s="513">
        <f t="shared" si="2"/>
        <v>0</v>
      </c>
      <c r="T32" s="513">
        <v>0</v>
      </c>
      <c r="U32" s="513">
        <v>0</v>
      </c>
      <c r="V32" s="513">
        <f t="shared" si="3"/>
        <v>0</v>
      </c>
      <c r="W32" s="514"/>
      <c r="X32" s="404">
        <v>0</v>
      </c>
      <c r="Y32" s="404">
        <v>0</v>
      </c>
      <c r="Z32" s="404">
        <v>0</v>
      </c>
      <c r="AA32" s="404"/>
      <c r="AB32" s="404">
        <f t="shared" si="4"/>
        <v>414.02</v>
      </c>
    </row>
    <row r="33" spans="1:28" s="446" customFormat="1">
      <c r="A33" s="458" t="s">
        <v>636</v>
      </c>
      <c r="B33" s="459" t="s">
        <v>509</v>
      </c>
      <c r="C33" s="460">
        <v>7940908421</v>
      </c>
      <c r="D33" s="478" t="s">
        <v>745</v>
      </c>
      <c r="E33" s="471" t="s">
        <v>714</v>
      </c>
      <c r="F33" s="463" t="s">
        <v>746</v>
      </c>
      <c r="G33" s="464" t="s">
        <v>1036</v>
      </c>
      <c r="H33" s="404">
        <v>0</v>
      </c>
      <c r="I33" s="511">
        <v>128.99</v>
      </c>
      <c r="J33" s="404">
        <v>0</v>
      </c>
      <c r="K33" s="469">
        <v>188.02</v>
      </c>
      <c r="L33" s="515">
        <v>27.4</v>
      </c>
      <c r="M33" s="512">
        <f t="shared" si="0"/>
        <v>160.62</v>
      </c>
      <c r="N33" s="404">
        <v>0</v>
      </c>
      <c r="O33" s="513">
        <v>0</v>
      </c>
      <c r="P33" s="404">
        <f t="shared" si="1"/>
        <v>0</v>
      </c>
      <c r="Q33" s="469">
        <v>0</v>
      </c>
      <c r="R33" s="513">
        <v>0</v>
      </c>
      <c r="S33" s="513">
        <f t="shared" si="2"/>
        <v>0</v>
      </c>
      <c r="T33" s="513">
        <v>0</v>
      </c>
      <c r="U33" s="513">
        <v>0</v>
      </c>
      <c r="V33" s="513">
        <f t="shared" si="3"/>
        <v>0</v>
      </c>
      <c r="W33" s="514"/>
      <c r="X33" s="404">
        <v>0</v>
      </c>
      <c r="Y33" s="404">
        <v>0</v>
      </c>
      <c r="Z33" s="404">
        <v>0</v>
      </c>
      <c r="AA33" s="404"/>
      <c r="AB33" s="404">
        <f t="shared" si="4"/>
        <v>289.61</v>
      </c>
    </row>
    <row r="34" spans="1:28" s="446" customFormat="1">
      <c r="A34" s="458" t="s">
        <v>636</v>
      </c>
      <c r="B34" s="459" t="s">
        <v>509</v>
      </c>
      <c r="C34" s="460">
        <v>9023592409</v>
      </c>
      <c r="D34" s="478" t="s">
        <v>747</v>
      </c>
      <c r="E34" s="471" t="s">
        <v>701</v>
      </c>
      <c r="F34" s="463" t="s">
        <v>748</v>
      </c>
      <c r="G34" s="464" t="s">
        <v>1036</v>
      </c>
      <c r="H34" s="404">
        <v>0</v>
      </c>
      <c r="I34" s="511">
        <v>750.24</v>
      </c>
      <c r="J34" s="404">
        <v>0</v>
      </c>
      <c r="K34" s="469">
        <v>188.02</v>
      </c>
      <c r="L34" s="515">
        <v>8</v>
      </c>
      <c r="M34" s="512">
        <f t="shared" si="0"/>
        <v>180.02</v>
      </c>
      <c r="N34" s="404">
        <v>0</v>
      </c>
      <c r="O34" s="513">
        <v>0</v>
      </c>
      <c r="P34" s="404">
        <f t="shared" si="1"/>
        <v>0</v>
      </c>
      <c r="Q34" s="469">
        <v>0</v>
      </c>
      <c r="R34" s="513">
        <v>0</v>
      </c>
      <c r="S34" s="513">
        <f t="shared" si="2"/>
        <v>0</v>
      </c>
      <c r="T34" s="513">
        <v>0</v>
      </c>
      <c r="U34" s="513">
        <v>0</v>
      </c>
      <c r="V34" s="513">
        <f t="shared" si="3"/>
        <v>0</v>
      </c>
      <c r="W34" s="514"/>
      <c r="X34" s="404">
        <v>0</v>
      </c>
      <c r="Y34" s="404">
        <v>0</v>
      </c>
      <c r="Z34" s="404">
        <v>0</v>
      </c>
      <c r="AA34" s="404"/>
      <c r="AB34" s="404">
        <f t="shared" si="4"/>
        <v>930.26</v>
      </c>
    </row>
    <row r="35" spans="1:28" s="446" customFormat="1">
      <c r="A35" s="458" t="s">
        <v>636</v>
      </c>
      <c r="B35" s="459" t="s">
        <v>509</v>
      </c>
      <c r="C35" s="460">
        <v>4138318410</v>
      </c>
      <c r="D35" s="478" t="s">
        <v>749</v>
      </c>
      <c r="E35" s="471" t="s">
        <v>708</v>
      </c>
      <c r="F35" s="463" t="s">
        <v>709</v>
      </c>
      <c r="G35" s="464" t="s">
        <v>1036</v>
      </c>
      <c r="H35" s="404">
        <v>0</v>
      </c>
      <c r="I35" s="511">
        <v>195.39</v>
      </c>
      <c r="J35" s="404">
        <v>0</v>
      </c>
      <c r="K35" s="469">
        <v>188.02</v>
      </c>
      <c r="L35" s="515">
        <v>3.3</v>
      </c>
      <c r="M35" s="512">
        <f t="shared" si="0"/>
        <v>184.72</v>
      </c>
      <c r="N35" s="404">
        <v>0</v>
      </c>
      <c r="O35" s="513">
        <v>0</v>
      </c>
      <c r="P35" s="404">
        <v>0</v>
      </c>
      <c r="Q35" s="469">
        <v>0</v>
      </c>
      <c r="R35" s="513">
        <v>0</v>
      </c>
      <c r="S35" s="513">
        <f t="shared" si="2"/>
        <v>0</v>
      </c>
      <c r="T35" s="513">
        <v>0</v>
      </c>
      <c r="U35" s="513">
        <v>0</v>
      </c>
      <c r="V35" s="513">
        <f t="shared" si="3"/>
        <v>0</v>
      </c>
      <c r="W35" s="514"/>
      <c r="X35" s="404">
        <v>0</v>
      </c>
      <c r="Y35" s="404">
        <v>0</v>
      </c>
      <c r="Z35" s="404">
        <v>0</v>
      </c>
      <c r="AA35" s="404"/>
      <c r="AB35" s="404">
        <f t="shared" si="4"/>
        <v>380.11</v>
      </c>
    </row>
    <row r="36" spans="1:28" s="446" customFormat="1">
      <c r="A36" s="458" t="s">
        <v>636</v>
      </c>
      <c r="B36" s="459" t="s">
        <v>509</v>
      </c>
      <c r="C36" s="476">
        <v>7767421406</v>
      </c>
      <c r="D36" s="482" t="s">
        <v>750</v>
      </c>
      <c r="E36" s="471" t="s">
        <v>714</v>
      </c>
      <c r="F36" s="463" t="s">
        <v>751</v>
      </c>
      <c r="G36" s="464" t="s">
        <v>1036</v>
      </c>
      <c r="H36" s="404">
        <v>0</v>
      </c>
      <c r="I36" s="511">
        <v>0</v>
      </c>
      <c r="J36" s="404">
        <v>0</v>
      </c>
      <c r="K36" s="469">
        <v>188.02</v>
      </c>
      <c r="L36" s="515">
        <v>0</v>
      </c>
      <c r="M36" s="512">
        <f t="shared" si="0"/>
        <v>188.02</v>
      </c>
      <c r="N36" s="404">
        <v>0</v>
      </c>
      <c r="O36" s="513">
        <v>0</v>
      </c>
      <c r="P36" s="404">
        <f t="shared" si="1"/>
        <v>0</v>
      </c>
      <c r="Q36" s="469">
        <v>0</v>
      </c>
      <c r="R36" s="513">
        <v>0</v>
      </c>
      <c r="S36" s="513">
        <f t="shared" si="2"/>
        <v>0</v>
      </c>
      <c r="T36" s="513">
        <v>0</v>
      </c>
      <c r="U36" s="513">
        <v>0</v>
      </c>
      <c r="V36" s="513">
        <f t="shared" si="3"/>
        <v>0</v>
      </c>
      <c r="W36" s="514"/>
      <c r="X36" s="404">
        <v>0</v>
      </c>
      <c r="Y36" s="404">
        <v>0</v>
      </c>
      <c r="Z36" s="404">
        <v>0</v>
      </c>
      <c r="AA36" s="404"/>
      <c r="AB36" s="404">
        <f t="shared" si="4"/>
        <v>188.02</v>
      </c>
    </row>
    <row r="37" spans="1:28" s="446" customFormat="1">
      <c r="A37" s="458" t="s">
        <v>636</v>
      </c>
      <c r="B37" s="459" t="s">
        <v>509</v>
      </c>
      <c r="C37" s="460">
        <v>6328840454</v>
      </c>
      <c r="D37" s="478" t="s">
        <v>752</v>
      </c>
      <c r="E37" s="471" t="s">
        <v>701</v>
      </c>
      <c r="F37" s="463" t="s">
        <v>705</v>
      </c>
      <c r="G37" s="464" t="s">
        <v>1036</v>
      </c>
      <c r="H37" s="404">
        <v>0</v>
      </c>
      <c r="I37" s="511">
        <v>644.05999999999995</v>
      </c>
      <c r="J37" s="404">
        <v>0</v>
      </c>
      <c r="K37" s="469">
        <v>188.02</v>
      </c>
      <c r="L37" s="515">
        <v>8</v>
      </c>
      <c r="M37" s="512">
        <f t="shared" si="0"/>
        <v>180.02</v>
      </c>
      <c r="N37" s="404">
        <v>0</v>
      </c>
      <c r="O37" s="513">
        <v>0</v>
      </c>
      <c r="P37" s="404">
        <f t="shared" si="1"/>
        <v>0</v>
      </c>
      <c r="Q37" s="469">
        <v>0</v>
      </c>
      <c r="R37" s="513">
        <v>0</v>
      </c>
      <c r="S37" s="513">
        <f t="shared" si="2"/>
        <v>0</v>
      </c>
      <c r="T37" s="513">
        <v>0</v>
      </c>
      <c r="U37" s="513">
        <v>0</v>
      </c>
      <c r="V37" s="513">
        <f t="shared" si="3"/>
        <v>0</v>
      </c>
      <c r="W37" s="514"/>
      <c r="X37" s="404">
        <v>0</v>
      </c>
      <c r="Y37" s="404">
        <v>0</v>
      </c>
      <c r="Z37" s="404">
        <v>0</v>
      </c>
      <c r="AA37" s="404"/>
      <c r="AB37" s="404">
        <f t="shared" si="4"/>
        <v>824.07999999999993</v>
      </c>
    </row>
    <row r="38" spans="1:28" s="446" customFormat="1">
      <c r="A38" s="458" t="s">
        <v>636</v>
      </c>
      <c r="B38" s="459" t="s">
        <v>509</v>
      </c>
      <c r="C38" s="460">
        <v>12129892442</v>
      </c>
      <c r="D38" s="478" t="s">
        <v>990</v>
      </c>
      <c r="E38" s="471" t="s">
        <v>708</v>
      </c>
      <c r="F38" s="463" t="s">
        <v>700</v>
      </c>
      <c r="G38" s="464" t="s">
        <v>1036</v>
      </c>
      <c r="H38" s="404">
        <v>0</v>
      </c>
      <c r="I38" s="511">
        <v>119.59</v>
      </c>
      <c r="J38" s="404">
        <v>0</v>
      </c>
      <c r="K38" s="469">
        <v>188.02</v>
      </c>
      <c r="L38" s="515">
        <v>25.05</v>
      </c>
      <c r="M38" s="512">
        <v>0</v>
      </c>
      <c r="N38" s="404">
        <v>0</v>
      </c>
      <c r="O38" s="513">
        <v>0</v>
      </c>
      <c r="P38" s="404">
        <f t="shared" si="1"/>
        <v>0</v>
      </c>
      <c r="Q38" s="469">
        <v>172.22</v>
      </c>
      <c r="R38" s="513">
        <v>75.150000000000006</v>
      </c>
      <c r="S38" s="513">
        <f t="shared" si="2"/>
        <v>97.07</v>
      </c>
      <c r="T38" s="513">
        <v>0</v>
      </c>
      <c r="U38" s="513">
        <v>0</v>
      </c>
      <c r="V38" s="513">
        <f t="shared" si="3"/>
        <v>0</v>
      </c>
      <c r="W38" s="514"/>
      <c r="X38" s="404">
        <v>0</v>
      </c>
      <c r="Y38" s="404">
        <v>0</v>
      </c>
      <c r="Z38" s="404">
        <v>0</v>
      </c>
      <c r="AA38" s="404"/>
      <c r="AB38" s="404">
        <f t="shared" si="4"/>
        <v>216.66</v>
      </c>
    </row>
    <row r="39" spans="1:28" s="446" customFormat="1">
      <c r="A39" s="458" t="s">
        <v>636</v>
      </c>
      <c r="B39" s="459" t="s">
        <v>509</v>
      </c>
      <c r="C39" s="460">
        <v>3070942431</v>
      </c>
      <c r="D39" s="478" t="s">
        <v>753</v>
      </c>
      <c r="E39" s="471" t="s">
        <v>708</v>
      </c>
      <c r="F39" s="473" t="s">
        <v>700</v>
      </c>
      <c r="G39" s="464" t="s">
        <v>1036</v>
      </c>
      <c r="H39" s="404">
        <v>0</v>
      </c>
      <c r="I39" s="511">
        <v>134.57</v>
      </c>
      <c r="J39" s="404">
        <v>0</v>
      </c>
      <c r="K39" s="469">
        <v>188.02</v>
      </c>
      <c r="L39" s="515">
        <v>25.05</v>
      </c>
      <c r="M39" s="512">
        <f t="shared" si="0"/>
        <v>162.97</v>
      </c>
      <c r="N39" s="404">
        <v>0</v>
      </c>
      <c r="O39" s="513">
        <v>0</v>
      </c>
      <c r="P39" s="404">
        <f t="shared" si="1"/>
        <v>0</v>
      </c>
      <c r="Q39" s="469">
        <v>298.32</v>
      </c>
      <c r="R39" s="513">
        <v>75.150000000000006</v>
      </c>
      <c r="S39" s="513">
        <f t="shared" si="2"/>
        <v>223.17</v>
      </c>
      <c r="T39" s="513">
        <v>0</v>
      </c>
      <c r="U39" s="513">
        <v>0</v>
      </c>
      <c r="V39" s="513">
        <f t="shared" si="3"/>
        <v>0</v>
      </c>
      <c r="W39" s="514"/>
      <c r="X39" s="404">
        <v>0</v>
      </c>
      <c r="Y39" s="404">
        <v>0</v>
      </c>
      <c r="Z39" s="404">
        <v>0</v>
      </c>
      <c r="AA39" s="404"/>
      <c r="AB39" s="404">
        <f t="shared" si="4"/>
        <v>520.71</v>
      </c>
    </row>
    <row r="40" spans="1:28" s="446" customFormat="1">
      <c r="A40" s="458" t="s">
        <v>636</v>
      </c>
      <c r="B40" s="459" t="s">
        <v>509</v>
      </c>
      <c r="C40" s="460">
        <v>5926268494</v>
      </c>
      <c r="D40" s="478" t="s">
        <v>754</v>
      </c>
      <c r="E40" s="471" t="s">
        <v>708</v>
      </c>
      <c r="F40" s="463" t="s">
        <v>709</v>
      </c>
      <c r="G40" s="464" t="s">
        <v>1036</v>
      </c>
      <c r="H40" s="404">
        <v>0</v>
      </c>
      <c r="I40" s="511">
        <v>219.62</v>
      </c>
      <c r="J40" s="404">
        <v>0</v>
      </c>
      <c r="K40" s="469">
        <v>188.02</v>
      </c>
      <c r="L40" s="515">
        <v>3.3</v>
      </c>
      <c r="M40" s="512">
        <f t="shared" si="0"/>
        <v>184.72</v>
      </c>
      <c r="N40" s="404">
        <v>0</v>
      </c>
      <c r="O40" s="513">
        <v>0</v>
      </c>
      <c r="P40" s="404">
        <f t="shared" si="1"/>
        <v>0</v>
      </c>
      <c r="Q40" s="469">
        <v>0</v>
      </c>
      <c r="R40" s="513">
        <v>0</v>
      </c>
      <c r="S40" s="513">
        <f t="shared" si="2"/>
        <v>0</v>
      </c>
      <c r="T40" s="513">
        <v>0</v>
      </c>
      <c r="U40" s="513">
        <v>0</v>
      </c>
      <c r="V40" s="513">
        <f t="shared" si="3"/>
        <v>0</v>
      </c>
      <c r="W40" s="514"/>
      <c r="X40" s="404">
        <v>0</v>
      </c>
      <c r="Y40" s="404">
        <v>0</v>
      </c>
      <c r="Z40" s="404">
        <v>0</v>
      </c>
      <c r="AA40" s="404"/>
      <c r="AB40" s="404">
        <f t="shared" si="4"/>
        <v>404.34000000000003</v>
      </c>
    </row>
    <row r="41" spans="1:28" s="446" customFormat="1">
      <c r="A41" s="458" t="s">
        <v>636</v>
      </c>
      <c r="B41" s="459" t="s">
        <v>509</v>
      </c>
      <c r="C41" s="460">
        <v>3813611442</v>
      </c>
      <c r="D41" s="478" t="s">
        <v>755</v>
      </c>
      <c r="E41" s="471" t="s">
        <v>708</v>
      </c>
      <c r="F41" s="473" t="s">
        <v>700</v>
      </c>
      <c r="G41" s="464" t="s">
        <v>1036</v>
      </c>
      <c r="H41" s="404">
        <v>0</v>
      </c>
      <c r="I41" s="511">
        <v>0</v>
      </c>
      <c r="J41" s="404">
        <v>101.31</v>
      </c>
      <c r="K41" s="469">
        <v>188.02</v>
      </c>
      <c r="L41" s="515">
        <v>10.86</v>
      </c>
      <c r="M41" s="512">
        <f t="shared" si="0"/>
        <v>177.16000000000003</v>
      </c>
      <c r="N41" s="404">
        <v>0</v>
      </c>
      <c r="O41" s="513">
        <v>0</v>
      </c>
      <c r="P41" s="404">
        <f t="shared" si="1"/>
        <v>0</v>
      </c>
      <c r="Q41" s="469">
        <v>0</v>
      </c>
      <c r="R41" s="513">
        <v>0</v>
      </c>
      <c r="S41" s="513">
        <f t="shared" si="2"/>
        <v>0</v>
      </c>
      <c r="T41" s="513">
        <v>0</v>
      </c>
      <c r="U41" s="513">
        <v>0</v>
      </c>
      <c r="V41" s="513">
        <v>0</v>
      </c>
      <c r="W41" s="514"/>
      <c r="X41" s="404">
        <v>0</v>
      </c>
      <c r="Y41" s="404">
        <v>0</v>
      </c>
      <c r="Z41" s="404">
        <v>0</v>
      </c>
      <c r="AA41" s="404"/>
      <c r="AB41" s="404">
        <f t="shared" si="4"/>
        <v>278.47000000000003</v>
      </c>
    </row>
    <row r="42" spans="1:28" s="446" customFormat="1">
      <c r="A42" s="458" t="s">
        <v>636</v>
      </c>
      <c r="B42" s="459" t="s">
        <v>509</v>
      </c>
      <c r="C42" s="460">
        <v>9090397477</v>
      </c>
      <c r="D42" s="478" t="s">
        <v>756</v>
      </c>
      <c r="E42" s="471" t="s">
        <v>714</v>
      </c>
      <c r="F42" s="473" t="s">
        <v>757</v>
      </c>
      <c r="G42" s="464" t="s">
        <v>1036</v>
      </c>
      <c r="H42" s="404">
        <v>0</v>
      </c>
      <c r="I42" s="511">
        <v>120.86</v>
      </c>
      <c r="J42" s="404">
        <v>0</v>
      </c>
      <c r="K42" s="469">
        <v>188.02</v>
      </c>
      <c r="L42" s="515">
        <v>24.87</v>
      </c>
      <c r="M42" s="512">
        <f t="shared" si="0"/>
        <v>163.15</v>
      </c>
      <c r="N42" s="404">
        <v>0</v>
      </c>
      <c r="O42" s="513">
        <v>0</v>
      </c>
      <c r="P42" s="404">
        <f t="shared" si="1"/>
        <v>0</v>
      </c>
      <c r="Q42" s="469">
        <v>0</v>
      </c>
      <c r="R42" s="513">
        <v>0</v>
      </c>
      <c r="S42" s="513">
        <f t="shared" si="2"/>
        <v>0</v>
      </c>
      <c r="T42" s="513">
        <v>69.430000000000007</v>
      </c>
      <c r="U42" s="513">
        <v>0</v>
      </c>
      <c r="V42" s="513">
        <f t="shared" si="3"/>
        <v>69.430000000000007</v>
      </c>
      <c r="W42" s="514" t="s">
        <v>971</v>
      </c>
      <c r="X42" s="404">
        <v>0</v>
      </c>
      <c r="Y42" s="404">
        <v>0</v>
      </c>
      <c r="Z42" s="404">
        <v>0</v>
      </c>
      <c r="AA42" s="404"/>
      <c r="AB42" s="404">
        <f t="shared" si="4"/>
        <v>353.44</v>
      </c>
    </row>
    <row r="43" spans="1:28" s="446" customFormat="1">
      <c r="A43" s="458" t="s">
        <v>636</v>
      </c>
      <c r="B43" s="459" t="s">
        <v>509</v>
      </c>
      <c r="C43" s="460">
        <v>4411940442</v>
      </c>
      <c r="D43" s="478" t="s">
        <v>758</v>
      </c>
      <c r="E43" s="471" t="s">
        <v>714</v>
      </c>
      <c r="F43" s="473" t="s">
        <v>757</v>
      </c>
      <c r="G43" s="464" t="s">
        <v>1036</v>
      </c>
      <c r="H43" s="404">
        <v>0</v>
      </c>
      <c r="I43" s="511">
        <v>134.75</v>
      </c>
      <c r="J43" s="404">
        <v>0</v>
      </c>
      <c r="K43" s="469">
        <v>188.02</v>
      </c>
      <c r="L43" s="515">
        <v>24.87</v>
      </c>
      <c r="M43" s="512">
        <f t="shared" si="0"/>
        <v>163.15</v>
      </c>
      <c r="N43" s="404">
        <v>0</v>
      </c>
      <c r="O43" s="513">
        <v>0</v>
      </c>
      <c r="P43" s="404">
        <f t="shared" si="1"/>
        <v>0</v>
      </c>
      <c r="Q43" s="469">
        <v>126.3</v>
      </c>
      <c r="R43" s="513">
        <v>74.61</v>
      </c>
      <c r="S43" s="513">
        <f t="shared" si="2"/>
        <v>51.69</v>
      </c>
      <c r="T43" s="513">
        <v>0</v>
      </c>
      <c r="U43" s="513">
        <v>0</v>
      </c>
      <c r="V43" s="513">
        <f t="shared" si="3"/>
        <v>0</v>
      </c>
      <c r="W43" s="514"/>
      <c r="X43" s="404">
        <v>0</v>
      </c>
      <c r="Y43" s="404">
        <v>0</v>
      </c>
      <c r="Z43" s="404">
        <v>0</v>
      </c>
      <c r="AA43" s="404"/>
      <c r="AB43" s="404">
        <f t="shared" si="4"/>
        <v>349.59000000000003</v>
      </c>
    </row>
    <row r="44" spans="1:28" s="446" customFormat="1">
      <c r="A44" s="458" t="s">
        <v>636</v>
      </c>
      <c r="B44" s="459" t="s">
        <v>509</v>
      </c>
      <c r="C44" s="476">
        <v>3640160436</v>
      </c>
      <c r="D44" s="482" t="s">
        <v>759</v>
      </c>
      <c r="E44" s="471" t="s">
        <v>708</v>
      </c>
      <c r="F44" s="463" t="s">
        <v>709</v>
      </c>
      <c r="G44" s="464" t="s">
        <v>1036</v>
      </c>
      <c r="H44" s="404">
        <v>0</v>
      </c>
      <c r="I44" s="511">
        <v>219.86</v>
      </c>
      <c r="J44" s="404">
        <v>0</v>
      </c>
      <c r="K44" s="469">
        <v>188.02</v>
      </c>
      <c r="L44" s="515">
        <v>3.3</v>
      </c>
      <c r="M44" s="512">
        <f t="shared" si="0"/>
        <v>184.72</v>
      </c>
      <c r="N44" s="404">
        <v>0</v>
      </c>
      <c r="O44" s="513">
        <v>0</v>
      </c>
      <c r="P44" s="404">
        <v>0</v>
      </c>
      <c r="Q44" s="469">
        <v>0</v>
      </c>
      <c r="R44" s="513">
        <v>0</v>
      </c>
      <c r="S44" s="513">
        <v>0</v>
      </c>
      <c r="T44" s="513">
        <v>0</v>
      </c>
      <c r="U44" s="513">
        <v>0</v>
      </c>
      <c r="V44" s="513">
        <v>0</v>
      </c>
      <c r="W44" s="514"/>
      <c r="X44" s="404">
        <v>0</v>
      </c>
      <c r="Y44" s="404">
        <v>0</v>
      </c>
      <c r="Z44" s="404">
        <v>0</v>
      </c>
      <c r="AA44" s="404"/>
      <c r="AB44" s="404">
        <f t="shared" si="4"/>
        <v>404.58000000000004</v>
      </c>
    </row>
    <row r="45" spans="1:28" s="446" customFormat="1">
      <c r="A45" s="458" t="s">
        <v>636</v>
      </c>
      <c r="B45" s="459" t="s">
        <v>509</v>
      </c>
      <c r="C45" s="476">
        <v>57749027572</v>
      </c>
      <c r="D45" s="483" t="s">
        <v>550</v>
      </c>
      <c r="E45" s="471" t="s">
        <v>714</v>
      </c>
      <c r="F45" s="463" t="s">
        <v>760</v>
      </c>
      <c r="G45" s="464" t="s">
        <v>1036</v>
      </c>
      <c r="H45" s="404">
        <v>0</v>
      </c>
      <c r="I45" s="511">
        <v>1065.79</v>
      </c>
      <c r="J45" s="404">
        <v>0</v>
      </c>
      <c r="K45" s="469">
        <v>188.02</v>
      </c>
      <c r="L45" s="515">
        <v>261.60000000000002</v>
      </c>
      <c r="M45" s="512">
        <f t="shared" si="0"/>
        <v>-73.580000000000013</v>
      </c>
      <c r="N45" s="404">
        <v>0</v>
      </c>
      <c r="O45" s="513">
        <v>0</v>
      </c>
      <c r="P45" s="404">
        <f t="shared" si="1"/>
        <v>0</v>
      </c>
      <c r="Q45" s="469">
        <v>0</v>
      </c>
      <c r="R45" s="513">
        <v>0</v>
      </c>
      <c r="S45" s="513">
        <f t="shared" si="2"/>
        <v>0</v>
      </c>
      <c r="T45" s="513">
        <v>0</v>
      </c>
      <c r="U45" s="513">
        <v>0</v>
      </c>
      <c r="V45" s="513">
        <f t="shared" si="3"/>
        <v>0</v>
      </c>
      <c r="W45" s="514"/>
      <c r="X45" s="404">
        <v>0</v>
      </c>
      <c r="Y45" s="404">
        <v>0</v>
      </c>
      <c r="Z45" s="404">
        <v>0</v>
      </c>
      <c r="AA45" s="404"/>
      <c r="AB45" s="404">
        <f t="shared" si="4"/>
        <v>992.20999999999992</v>
      </c>
    </row>
    <row r="46" spans="1:28" s="446" customFormat="1">
      <c r="A46" s="458" t="s">
        <v>636</v>
      </c>
      <c r="B46" s="459" t="s">
        <v>509</v>
      </c>
      <c r="C46" s="460">
        <v>2839751488</v>
      </c>
      <c r="D46" s="478" t="s">
        <v>761</v>
      </c>
      <c r="E46" s="471" t="s">
        <v>714</v>
      </c>
      <c r="F46" s="473" t="s">
        <v>762</v>
      </c>
      <c r="G46" s="464" t="s">
        <v>1036</v>
      </c>
      <c r="H46" s="404">
        <v>0</v>
      </c>
      <c r="I46" s="511">
        <v>171.71</v>
      </c>
      <c r="J46" s="404">
        <v>0</v>
      </c>
      <c r="K46" s="469">
        <v>188.02</v>
      </c>
      <c r="L46" s="515">
        <v>29.83</v>
      </c>
      <c r="M46" s="512">
        <f t="shared" si="0"/>
        <v>158.19</v>
      </c>
      <c r="N46" s="404">
        <v>0</v>
      </c>
      <c r="O46" s="513">
        <v>0</v>
      </c>
      <c r="P46" s="404">
        <f t="shared" si="1"/>
        <v>0</v>
      </c>
      <c r="Q46" s="469">
        <v>298.32</v>
      </c>
      <c r="R46" s="513">
        <v>89.49</v>
      </c>
      <c r="S46" s="513">
        <f t="shared" si="2"/>
        <v>208.82999999999998</v>
      </c>
      <c r="T46" s="513">
        <v>0</v>
      </c>
      <c r="U46" s="513">
        <v>0</v>
      </c>
      <c r="V46" s="513">
        <f t="shared" si="3"/>
        <v>0</v>
      </c>
      <c r="W46" s="514"/>
      <c r="X46" s="404">
        <v>0</v>
      </c>
      <c r="Y46" s="404">
        <v>0</v>
      </c>
      <c r="Z46" s="404">
        <v>0</v>
      </c>
      <c r="AA46" s="404"/>
      <c r="AB46" s="404">
        <f t="shared" si="4"/>
        <v>538.73</v>
      </c>
    </row>
    <row r="47" spans="1:28" s="446" customFormat="1">
      <c r="A47" s="458" t="s">
        <v>636</v>
      </c>
      <c r="B47" s="459" t="s">
        <v>509</v>
      </c>
      <c r="C47" s="460">
        <v>5519452490</v>
      </c>
      <c r="D47" s="478" t="s">
        <v>763</v>
      </c>
      <c r="E47" s="471" t="s">
        <v>714</v>
      </c>
      <c r="F47" s="463" t="s">
        <v>751</v>
      </c>
      <c r="G47" s="464" t="s">
        <v>1036</v>
      </c>
      <c r="H47" s="404">
        <v>0</v>
      </c>
      <c r="I47" s="511">
        <v>133.76</v>
      </c>
      <c r="J47" s="404">
        <v>0</v>
      </c>
      <c r="K47" s="469">
        <v>188.02</v>
      </c>
      <c r="L47" s="515">
        <v>24.87</v>
      </c>
      <c r="M47" s="512">
        <f t="shared" si="0"/>
        <v>163.15</v>
      </c>
      <c r="N47" s="404">
        <v>0</v>
      </c>
      <c r="O47" s="513">
        <v>0</v>
      </c>
      <c r="P47" s="404">
        <f t="shared" si="1"/>
        <v>0</v>
      </c>
      <c r="Q47" s="469">
        <v>278.43</v>
      </c>
      <c r="R47" s="513">
        <v>74.61</v>
      </c>
      <c r="S47" s="513">
        <f t="shared" si="2"/>
        <v>203.82</v>
      </c>
      <c r="T47" s="513">
        <v>0</v>
      </c>
      <c r="U47" s="513">
        <v>0</v>
      </c>
      <c r="V47" s="513">
        <f t="shared" si="3"/>
        <v>0</v>
      </c>
      <c r="W47" s="514"/>
      <c r="X47" s="404">
        <v>0</v>
      </c>
      <c r="Y47" s="404">
        <v>0</v>
      </c>
      <c r="Z47" s="404">
        <v>0</v>
      </c>
      <c r="AA47" s="404"/>
      <c r="AB47" s="404">
        <f t="shared" si="4"/>
        <v>500.73</v>
      </c>
    </row>
    <row r="48" spans="1:28" s="446" customFormat="1">
      <c r="A48" s="458" t="s">
        <v>636</v>
      </c>
      <c r="B48" s="459" t="s">
        <v>509</v>
      </c>
      <c r="C48" s="460">
        <v>9607793455</v>
      </c>
      <c r="D48" s="478" t="s">
        <v>764</v>
      </c>
      <c r="E48" s="471" t="s">
        <v>714</v>
      </c>
      <c r="F48" s="463" t="s">
        <v>765</v>
      </c>
      <c r="G48" s="464" t="s">
        <v>1036</v>
      </c>
      <c r="H48" s="404">
        <v>0</v>
      </c>
      <c r="I48" s="511">
        <v>146.41999999999999</v>
      </c>
      <c r="J48" s="404">
        <v>0</v>
      </c>
      <c r="K48" s="469">
        <v>188.02</v>
      </c>
      <c r="L48" s="515">
        <v>24.87</v>
      </c>
      <c r="M48" s="512">
        <f t="shared" si="0"/>
        <v>163.15</v>
      </c>
      <c r="N48" s="404">
        <v>0</v>
      </c>
      <c r="O48" s="513">
        <v>0</v>
      </c>
      <c r="P48" s="404">
        <f t="shared" si="1"/>
        <v>0</v>
      </c>
      <c r="Q48" s="469">
        <v>298.32</v>
      </c>
      <c r="R48" s="513">
        <v>74.61</v>
      </c>
      <c r="S48" s="513">
        <f t="shared" si="2"/>
        <v>223.70999999999998</v>
      </c>
      <c r="T48" s="513">
        <v>0</v>
      </c>
      <c r="U48" s="513">
        <v>0</v>
      </c>
      <c r="V48" s="513">
        <f t="shared" si="3"/>
        <v>0</v>
      </c>
      <c r="W48" s="514"/>
      <c r="X48" s="404">
        <v>0</v>
      </c>
      <c r="Y48" s="404">
        <v>0</v>
      </c>
      <c r="Z48" s="404">
        <v>0</v>
      </c>
      <c r="AA48" s="404"/>
      <c r="AB48" s="404">
        <f t="shared" si="4"/>
        <v>533.28</v>
      </c>
    </row>
    <row r="49" spans="1:28" s="446" customFormat="1">
      <c r="A49" s="458" t="s">
        <v>636</v>
      </c>
      <c r="B49" s="459" t="s">
        <v>509</v>
      </c>
      <c r="C49" s="460">
        <v>9705587400</v>
      </c>
      <c r="D49" s="478" t="s">
        <v>766</v>
      </c>
      <c r="E49" s="471" t="s">
        <v>708</v>
      </c>
      <c r="F49" s="473" t="s">
        <v>767</v>
      </c>
      <c r="G49" s="464" t="s">
        <v>1036</v>
      </c>
      <c r="H49" s="404">
        <v>0</v>
      </c>
      <c r="I49" s="511">
        <v>403.64</v>
      </c>
      <c r="J49" s="404">
        <v>0</v>
      </c>
      <c r="K49" s="469">
        <v>188.02</v>
      </c>
      <c r="L49" s="515">
        <v>18.2</v>
      </c>
      <c r="M49" s="512">
        <f t="shared" si="0"/>
        <v>169.82000000000002</v>
      </c>
      <c r="N49" s="404">
        <v>0</v>
      </c>
      <c r="O49" s="513">
        <v>0</v>
      </c>
      <c r="P49" s="404">
        <f t="shared" si="1"/>
        <v>0</v>
      </c>
      <c r="Q49" s="469">
        <v>0</v>
      </c>
      <c r="R49" s="513">
        <v>0</v>
      </c>
      <c r="S49" s="513">
        <f t="shared" si="2"/>
        <v>0</v>
      </c>
      <c r="T49" s="513">
        <v>0</v>
      </c>
      <c r="U49" s="513">
        <v>0</v>
      </c>
      <c r="V49" s="513">
        <f t="shared" si="3"/>
        <v>0</v>
      </c>
      <c r="W49" s="514"/>
      <c r="X49" s="404">
        <v>0</v>
      </c>
      <c r="Y49" s="404">
        <v>0</v>
      </c>
      <c r="Z49" s="404">
        <v>0</v>
      </c>
      <c r="AA49" s="404"/>
      <c r="AB49" s="404">
        <f t="shared" si="4"/>
        <v>573.46</v>
      </c>
    </row>
    <row r="50" spans="1:28" s="446" customFormat="1">
      <c r="A50" s="458" t="s">
        <v>636</v>
      </c>
      <c r="B50" s="459" t="s">
        <v>509</v>
      </c>
      <c r="C50" s="460">
        <v>7218074456</v>
      </c>
      <c r="D50" s="478" t="s">
        <v>967</v>
      </c>
      <c r="E50" s="471" t="s">
        <v>708</v>
      </c>
      <c r="F50" s="473" t="s">
        <v>700</v>
      </c>
      <c r="G50" s="464" t="s">
        <v>1036</v>
      </c>
      <c r="H50" s="404">
        <v>0</v>
      </c>
      <c r="I50" s="511">
        <v>119.59</v>
      </c>
      <c r="J50" s="404">
        <v>0</v>
      </c>
      <c r="K50" s="469">
        <v>188.02</v>
      </c>
      <c r="L50" s="515">
        <v>25.05</v>
      </c>
      <c r="M50" s="512">
        <f t="shared" si="0"/>
        <v>162.97</v>
      </c>
      <c r="N50" s="404">
        <v>0</v>
      </c>
      <c r="O50" s="513">
        <v>0</v>
      </c>
      <c r="P50" s="512">
        <f t="shared" si="0"/>
        <v>0</v>
      </c>
      <c r="Q50" s="516">
        <v>258.85000000000002</v>
      </c>
      <c r="R50" s="516">
        <v>75.150000000000006</v>
      </c>
      <c r="S50" s="513">
        <f t="shared" si="2"/>
        <v>183.70000000000002</v>
      </c>
      <c r="T50" s="513">
        <v>69.41</v>
      </c>
      <c r="U50" s="513">
        <v>0</v>
      </c>
      <c r="V50" s="513">
        <f t="shared" si="3"/>
        <v>69.41</v>
      </c>
      <c r="W50" s="514" t="s">
        <v>971</v>
      </c>
      <c r="X50" s="404">
        <v>0</v>
      </c>
      <c r="Y50" s="404">
        <v>0</v>
      </c>
      <c r="Z50" s="404">
        <v>0</v>
      </c>
      <c r="AA50" s="404"/>
      <c r="AB50" s="404">
        <f t="shared" si="4"/>
        <v>535.67000000000007</v>
      </c>
    </row>
    <row r="51" spans="1:28" s="446" customFormat="1">
      <c r="A51" s="458" t="s">
        <v>636</v>
      </c>
      <c r="B51" s="459" t="s">
        <v>509</v>
      </c>
      <c r="C51" s="460">
        <v>13600688480</v>
      </c>
      <c r="D51" s="478" t="s">
        <v>768</v>
      </c>
      <c r="E51" s="471" t="s">
        <v>714</v>
      </c>
      <c r="F51" s="484" t="s">
        <v>765</v>
      </c>
      <c r="G51" s="464" t="s">
        <v>1036</v>
      </c>
      <c r="H51" s="404">
        <v>0</v>
      </c>
      <c r="I51" s="511">
        <v>147.41</v>
      </c>
      <c r="J51" s="404">
        <v>0</v>
      </c>
      <c r="K51" s="469">
        <v>188.02</v>
      </c>
      <c r="L51" s="515">
        <v>24.87</v>
      </c>
      <c r="M51" s="512">
        <f t="shared" si="0"/>
        <v>163.15</v>
      </c>
      <c r="N51" s="404">
        <v>0</v>
      </c>
      <c r="O51" s="513">
        <v>0</v>
      </c>
      <c r="P51" s="404">
        <f t="shared" si="1"/>
        <v>0</v>
      </c>
      <c r="Q51" s="469">
        <v>298.32</v>
      </c>
      <c r="R51" s="513">
        <v>74.61</v>
      </c>
      <c r="S51" s="513">
        <f t="shared" si="2"/>
        <v>223.70999999999998</v>
      </c>
      <c r="T51" s="513">
        <v>0</v>
      </c>
      <c r="U51" s="513">
        <v>0</v>
      </c>
      <c r="V51" s="513">
        <f t="shared" si="3"/>
        <v>0</v>
      </c>
      <c r="W51" s="514"/>
      <c r="X51" s="404">
        <v>0</v>
      </c>
      <c r="Y51" s="404">
        <v>0</v>
      </c>
      <c r="Z51" s="404">
        <v>0</v>
      </c>
      <c r="AA51" s="404"/>
      <c r="AB51" s="404">
        <f t="shared" si="4"/>
        <v>534.27</v>
      </c>
    </row>
    <row r="52" spans="1:28" s="446" customFormat="1">
      <c r="A52" s="458" t="s">
        <v>636</v>
      </c>
      <c r="B52" s="459" t="s">
        <v>509</v>
      </c>
      <c r="C52" s="460">
        <v>3984331436</v>
      </c>
      <c r="D52" s="478" t="s">
        <v>769</v>
      </c>
      <c r="E52" s="471" t="s">
        <v>708</v>
      </c>
      <c r="F52" s="463" t="s">
        <v>709</v>
      </c>
      <c r="G52" s="464" t="s">
        <v>1036</v>
      </c>
      <c r="H52" s="404">
        <v>0</v>
      </c>
      <c r="I52" s="511">
        <v>216.92</v>
      </c>
      <c r="J52" s="404">
        <v>0</v>
      </c>
      <c r="K52" s="469">
        <v>188.02</v>
      </c>
      <c r="L52" s="515">
        <v>3.3</v>
      </c>
      <c r="M52" s="512">
        <f t="shared" si="0"/>
        <v>184.72</v>
      </c>
      <c r="N52" s="404">
        <v>0</v>
      </c>
      <c r="O52" s="513">
        <v>0</v>
      </c>
      <c r="P52" s="404">
        <f t="shared" si="1"/>
        <v>0</v>
      </c>
      <c r="Q52" s="469">
        <v>0</v>
      </c>
      <c r="R52" s="513">
        <v>0</v>
      </c>
      <c r="S52" s="513">
        <f t="shared" si="2"/>
        <v>0</v>
      </c>
      <c r="T52" s="513">
        <v>0</v>
      </c>
      <c r="U52" s="513">
        <v>0</v>
      </c>
      <c r="V52" s="513">
        <f t="shared" si="3"/>
        <v>0</v>
      </c>
      <c r="W52" s="514"/>
      <c r="X52" s="404">
        <v>0</v>
      </c>
      <c r="Y52" s="404">
        <v>0</v>
      </c>
      <c r="Z52" s="404">
        <v>0</v>
      </c>
      <c r="AA52" s="404"/>
      <c r="AB52" s="404">
        <f t="shared" si="4"/>
        <v>401.64</v>
      </c>
    </row>
    <row r="53" spans="1:28" s="446" customFormat="1">
      <c r="A53" s="458" t="s">
        <v>636</v>
      </c>
      <c r="B53" s="459" t="s">
        <v>509</v>
      </c>
      <c r="C53" s="476">
        <v>798726466</v>
      </c>
      <c r="D53" s="480" t="s">
        <v>770</v>
      </c>
      <c r="E53" s="471" t="s">
        <v>708</v>
      </c>
      <c r="F53" s="463" t="s">
        <v>712</v>
      </c>
      <c r="G53" s="464" t="s">
        <v>1036</v>
      </c>
      <c r="H53" s="404">
        <v>0</v>
      </c>
      <c r="I53" s="511">
        <v>293.72000000000003</v>
      </c>
      <c r="J53" s="404">
        <v>0</v>
      </c>
      <c r="K53" s="469">
        <v>188.02</v>
      </c>
      <c r="L53" s="515">
        <v>22.2</v>
      </c>
      <c r="M53" s="512">
        <f t="shared" si="0"/>
        <v>165.82000000000002</v>
      </c>
      <c r="N53" s="404">
        <v>0</v>
      </c>
      <c r="O53" s="513">
        <v>0</v>
      </c>
      <c r="P53" s="404">
        <v>0</v>
      </c>
      <c r="Q53" s="469">
        <v>0</v>
      </c>
      <c r="R53" s="513">
        <v>0</v>
      </c>
      <c r="S53" s="513">
        <f t="shared" si="2"/>
        <v>0</v>
      </c>
      <c r="T53" s="513">
        <v>0</v>
      </c>
      <c r="U53" s="513">
        <v>0</v>
      </c>
      <c r="V53" s="513">
        <v>0</v>
      </c>
      <c r="W53" s="514"/>
      <c r="X53" s="404">
        <v>0</v>
      </c>
      <c r="Y53" s="404">
        <v>0</v>
      </c>
      <c r="Z53" s="404">
        <v>0</v>
      </c>
      <c r="AA53" s="404"/>
      <c r="AB53" s="404">
        <f t="shared" si="4"/>
        <v>459.54000000000008</v>
      </c>
    </row>
    <row r="54" spans="1:28" s="446" customFormat="1">
      <c r="A54" s="458" t="s">
        <v>636</v>
      </c>
      <c r="B54" s="459" t="s">
        <v>509</v>
      </c>
      <c r="C54" s="476">
        <v>6985239463</v>
      </c>
      <c r="D54" s="480" t="s">
        <v>771</v>
      </c>
      <c r="E54" s="471" t="s">
        <v>714</v>
      </c>
      <c r="F54" s="463" t="s">
        <v>751</v>
      </c>
      <c r="G54" s="464" t="s">
        <v>1036</v>
      </c>
      <c r="H54" s="404">
        <v>0</v>
      </c>
      <c r="I54" s="511">
        <v>129.79</v>
      </c>
      <c r="J54" s="404">
        <v>0</v>
      </c>
      <c r="K54" s="469">
        <v>188.02</v>
      </c>
      <c r="L54" s="515">
        <v>24.87</v>
      </c>
      <c r="M54" s="512">
        <f t="shared" si="0"/>
        <v>163.15</v>
      </c>
      <c r="N54" s="404">
        <v>0</v>
      </c>
      <c r="O54" s="513">
        <v>0</v>
      </c>
      <c r="P54" s="404">
        <f t="shared" si="1"/>
        <v>0</v>
      </c>
      <c r="Q54" s="469">
        <v>0</v>
      </c>
      <c r="R54" s="513">
        <v>0</v>
      </c>
      <c r="S54" s="513">
        <f t="shared" si="2"/>
        <v>0</v>
      </c>
      <c r="T54" s="513">
        <v>0</v>
      </c>
      <c r="U54" s="513">
        <v>0</v>
      </c>
      <c r="V54" s="513">
        <f t="shared" si="3"/>
        <v>0</v>
      </c>
      <c r="W54" s="514"/>
      <c r="X54" s="404">
        <v>0</v>
      </c>
      <c r="Y54" s="404">
        <v>0</v>
      </c>
      <c r="Z54" s="404">
        <v>0</v>
      </c>
      <c r="AA54" s="404"/>
      <c r="AB54" s="404">
        <f t="shared" si="4"/>
        <v>292.94</v>
      </c>
    </row>
    <row r="55" spans="1:28" s="446" customFormat="1">
      <c r="A55" s="458" t="s">
        <v>636</v>
      </c>
      <c r="B55" s="459" t="s">
        <v>509</v>
      </c>
      <c r="C55" s="460">
        <v>8771945482</v>
      </c>
      <c r="D55" s="478" t="s">
        <v>772</v>
      </c>
      <c r="E55" s="471" t="s">
        <v>708</v>
      </c>
      <c r="F55" s="463" t="s">
        <v>743</v>
      </c>
      <c r="G55" s="464" t="s">
        <v>1036</v>
      </c>
      <c r="H55" s="404">
        <v>0</v>
      </c>
      <c r="I55" s="511">
        <v>200.45</v>
      </c>
      <c r="J55" s="404">
        <v>0</v>
      </c>
      <c r="K55" s="469">
        <v>188.02</v>
      </c>
      <c r="L55" s="515">
        <v>45.27</v>
      </c>
      <c r="M55" s="512">
        <f t="shared" si="0"/>
        <v>142.75</v>
      </c>
      <c r="N55" s="404">
        <v>0</v>
      </c>
      <c r="O55" s="513">
        <v>0</v>
      </c>
      <c r="P55" s="404">
        <f t="shared" si="1"/>
        <v>0</v>
      </c>
      <c r="Q55" s="469">
        <v>198.88</v>
      </c>
      <c r="R55" s="513">
        <v>135.80000000000001</v>
      </c>
      <c r="S55" s="513">
        <f t="shared" si="2"/>
        <v>63.079999999999984</v>
      </c>
      <c r="T55" s="513">
        <v>0</v>
      </c>
      <c r="U55" s="513">
        <v>0</v>
      </c>
      <c r="V55" s="513">
        <f t="shared" si="3"/>
        <v>0</v>
      </c>
      <c r="W55" s="514"/>
      <c r="X55" s="404">
        <v>0</v>
      </c>
      <c r="Y55" s="404">
        <v>0</v>
      </c>
      <c r="Z55" s="404">
        <v>0</v>
      </c>
      <c r="AA55" s="404"/>
      <c r="AB55" s="404">
        <f t="shared" si="4"/>
        <v>406.28</v>
      </c>
    </row>
    <row r="56" spans="1:28" s="446" customFormat="1">
      <c r="A56" s="458" t="s">
        <v>636</v>
      </c>
      <c r="B56" s="459" t="s">
        <v>509</v>
      </c>
      <c r="C56" s="460">
        <v>3482060460</v>
      </c>
      <c r="D56" s="478" t="s">
        <v>773</v>
      </c>
      <c r="E56" s="471" t="s">
        <v>714</v>
      </c>
      <c r="F56" s="463" t="s">
        <v>762</v>
      </c>
      <c r="G56" s="464" t="s">
        <v>1036</v>
      </c>
      <c r="H56" s="404">
        <v>0</v>
      </c>
      <c r="I56" s="511">
        <v>149.30000000000001</v>
      </c>
      <c r="J56" s="404">
        <v>0</v>
      </c>
      <c r="K56" s="469">
        <v>188.02</v>
      </c>
      <c r="L56" s="515">
        <v>29.83</v>
      </c>
      <c r="M56" s="512">
        <f t="shared" si="0"/>
        <v>158.19</v>
      </c>
      <c r="N56" s="404">
        <v>0</v>
      </c>
      <c r="O56" s="513">
        <v>0</v>
      </c>
      <c r="P56" s="404">
        <f t="shared" si="1"/>
        <v>0</v>
      </c>
      <c r="Q56" s="469">
        <v>149.26</v>
      </c>
      <c r="R56" s="513">
        <v>89.49</v>
      </c>
      <c r="S56" s="513">
        <f t="shared" si="2"/>
        <v>59.769999999999996</v>
      </c>
      <c r="T56" s="513">
        <v>69.430000000000007</v>
      </c>
      <c r="U56" s="513">
        <v>0</v>
      </c>
      <c r="V56" s="513">
        <f t="shared" si="3"/>
        <v>69.430000000000007</v>
      </c>
      <c r="W56" s="514" t="s">
        <v>971</v>
      </c>
      <c r="X56" s="404">
        <v>0</v>
      </c>
      <c r="Y56" s="404">
        <v>0</v>
      </c>
      <c r="Z56" s="404">
        <v>0</v>
      </c>
      <c r="AA56" s="404"/>
      <c r="AB56" s="404">
        <f t="shared" si="4"/>
        <v>436.69</v>
      </c>
    </row>
    <row r="57" spans="1:28" s="446" customFormat="1" ht="14.25" customHeight="1">
      <c r="A57" s="458" t="s">
        <v>636</v>
      </c>
      <c r="B57" s="459" t="s">
        <v>509</v>
      </c>
      <c r="C57" s="460">
        <v>94991723434</v>
      </c>
      <c r="D57" s="478" t="s">
        <v>774</v>
      </c>
      <c r="E57" s="471" t="s">
        <v>714</v>
      </c>
      <c r="F57" s="463" t="s">
        <v>718</v>
      </c>
      <c r="G57" s="464" t="s">
        <v>1036</v>
      </c>
      <c r="H57" s="404">
        <v>0</v>
      </c>
      <c r="I57" s="511">
        <v>118.87</v>
      </c>
      <c r="J57" s="404">
        <v>0</v>
      </c>
      <c r="K57" s="469">
        <v>188.02</v>
      </c>
      <c r="L57" s="515">
        <v>24.87</v>
      </c>
      <c r="M57" s="512">
        <f t="shared" si="0"/>
        <v>163.15</v>
      </c>
      <c r="N57" s="404">
        <v>0</v>
      </c>
      <c r="O57" s="513">
        <v>0</v>
      </c>
      <c r="P57" s="404">
        <f t="shared" si="1"/>
        <v>0</v>
      </c>
      <c r="Q57" s="469">
        <v>126.09</v>
      </c>
      <c r="R57" s="513">
        <v>74.61</v>
      </c>
      <c r="S57" s="513">
        <f t="shared" si="2"/>
        <v>51.480000000000004</v>
      </c>
      <c r="T57" s="513">
        <v>0</v>
      </c>
      <c r="U57" s="513">
        <v>0</v>
      </c>
      <c r="V57" s="513">
        <f t="shared" si="3"/>
        <v>0</v>
      </c>
      <c r="W57" s="514"/>
      <c r="X57" s="404">
        <v>0</v>
      </c>
      <c r="Y57" s="404">
        <v>0</v>
      </c>
      <c r="Z57" s="404">
        <v>0</v>
      </c>
      <c r="AA57" s="404"/>
      <c r="AB57" s="404">
        <f t="shared" si="4"/>
        <v>333.5</v>
      </c>
    </row>
    <row r="58" spans="1:28" s="446" customFormat="1">
      <c r="A58" s="458" t="s">
        <v>636</v>
      </c>
      <c r="B58" s="459" t="s">
        <v>509</v>
      </c>
      <c r="C58" s="460">
        <v>39960544400</v>
      </c>
      <c r="D58" s="478" t="s">
        <v>775</v>
      </c>
      <c r="E58" s="471" t="s">
        <v>708</v>
      </c>
      <c r="F58" s="463" t="s">
        <v>712</v>
      </c>
      <c r="G58" s="464" t="s">
        <v>1036</v>
      </c>
      <c r="H58" s="404">
        <v>0</v>
      </c>
      <c r="I58" s="511">
        <v>533.99</v>
      </c>
      <c r="J58" s="404">
        <v>0</v>
      </c>
      <c r="K58" s="469">
        <v>188.02</v>
      </c>
      <c r="L58" s="515">
        <v>26.64</v>
      </c>
      <c r="M58" s="512">
        <f t="shared" si="0"/>
        <v>161.38</v>
      </c>
      <c r="N58" s="404">
        <v>0</v>
      </c>
      <c r="O58" s="513">
        <v>0</v>
      </c>
      <c r="P58" s="404">
        <v>0</v>
      </c>
      <c r="Q58" s="469">
        <v>0</v>
      </c>
      <c r="R58" s="513">
        <v>0</v>
      </c>
      <c r="S58" s="513">
        <f t="shared" si="2"/>
        <v>0</v>
      </c>
      <c r="T58" s="513">
        <v>0</v>
      </c>
      <c r="U58" s="513">
        <v>0</v>
      </c>
      <c r="V58" s="513">
        <v>0</v>
      </c>
      <c r="W58" s="514"/>
      <c r="X58" s="404">
        <v>0</v>
      </c>
      <c r="Y58" s="404">
        <v>0</v>
      </c>
      <c r="Z58" s="404">
        <v>0</v>
      </c>
      <c r="AA58" s="404"/>
      <c r="AB58" s="404">
        <f t="shared" si="4"/>
        <v>695.37</v>
      </c>
    </row>
    <row r="59" spans="1:28" s="446" customFormat="1">
      <c r="A59" s="458" t="s">
        <v>636</v>
      </c>
      <c r="B59" s="459" t="s">
        <v>509</v>
      </c>
      <c r="C59" s="460">
        <v>7596289479</v>
      </c>
      <c r="D59" s="478" t="s">
        <v>776</v>
      </c>
      <c r="E59" s="471" t="s">
        <v>714</v>
      </c>
      <c r="F59" s="473" t="s">
        <v>706</v>
      </c>
      <c r="G59" s="464" t="s">
        <v>1036</v>
      </c>
      <c r="H59" s="404">
        <v>0</v>
      </c>
      <c r="I59" s="511">
        <v>118.6</v>
      </c>
      <c r="J59" s="404">
        <v>0</v>
      </c>
      <c r="K59" s="469">
        <v>188.02</v>
      </c>
      <c r="L59" s="515">
        <v>24.8</v>
      </c>
      <c r="M59" s="512">
        <f t="shared" si="0"/>
        <v>163.22</v>
      </c>
      <c r="N59" s="404">
        <v>0</v>
      </c>
      <c r="O59" s="513">
        <v>0</v>
      </c>
      <c r="P59" s="404">
        <f t="shared" si="1"/>
        <v>0</v>
      </c>
      <c r="Q59" s="469">
        <v>298.32</v>
      </c>
      <c r="R59" s="513">
        <v>74.41</v>
      </c>
      <c r="S59" s="513">
        <f t="shared" si="2"/>
        <v>223.91</v>
      </c>
      <c r="T59" s="513">
        <v>0</v>
      </c>
      <c r="U59" s="513">
        <v>0</v>
      </c>
      <c r="V59" s="513">
        <f t="shared" si="3"/>
        <v>0</v>
      </c>
      <c r="W59" s="514"/>
      <c r="X59" s="404">
        <v>0</v>
      </c>
      <c r="Y59" s="404">
        <v>0</v>
      </c>
      <c r="Z59" s="404">
        <v>0</v>
      </c>
      <c r="AA59" s="404"/>
      <c r="AB59" s="404">
        <f t="shared" si="4"/>
        <v>505.73</v>
      </c>
    </row>
    <row r="60" spans="1:28" s="447" customFormat="1" ht="15" customHeight="1">
      <c r="A60" s="458" t="s">
        <v>636</v>
      </c>
      <c r="B60" s="459" t="s">
        <v>509</v>
      </c>
      <c r="C60" s="460">
        <v>12003809406</v>
      </c>
      <c r="D60" s="478" t="s">
        <v>777</v>
      </c>
      <c r="E60" s="471" t="s">
        <v>708</v>
      </c>
      <c r="F60" s="463" t="s">
        <v>718</v>
      </c>
      <c r="G60" s="464" t="s">
        <v>1036</v>
      </c>
      <c r="H60" s="404">
        <v>0</v>
      </c>
      <c r="I60" s="511">
        <v>133.76</v>
      </c>
      <c r="J60" s="404">
        <v>0</v>
      </c>
      <c r="K60" s="469">
        <v>188.02</v>
      </c>
      <c r="L60" s="515">
        <v>24.87</v>
      </c>
      <c r="M60" s="512">
        <f t="shared" si="0"/>
        <v>163.15</v>
      </c>
      <c r="N60" s="404">
        <v>0</v>
      </c>
      <c r="O60" s="513">
        <v>0</v>
      </c>
      <c r="P60" s="404">
        <f t="shared" si="1"/>
        <v>0</v>
      </c>
      <c r="Q60" s="469">
        <v>0</v>
      </c>
      <c r="R60" s="513">
        <v>0</v>
      </c>
      <c r="S60" s="513">
        <f t="shared" si="2"/>
        <v>0</v>
      </c>
      <c r="T60" s="513">
        <v>0</v>
      </c>
      <c r="U60" s="513">
        <v>0</v>
      </c>
      <c r="V60" s="513">
        <f t="shared" si="3"/>
        <v>0</v>
      </c>
      <c r="W60" s="514"/>
      <c r="X60" s="404">
        <v>0</v>
      </c>
      <c r="Y60" s="404">
        <v>0</v>
      </c>
      <c r="Z60" s="404">
        <v>0</v>
      </c>
      <c r="AA60" s="404"/>
      <c r="AB60" s="404">
        <f t="shared" si="4"/>
        <v>296.90999999999997</v>
      </c>
    </row>
    <row r="61" spans="1:28" s="447" customFormat="1" ht="15" customHeight="1">
      <c r="A61" s="458" t="s">
        <v>636</v>
      </c>
      <c r="B61" s="459" t="s">
        <v>509</v>
      </c>
      <c r="C61" s="460">
        <v>6657901470</v>
      </c>
      <c r="D61" s="478" t="s">
        <v>778</v>
      </c>
      <c r="E61" s="471" t="s">
        <v>708</v>
      </c>
      <c r="F61" s="473" t="s">
        <v>700</v>
      </c>
      <c r="G61" s="464" t="s">
        <v>1036</v>
      </c>
      <c r="H61" s="404">
        <v>0</v>
      </c>
      <c r="I61" s="511">
        <v>0</v>
      </c>
      <c r="J61" s="404">
        <v>0</v>
      </c>
      <c r="K61" s="469">
        <v>188.02</v>
      </c>
      <c r="L61" s="515">
        <v>0</v>
      </c>
      <c r="M61" s="512">
        <f t="shared" si="0"/>
        <v>188.02</v>
      </c>
      <c r="N61" s="404">
        <v>0</v>
      </c>
      <c r="O61" s="513">
        <v>0</v>
      </c>
      <c r="P61" s="404">
        <v>0</v>
      </c>
      <c r="Q61" s="469">
        <v>0</v>
      </c>
      <c r="R61" s="513">
        <v>0</v>
      </c>
      <c r="S61" s="513">
        <f t="shared" si="2"/>
        <v>0</v>
      </c>
      <c r="T61" s="513">
        <v>0</v>
      </c>
      <c r="U61" s="513">
        <v>0</v>
      </c>
      <c r="V61" s="513">
        <v>0</v>
      </c>
      <c r="W61" s="514"/>
      <c r="X61" s="404">
        <v>0</v>
      </c>
      <c r="Y61" s="404">
        <v>0</v>
      </c>
      <c r="Z61" s="404">
        <v>0</v>
      </c>
      <c r="AA61" s="404"/>
      <c r="AB61" s="404">
        <f t="shared" si="4"/>
        <v>188.02</v>
      </c>
    </row>
    <row r="62" spans="1:28" s="447" customFormat="1" ht="15" customHeight="1">
      <c r="A62" s="458" t="s">
        <v>636</v>
      </c>
      <c r="B62" s="459" t="s">
        <v>509</v>
      </c>
      <c r="C62" s="460">
        <v>70154975494</v>
      </c>
      <c r="D62" s="478" t="s">
        <v>1038</v>
      </c>
      <c r="E62" s="471" t="s">
        <v>701</v>
      </c>
      <c r="F62" s="473" t="s">
        <v>705</v>
      </c>
      <c r="G62" s="464" t="s">
        <v>1036</v>
      </c>
      <c r="H62" s="404">
        <v>0</v>
      </c>
      <c r="I62" s="511">
        <v>175.83</v>
      </c>
      <c r="J62" s="404">
        <v>0</v>
      </c>
      <c r="K62" s="469">
        <v>188.02</v>
      </c>
      <c r="L62" s="515">
        <v>2.13</v>
      </c>
      <c r="M62" s="512">
        <f t="shared" si="0"/>
        <v>185.89000000000001</v>
      </c>
      <c r="N62" s="404">
        <v>0</v>
      </c>
      <c r="O62" s="513">
        <v>0</v>
      </c>
      <c r="P62" s="404">
        <v>0</v>
      </c>
      <c r="Q62" s="469">
        <v>0</v>
      </c>
      <c r="R62" s="513">
        <v>0</v>
      </c>
      <c r="S62" s="513">
        <f t="shared" si="2"/>
        <v>0</v>
      </c>
      <c r="T62" s="513">
        <v>0</v>
      </c>
      <c r="U62" s="513">
        <v>0</v>
      </c>
      <c r="V62" s="513">
        <v>0</v>
      </c>
      <c r="W62" s="514"/>
      <c r="X62" s="404">
        <v>0</v>
      </c>
      <c r="Y62" s="404">
        <v>0</v>
      </c>
      <c r="Z62" s="404">
        <v>0</v>
      </c>
      <c r="AA62" s="404"/>
      <c r="AB62" s="404">
        <f t="shared" si="4"/>
        <v>361.72</v>
      </c>
    </row>
    <row r="63" spans="1:28" s="448" customFormat="1">
      <c r="A63" s="458" t="s">
        <v>636</v>
      </c>
      <c r="B63" s="459" t="s">
        <v>509</v>
      </c>
      <c r="C63" s="460">
        <v>7321319440</v>
      </c>
      <c r="D63" s="478" t="s">
        <v>779</v>
      </c>
      <c r="E63" s="471" t="s">
        <v>708</v>
      </c>
      <c r="F63" s="473" t="s">
        <v>734</v>
      </c>
      <c r="G63" s="464" t="s">
        <v>1036</v>
      </c>
      <c r="H63" s="404">
        <v>0</v>
      </c>
      <c r="I63" s="511">
        <v>244.33</v>
      </c>
      <c r="J63" s="404">
        <v>0</v>
      </c>
      <c r="K63" s="469">
        <v>188.02</v>
      </c>
      <c r="L63" s="515">
        <v>2.1800000000000002</v>
      </c>
      <c r="M63" s="512">
        <f t="shared" si="0"/>
        <v>185.84</v>
      </c>
      <c r="N63" s="404">
        <v>0</v>
      </c>
      <c r="O63" s="513">
        <v>0</v>
      </c>
      <c r="P63" s="404">
        <f t="shared" si="1"/>
        <v>0</v>
      </c>
      <c r="Q63" s="469">
        <v>0</v>
      </c>
      <c r="R63" s="513">
        <v>0</v>
      </c>
      <c r="S63" s="513">
        <f t="shared" si="2"/>
        <v>0</v>
      </c>
      <c r="T63" s="513">
        <v>0</v>
      </c>
      <c r="U63" s="513">
        <v>0</v>
      </c>
      <c r="V63" s="513">
        <f t="shared" si="3"/>
        <v>0</v>
      </c>
      <c r="W63" s="514"/>
      <c r="X63" s="404">
        <v>0</v>
      </c>
      <c r="Y63" s="404">
        <v>0</v>
      </c>
      <c r="Z63" s="404">
        <v>0</v>
      </c>
      <c r="AA63" s="404"/>
      <c r="AB63" s="404">
        <f t="shared" si="4"/>
        <v>430.17</v>
      </c>
    </row>
    <row r="64" spans="1:28" s="448" customFormat="1">
      <c r="A64" s="458" t="s">
        <v>636</v>
      </c>
      <c r="B64" s="459" t="s">
        <v>509</v>
      </c>
      <c r="C64" s="460">
        <v>10274174421</v>
      </c>
      <c r="D64" s="478" t="s">
        <v>780</v>
      </c>
      <c r="E64" s="471" t="s">
        <v>708</v>
      </c>
      <c r="F64" s="463" t="s">
        <v>718</v>
      </c>
      <c r="G64" s="464" t="s">
        <v>1036</v>
      </c>
      <c r="H64" s="404">
        <v>0</v>
      </c>
      <c r="I64" s="511">
        <v>118.87</v>
      </c>
      <c r="J64" s="404">
        <v>0</v>
      </c>
      <c r="K64" s="469">
        <v>188.02</v>
      </c>
      <c r="L64" s="515">
        <v>24.87</v>
      </c>
      <c r="M64" s="512">
        <f t="shared" si="0"/>
        <v>163.15</v>
      </c>
      <c r="N64" s="404">
        <v>0</v>
      </c>
      <c r="O64" s="513">
        <v>0</v>
      </c>
      <c r="P64" s="404">
        <f t="shared" si="1"/>
        <v>0</v>
      </c>
      <c r="Q64" s="469">
        <v>252.6</v>
      </c>
      <c r="R64" s="513">
        <v>74.61</v>
      </c>
      <c r="S64" s="513">
        <f t="shared" si="2"/>
        <v>177.99</v>
      </c>
      <c r="T64" s="513">
        <v>0</v>
      </c>
      <c r="U64" s="513">
        <v>0</v>
      </c>
      <c r="V64" s="513">
        <f t="shared" si="3"/>
        <v>0</v>
      </c>
      <c r="W64" s="514"/>
      <c r="X64" s="404">
        <v>0</v>
      </c>
      <c r="Y64" s="404">
        <v>0</v>
      </c>
      <c r="Z64" s="404">
        <v>0</v>
      </c>
      <c r="AA64" s="404"/>
      <c r="AB64" s="404">
        <f t="shared" si="4"/>
        <v>460.01</v>
      </c>
    </row>
    <row r="65" spans="1:28" s="448" customFormat="1">
      <c r="A65" s="458" t="s">
        <v>636</v>
      </c>
      <c r="B65" s="459" t="s">
        <v>509</v>
      </c>
      <c r="C65" s="460">
        <v>14581551455</v>
      </c>
      <c r="D65" s="478" t="s">
        <v>781</v>
      </c>
      <c r="E65" s="471" t="s">
        <v>714</v>
      </c>
      <c r="F65" s="463" t="s">
        <v>703</v>
      </c>
      <c r="G65" s="464" t="s">
        <v>1036</v>
      </c>
      <c r="H65" s="404">
        <v>0</v>
      </c>
      <c r="I65" s="511">
        <v>132.77000000000001</v>
      </c>
      <c r="J65" s="404">
        <v>0</v>
      </c>
      <c r="K65" s="469">
        <v>188.02</v>
      </c>
      <c r="L65" s="515">
        <v>24.87</v>
      </c>
      <c r="M65" s="512">
        <f t="shared" si="0"/>
        <v>163.15</v>
      </c>
      <c r="N65" s="404">
        <v>0</v>
      </c>
      <c r="O65" s="513">
        <v>0</v>
      </c>
      <c r="P65" s="404">
        <f t="shared" si="1"/>
        <v>0</v>
      </c>
      <c r="Q65" s="469">
        <v>298.32</v>
      </c>
      <c r="R65" s="513">
        <v>74.61</v>
      </c>
      <c r="S65" s="513">
        <f t="shared" si="2"/>
        <v>223.70999999999998</v>
      </c>
      <c r="T65" s="513">
        <v>0</v>
      </c>
      <c r="U65" s="513">
        <v>0</v>
      </c>
      <c r="V65" s="513">
        <f t="shared" si="3"/>
        <v>0</v>
      </c>
      <c r="W65" s="514"/>
      <c r="X65" s="404">
        <v>0</v>
      </c>
      <c r="Y65" s="404">
        <v>0</v>
      </c>
      <c r="Z65" s="404">
        <v>0</v>
      </c>
      <c r="AA65" s="404"/>
      <c r="AB65" s="404">
        <f t="shared" si="4"/>
        <v>519.63</v>
      </c>
    </row>
    <row r="66" spans="1:28" s="448" customFormat="1">
      <c r="A66" s="458" t="s">
        <v>636</v>
      </c>
      <c r="B66" s="459" t="s">
        <v>509</v>
      </c>
      <c r="C66" s="460">
        <v>15859071469</v>
      </c>
      <c r="D66" s="478" t="s">
        <v>968</v>
      </c>
      <c r="E66" s="471" t="s">
        <v>714</v>
      </c>
      <c r="F66" s="473" t="s">
        <v>757</v>
      </c>
      <c r="G66" s="464" t="s">
        <v>1036</v>
      </c>
      <c r="H66" s="404">
        <v>0</v>
      </c>
      <c r="I66" s="511">
        <v>118.6</v>
      </c>
      <c r="J66" s="404">
        <v>0</v>
      </c>
      <c r="K66" s="469">
        <v>188.02</v>
      </c>
      <c r="L66" s="515">
        <v>24.8</v>
      </c>
      <c r="M66" s="512">
        <f t="shared" si="0"/>
        <v>163.22</v>
      </c>
      <c r="N66" s="404">
        <v>0</v>
      </c>
      <c r="O66" s="513">
        <v>0</v>
      </c>
      <c r="P66" s="512">
        <f t="shared" si="0"/>
        <v>0</v>
      </c>
      <c r="Q66" s="516">
        <v>435</v>
      </c>
      <c r="R66" s="513">
        <v>74.41</v>
      </c>
      <c r="S66" s="513">
        <f t="shared" si="2"/>
        <v>360.59000000000003</v>
      </c>
      <c r="T66" s="513">
        <v>0</v>
      </c>
      <c r="U66" s="513">
        <v>0</v>
      </c>
      <c r="V66" s="513">
        <v>0</v>
      </c>
      <c r="W66" s="514"/>
      <c r="X66" s="404">
        <v>0</v>
      </c>
      <c r="Y66" s="404">
        <v>0</v>
      </c>
      <c r="Z66" s="404">
        <v>0</v>
      </c>
      <c r="AA66" s="404"/>
      <c r="AB66" s="404">
        <f t="shared" si="4"/>
        <v>642.41000000000008</v>
      </c>
    </row>
    <row r="67" spans="1:28" s="448" customFormat="1">
      <c r="A67" s="458" t="s">
        <v>636</v>
      </c>
      <c r="B67" s="459" t="s">
        <v>509</v>
      </c>
      <c r="C67" s="460">
        <v>810359421</v>
      </c>
      <c r="D67" s="478" t="s">
        <v>782</v>
      </c>
      <c r="E67" s="471" t="s">
        <v>708</v>
      </c>
      <c r="F67" s="463" t="s">
        <v>743</v>
      </c>
      <c r="G67" s="464" t="s">
        <v>1036</v>
      </c>
      <c r="H67" s="404">
        <v>0</v>
      </c>
      <c r="I67" s="511">
        <v>200.45</v>
      </c>
      <c r="J67" s="404">
        <v>0</v>
      </c>
      <c r="K67" s="469">
        <v>188.02</v>
      </c>
      <c r="L67" s="515">
        <v>45.27</v>
      </c>
      <c r="M67" s="512">
        <f t="shared" si="0"/>
        <v>142.75</v>
      </c>
      <c r="N67" s="404">
        <v>0</v>
      </c>
      <c r="O67" s="513">
        <v>0</v>
      </c>
      <c r="P67" s="404">
        <f t="shared" si="1"/>
        <v>0</v>
      </c>
      <c r="Q67" s="469">
        <v>0</v>
      </c>
      <c r="R67" s="513">
        <v>0</v>
      </c>
      <c r="S67" s="513">
        <f t="shared" si="2"/>
        <v>0</v>
      </c>
      <c r="T67" s="513">
        <v>0</v>
      </c>
      <c r="U67" s="513">
        <v>0</v>
      </c>
      <c r="V67" s="513">
        <f t="shared" si="3"/>
        <v>0</v>
      </c>
      <c r="W67" s="514"/>
      <c r="X67" s="404">
        <v>0</v>
      </c>
      <c r="Y67" s="404">
        <v>0</v>
      </c>
      <c r="Z67" s="404">
        <v>0</v>
      </c>
      <c r="AA67" s="404"/>
      <c r="AB67" s="404">
        <f t="shared" si="4"/>
        <v>343.2</v>
      </c>
    </row>
    <row r="68" spans="1:28" s="448" customFormat="1">
      <c r="A68" s="458" t="s">
        <v>636</v>
      </c>
      <c r="B68" s="459" t="s">
        <v>509</v>
      </c>
      <c r="C68" s="460">
        <v>6299255420</v>
      </c>
      <c r="D68" s="478" t="s">
        <v>783</v>
      </c>
      <c r="E68" s="471" t="s">
        <v>714</v>
      </c>
      <c r="F68" s="473" t="s">
        <v>706</v>
      </c>
      <c r="G68" s="464" t="s">
        <v>1036</v>
      </c>
      <c r="H68" s="404">
        <v>0</v>
      </c>
      <c r="I68" s="511">
        <v>118.6</v>
      </c>
      <c r="J68" s="404">
        <v>0</v>
      </c>
      <c r="K68" s="469">
        <v>188.02</v>
      </c>
      <c r="L68" s="515">
        <v>24.8</v>
      </c>
      <c r="M68" s="512">
        <f t="shared" si="0"/>
        <v>163.22</v>
      </c>
      <c r="N68" s="404">
        <v>0</v>
      </c>
      <c r="O68" s="513">
        <v>0</v>
      </c>
      <c r="P68" s="404">
        <f t="shared" si="1"/>
        <v>0</v>
      </c>
      <c r="Q68" s="469">
        <v>172.22</v>
      </c>
      <c r="R68" s="513">
        <v>74.41</v>
      </c>
      <c r="S68" s="513">
        <f t="shared" si="2"/>
        <v>97.81</v>
      </c>
      <c r="T68" s="513">
        <v>0</v>
      </c>
      <c r="U68" s="513">
        <v>0</v>
      </c>
      <c r="V68" s="513">
        <f t="shared" si="3"/>
        <v>0</v>
      </c>
      <c r="W68" s="514"/>
      <c r="X68" s="404">
        <v>0</v>
      </c>
      <c r="Y68" s="404">
        <v>0</v>
      </c>
      <c r="Z68" s="404">
        <v>0</v>
      </c>
      <c r="AA68" s="404"/>
      <c r="AB68" s="404">
        <f t="shared" si="4"/>
        <v>379.63</v>
      </c>
    </row>
    <row r="69" spans="1:28" s="448" customFormat="1">
      <c r="A69" s="458" t="s">
        <v>636</v>
      </c>
      <c r="B69" s="459" t="s">
        <v>509</v>
      </c>
      <c r="C69" s="460">
        <v>5635525490</v>
      </c>
      <c r="D69" s="478" t="s">
        <v>991</v>
      </c>
      <c r="E69" s="471" t="s">
        <v>714</v>
      </c>
      <c r="F69" s="473" t="s">
        <v>757</v>
      </c>
      <c r="G69" s="464" t="s">
        <v>1036</v>
      </c>
      <c r="H69" s="404">
        <v>0</v>
      </c>
      <c r="I69" s="511">
        <v>118.6</v>
      </c>
      <c r="J69" s="404">
        <v>0</v>
      </c>
      <c r="K69" s="469">
        <v>188.02</v>
      </c>
      <c r="L69" s="515">
        <v>24.8</v>
      </c>
      <c r="M69" s="512">
        <v>0</v>
      </c>
      <c r="N69" s="404">
        <v>0</v>
      </c>
      <c r="O69" s="513">
        <v>0</v>
      </c>
      <c r="P69" s="404">
        <f t="shared" si="1"/>
        <v>0</v>
      </c>
      <c r="Q69" s="469">
        <v>172.22</v>
      </c>
      <c r="R69" s="513">
        <v>74.41</v>
      </c>
      <c r="S69" s="513">
        <f t="shared" si="2"/>
        <v>97.81</v>
      </c>
      <c r="T69" s="513">
        <v>0</v>
      </c>
      <c r="U69" s="513">
        <v>0</v>
      </c>
      <c r="V69" s="513">
        <v>0</v>
      </c>
      <c r="W69" s="514"/>
      <c r="X69" s="404">
        <v>0</v>
      </c>
      <c r="Y69" s="404">
        <v>0</v>
      </c>
      <c r="Z69" s="404">
        <v>0</v>
      </c>
      <c r="AA69" s="404"/>
      <c r="AB69" s="404">
        <f t="shared" si="4"/>
        <v>216.41</v>
      </c>
    </row>
    <row r="70" spans="1:28" s="448" customFormat="1">
      <c r="A70" s="458" t="s">
        <v>636</v>
      </c>
      <c r="B70" s="459" t="s">
        <v>509</v>
      </c>
      <c r="C70" s="487">
        <v>5217038403</v>
      </c>
      <c r="D70" s="478" t="s">
        <v>784</v>
      </c>
      <c r="E70" s="462">
        <v>2</v>
      </c>
      <c r="F70" s="481">
        <v>322205</v>
      </c>
      <c r="G70" s="464" t="s">
        <v>1036</v>
      </c>
      <c r="H70" s="404">
        <v>0</v>
      </c>
      <c r="I70" s="511">
        <v>119.59</v>
      </c>
      <c r="J70" s="404">
        <v>0</v>
      </c>
      <c r="K70" s="469">
        <v>188.02</v>
      </c>
      <c r="L70" s="515">
        <v>25.05</v>
      </c>
      <c r="M70" s="512">
        <f t="shared" ref="M70:M133" si="5">K70-L70</f>
        <v>162.97</v>
      </c>
      <c r="N70" s="404">
        <v>0</v>
      </c>
      <c r="O70" s="513">
        <v>0</v>
      </c>
      <c r="P70" s="404">
        <f t="shared" si="1"/>
        <v>0</v>
      </c>
      <c r="Q70" s="469">
        <v>126.09</v>
      </c>
      <c r="R70" s="513">
        <v>75.150000000000006</v>
      </c>
      <c r="S70" s="513">
        <f t="shared" si="2"/>
        <v>50.94</v>
      </c>
      <c r="T70" s="513">
        <v>69.41</v>
      </c>
      <c r="U70" s="513">
        <v>0</v>
      </c>
      <c r="V70" s="513">
        <f t="shared" ref="T70:V130" si="6">T70-U70</f>
        <v>69.41</v>
      </c>
      <c r="W70" s="514" t="s">
        <v>971</v>
      </c>
      <c r="X70" s="404">
        <v>0</v>
      </c>
      <c r="Y70" s="404">
        <v>0</v>
      </c>
      <c r="Z70" s="404">
        <v>0</v>
      </c>
      <c r="AA70" s="404"/>
      <c r="AB70" s="404">
        <f t="shared" si="4"/>
        <v>402.90999999999997</v>
      </c>
    </row>
    <row r="71" spans="1:28" s="448" customFormat="1">
      <c r="A71" s="458" t="s">
        <v>636</v>
      </c>
      <c r="B71" s="459" t="s">
        <v>509</v>
      </c>
      <c r="C71" s="460">
        <v>92120482420</v>
      </c>
      <c r="D71" s="478" t="s">
        <v>785</v>
      </c>
      <c r="E71" s="471" t="s">
        <v>708</v>
      </c>
      <c r="F71" s="484" t="s">
        <v>700</v>
      </c>
      <c r="G71" s="464" t="s">
        <v>1036</v>
      </c>
      <c r="H71" s="404">
        <v>0</v>
      </c>
      <c r="I71" s="511">
        <v>130.57</v>
      </c>
      <c r="J71" s="404">
        <v>0</v>
      </c>
      <c r="K71" s="469">
        <v>188.02</v>
      </c>
      <c r="L71" s="515">
        <v>25.05</v>
      </c>
      <c r="M71" s="512">
        <f t="shared" si="5"/>
        <v>162.97</v>
      </c>
      <c r="N71" s="404">
        <v>0</v>
      </c>
      <c r="O71" s="513">
        <v>0</v>
      </c>
      <c r="P71" s="404">
        <f t="shared" ref="P71:R135" si="7">N71-O71</f>
        <v>0</v>
      </c>
      <c r="Q71" s="469">
        <v>258.54000000000002</v>
      </c>
      <c r="R71" s="513">
        <v>75.150000000000006</v>
      </c>
      <c r="S71" s="513">
        <f t="shared" ref="S71:S135" si="8">Q71-R71</f>
        <v>183.39000000000001</v>
      </c>
      <c r="T71" s="513">
        <v>0</v>
      </c>
      <c r="U71" s="513">
        <v>0</v>
      </c>
      <c r="V71" s="513">
        <f t="shared" si="6"/>
        <v>0</v>
      </c>
      <c r="W71" s="514"/>
      <c r="X71" s="404">
        <v>0</v>
      </c>
      <c r="Y71" s="404">
        <v>0</v>
      </c>
      <c r="Z71" s="404">
        <v>0</v>
      </c>
      <c r="AA71" s="404"/>
      <c r="AB71" s="404">
        <f t="shared" ref="AB71:AB135" si="9">SUM(Z71,V71,S71,P71,M71,J71,I71)</f>
        <v>476.93</v>
      </c>
    </row>
    <row r="72" spans="1:28" s="448" customFormat="1">
      <c r="A72" s="458" t="s">
        <v>636</v>
      </c>
      <c r="B72" s="459" t="s">
        <v>509</v>
      </c>
      <c r="C72" s="476">
        <v>4995622403</v>
      </c>
      <c r="D72" s="482" t="s">
        <v>786</v>
      </c>
      <c r="E72" s="471" t="s">
        <v>708</v>
      </c>
      <c r="F72" s="463" t="s">
        <v>700</v>
      </c>
      <c r="G72" s="464" t="s">
        <v>1036</v>
      </c>
      <c r="H72" s="404">
        <v>0</v>
      </c>
      <c r="I72" s="511">
        <v>200.45</v>
      </c>
      <c r="J72" s="404">
        <v>0</v>
      </c>
      <c r="K72" s="469">
        <v>188.02</v>
      </c>
      <c r="L72" s="515">
        <v>45.27</v>
      </c>
      <c r="M72" s="512">
        <f t="shared" si="5"/>
        <v>142.75</v>
      </c>
      <c r="N72" s="404">
        <v>0</v>
      </c>
      <c r="O72" s="513">
        <v>0</v>
      </c>
      <c r="P72" s="404">
        <f t="shared" si="7"/>
        <v>0</v>
      </c>
      <c r="Q72" s="469">
        <v>172.22</v>
      </c>
      <c r="R72" s="513">
        <v>135.80000000000001</v>
      </c>
      <c r="S72" s="513">
        <f t="shared" si="8"/>
        <v>36.419999999999987</v>
      </c>
      <c r="T72" s="513">
        <v>0</v>
      </c>
      <c r="U72" s="513">
        <v>0</v>
      </c>
      <c r="V72" s="513">
        <f t="shared" si="6"/>
        <v>0</v>
      </c>
      <c r="W72" s="514"/>
      <c r="X72" s="404">
        <v>0</v>
      </c>
      <c r="Y72" s="404">
        <v>0</v>
      </c>
      <c r="Z72" s="404">
        <v>0</v>
      </c>
      <c r="AA72" s="404"/>
      <c r="AB72" s="404">
        <f t="shared" si="9"/>
        <v>379.62</v>
      </c>
    </row>
    <row r="73" spans="1:28" s="448" customFormat="1">
      <c r="A73" s="458" t="s">
        <v>636</v>
      </c>
      <c r="B73" s="459" t="s">
        <v>509</v>
      </c>
      <c r="C73" s="476">
        <v>86566539468</v>
      </c>
      <c r="D73" s="482" t="s">
        <v>787</v>
      </c>
      <c r="E73" s="471" t="s">
        <v>714</v>
      </c>
      <c r="F73" s="463" t="s">
        <v>732</v>
      </c>
      <c r="G73" s="464" t="s">
        <v>1036</v>
      </c>
      <c r="H73" s="404">
        <v>0</v>
      </c>
      <c r="I73" s="511">
        <v>141.47</v>
      </c>
      <c r="J73" s="404">
        <v>0</v>
      </c>
      <c r="K73" s="469">
        <v>188.02</v>
      </c>
      <c r="L73" s="515">
        <v>30.52</v>
      </c>
      <c r="M73" s="512">
        <f t="shared" si="5"/>
        <v>157.5</v>
      </c>
      <c r="N73" s="404">
        <v>0</v>
      </c>
      <c r="O73" s="513">
        <v>0</v>
      </c>
      <c r="P73" s="404">
        <f t="shared" si="7"/>
        <v>0</v>
      </c>
      <c r="Q73" s="469">
        <v>390.38</v>
      </c>
      <c r="R73" s="513">
        <v>91.56</v>
      </c>
      <c r="S73" s="513">
        <f t="shared" si="8"/>
        <v>298.82</v>
      </c>
      <c r="T73" s="513">
        <v>0</v>
      </c>
      <c r="U73" s="513">
        <v>0</v>
      </c>
      <c r="V73" s="513">
        <f t="shared" si="6"/>
        <v>0</v>
      </c>
      <c r="W73" s="514"/>
      <c r="X73" s="404">
        <v>0</v>
      </c>
      <c r="Y73" s="404">
        <v>0</v>
      </c>
      <c r="Z73" s="404">
        <v>0</v>
      </c>
      <c r="AA73" s="404"/>
      <c r="AB73" s="404">
        <f t="shared" si="9"/>
        <v>597.79</v>
      </c>
    </row>
    <row r="74" spans="1:28" s="448" customFormat="1">
      <c r="A74" s="458" t="s">
        <v>636</v>
      </c>
      <c r="B74" s="459" t="s">
        <v>509</v>
      </c>
      <c r="C74" s="460">
        <v>3825030407</v>
      </c>
      <c r="D74" s="478" t="s">
        <v>788</v>
      </c>
      <c r="E74" s="471" t="s">
        <v>708</v>
      </c>
      <c r="F74" s="463" t="s">
        <v>725</v>
      </c>
      <c r="G74" s="464" t="s">
        <v>1036</v>
      </c>
      <c r="H74" s="404">
        <v>0</v>
      </c>
      <c r="I74" s="511">
        <v>142.46</v>
      </c>
      <c r="J74" s="404">
        <v>0</v>
      </c>
      <c r="K74" s="469">
        <v>188.02</v>
      </c>
      <c r="L74" s="515">
        <v>26.8</v>
      </c>
      <c r="M74" s="512">
        <f t="shared" si="5"/>
        <v>161.22</v>
      </c>
      <c r="N74" s="404">
        <v>0</v>
      </c>
      <c r="O74" s="513">
        <v>0</v>
      </c>
      <c r="P74" s="404">
        <f t="shared" si="7"/>
        <v>0</v>
      </c>
      <c r="Q74" s="469">
        <v>0</v>
      </c>
      <c r="R74" s="513">
        <v>0</v>
      </c>
      <c r="S74" s="513">
        <f t="shared" si="8"/>
        <v>0</v>
      </c>
      <c r="T74" s="513">
        <v>0</v>
      </c>
      <c r="U74" s="513">
        <v>0</v>
      </c>
      <c r="V74" s="513">
        <f t="shared" si="6"/>
        <v>0</v>
      </c>
      <c r="W74" s="514"/>
      <c r="X74" s="404">
        <v>0</v>
      </c>
      <c r="Y74" s="404">
        <v>0</v>
      </c>
      <c r="Z74" s="404">
        <v>0</v>
      </c>
      <c r="AA74" s="404"/>
      <c r="AB74" s="404">
        <f t="shared" si="9"/>
        <v>303.68</v>
      </c>
    </row>
    <row r="75" spans="1:28" s="448" customFormat="1">
      <c r="A75" s="458" t="s">
        <v>636</v>
      </c>
      <c r="B75" s="459" t="s">
        <v>509</v>
      </c>
      <c r="C75" s="460">
        <v>6346714481</v>
      </c>
      <c r="D75" s="478" t="s">
        <v>789</v>
      </c>
      <c r="E75" s="462">
        <v>2</v>
      </c>
      <c r="F75" s="481">
        <v>322205</v>
      </c>
      <c r="G75" s="464" t="s">
        <v>1036</v>
      </c>
      <c r="H75" s="404">
        <v>0</v>
      </c>
      <c r="I75" s="511">
        <v>119.59</v>
      </c>
      <c r="J75" s="404">
        <v>0</v>
      </c>
      <c r="K75" s="469">
        <v>188.02</v>
      </c>
      <c r="L75" s="515">
        <v>25.05</v>
      </c>
      <c r="M75" s="512">
        <f t="shared" si="5"/>
        <v>162.97</v>
      </c>
      <c r="N75" s="404">
        <v>0</v>
      </c>
      <c r="O75" s="513">
        <v>0</v>
      </c>
      <c r="P75" s="404">
        <f t="shared" si="7"/>
        <v>0</v>
      </c>
      <c r="Q75" s="469">
        <v>144.55000000000001</v>
      </c>
      <c r="R75" s="513">
        <v>75.150000000000006</v>
      </c>
      <c r="S75" s="513">
        <f t="shared" si="8"/>
        <v>69.400000000000006</v>
      </c>
      <c r="T75" s="513">
        <v>0</v>
      </c>
      <c r="U75" s="513">
        <v>0</v>
      </c>
      <c r="V75" s="513">
        <f t="shared" si="6"/>
        <v>0</v>
      </c>
      <c r="W75" s="514"/>
      <c r="X75" s="404">
        <v>0</v>
      </c>
      <c r="Y75" s="404">
        <v>0</v>
      </c>
      <c r="Z75" s="404">
        <v>0</v>
      </c>
      <c r="AA75" s="404"/>
      <c r="AB75" s="404">
        <f t="shared" si="9"/>
        <v>351.96000000000004</v>
      </c>
    </row>
    <row r="76" spans="1:28" s="445" customFormat="1">
      <c r="A76" s="458" t="s">
        <v>636</v>
      </c>
      <c r="B76" s="459" t="s">
        <v>509</v>
      </c>
      <c r="C76" s="490">
        <v>10505042401</v>
      </c>
      <c r="D76" s="482" t="s">
        <v>790</v>
      </c>
      <c r="E76" s="471" t="s">
        <v>708</v>
      </c>
      <c r="F76" s="463" t="s">
        <v>700</v>
      </c>
      <c r="G76" s="464" t="s">
        <v>1036</v>
      </c>
      <c r="H76" s="404">
        <v>0</v>
      </c>
      <c r="I76" s="511">
        <v>131.57</v>
      </c>
      <c r="J76" s="404">
        <v>0</v>
      </c>
      <c r="K76" s="469">
        <v>188.02</v>
      </c>
      <c r="L76" s="515">
        <v>25.05</v>
      </c>
      <c r="M76" s="512">
        <f t="shared" si="5"/>
        <v>162.97</v>
      </c>
      <c r="N76" s="404">
        <v>0</v>
      </c>
      <c r="O76" s="513">
        <v>0</v>
      </c>
      <c r="P76" s="404">
        <f t="shared" si="7"/>
        <v>0</v>
      </c>
      <c r="Q76" s="469">
        <v>172.22</v>
      </c>
      <c r="R76" s="513">
        <v>75.150000000000006</v>
      </c>
      <c r="S76" s="513">
        <f t="shared" si="8"/>
        <v>97.07</v>
      </c>
      <c r="T76" s="513">
        <v>0</v>
      </c>
      <c r="U76" s="513">
        <v>0</v>
      </c>
      <c r="V76" s="513">
        <f t="shared" si="6"/>
        <v>0</v>
      </c>
      <c r="W76" s="514"/>
      <c r="X76" s="404">
        <v>0</v>
      </c>
      <c r="Y76" s="404">
        <v>0</v>
      </c>
      <c r="Z76" s="404">
        <v>0</v>
      </c>
      <c r="AA76" s="404"/>
      <c r="AB76" s="404">
        <f t="shared" si="9"/>
        <v>391.60999999999996</v>
      </c>
    </row>
    <row r="77" spans="1:28" s="445" customFormat="1">
      <c r="A77" s="458" t="s">
        <v>636</v>
      </c>
      <c r="B77" s="459" t="s">
        <v>509</v>
      </c>
      <c r="C77" s="460">
        <v>7538262407</v>
      </c>
      <c r="D77" s="478" t="s">
        <v>791</v>
      </c>
      <c r="E77" s="471" t="s">
        <v>708</v>
      </c>
      <c r="F77" s="463" t="s">
        <v>767</v>
      </c>
      <c r="G77" s="464" t="s">
        <v>1036</v>
      </c>
      <c r="H77" s="404">
        <v>0</v>
      </c>
      <c r="I77" s="511">
        <v>420.3</v>
      </c>
      <c r="J77" s="404">
        <v>0</v>
      </c>
      <c r="K77" s="469">
        <v>188.02</v>
      </c>
      <c r="L77" s="515">
        <v>18.2</v>
      </c>
      <c r="M77" s="512">
        <f t="shared" si="5"/>
        <v>169.82000000000002</v>
      </c>
      <c r="N77" s="404">
        <v>0</v>
      </c>
      <c r="O77" s="513">
        <v>0</v>
      </c>
      <c r="P77" s="404">
        <f t="shared" si="7"/>
        <v>0</v>
      </c>
      <c r="Q77" s="469">
        <v>0</v>
      </c>
      <c r="R77" s="513">
        <v>0</v>
      </c>
      <c r="S77" s="513">
        <f t="shared" si="8"/>
        <v>0</v>
      </c>
      <c r="T77" s="513">
        <v>192.67</v>
      </c>
      <c r="U77" s="513">
        <v>0</v>
      </c>
      <c r="V77" s="513">
        <f t="shared" si="6"/>
        <v>192.67</v>
      </c>
      <c r="W77" s="514" t="s">
        <v>971</v>
      </c>
      <c r="X77" s="404">
        <v>0</v>
      </c>
      <c r="Y77" s="404">
        <v>0</v>
      </c>
      <c r="Z77" s="404">
        <v>0</v>
      </c>
      <c r="AA77" s="404"/>
      <c r="AB77" s="404">
        <f t="shared" si="9"/>
        <v>782.79</v>
      </c>
    </row>
    <row r="78" spans="1:28" s="445" customFormat="1">
      <c r="A78" s="458" t="s">
        <v>636</v>
      </c>
      <c r="B78" s="459" t="s">
        <v>509</v>
      </c>
      <c r="C78" s="460">
        <v>3360673484</v>
      </c>
      <c r="D78" s="478" t="s">
        <v>792</v>
      </c>
      <c r="E78" s="471" t="s">
        <v>708</v>
      </c>
      <c r="F78" s="463" t="s">
        <v>700</v>
      </c>
      <c r="G78" s="464" t="s">
        <v>1036</v>
      </c>
      <c r="H78" s="404">
        <v>0</v>
      </c>
      <c r="I78" s="511">
        <v>133.57</v>
      </c>
      <c r="J78" s="404">
        <v>0</v>
      </c>
      <c r="K78" s="469">
        <v>188.02</v>
      </c>
      <c r="L78" s="515">
        <v>25.05</v>
      </c>
      <c r="M78" s="512">
        <f t="shared" si="5"/>
        <v>162.97</v>
      </c>
      <c r="N78" s="404">
        <v>0</v>
      </c>
      <c r="O78" s="513">
        <v>0</v>
      </c>
      <c r="P78" s="404">
        <f t="shared" si="7"/>
        <v>0</v>
      </c>
      <c r="Q78" s="469">
        <v>298.32</v>
      </c>
      <c r="R78" s="513">
        <v>75.150000000000006</v>
      </c>
      <c r="S78" s="513">
        <f t="shared" si="8"/>
        <v>223.17</v>
      </c>
      <c r="T78" s="513">
        <v>0</v>
      </c>
      <c r="U78" s="513">
        <v>0</v>
      </c>
      <c r="V78" s="513">
        <f t="shared" si="6"/>
        <v>0</v>
      </c>
      <c r="W78" s="514"/>
      <c r="X78" s="404">
        <v>0</v>
      </c>
      <c r="Y78" s="404">
        <v>0</v>
      </c>
      <c r="Z78" s="404">
        <v>0</v>
      </c>
      <c r="AA78" s="404"/>
      <c r="AB78" s="404">
        <f t="shared" si="9"/>
        <v>519.71</v>
      </c>
    </row>
    <row r="79" spans="1:28" s="445" customFormat="1">
      <c r="A79" s="458" t="s">
        <v>636</v>
      </c>
      <c r="B79" s="459" t="s">
        <v>509</v>
      </c>
      <c r="C79" s="460">
        <v>10068012438</v>
      </c>
      <c r="D79" s="478" t="s">
        <v>793</v>
      </c>
      <c r="E79" s="471" t="s">
        <v>714</v>
      </c>
      <c r="F79" s="463" t="s">
        <v>703</v>
      </c>
      <c r="G79" s="464" t="s">
        <v>1036</v>
      </c>
      <c r="H79" s="404">
        <v>0</v>
      </c>
      <c r="I79" s="511">
        <v>128.80000000000001</v>
      </c>
      <c r="J79" s="404">
        <v>0</v>
      </c>
      <c r="K79" s="469">
        <v>188.02</v>
      </c>
      <c r="L79" s="515">
        <v>24.87</v>
      </c>
      <c r="M79" s="512">
        <f t="shared" si="5"/>
        <v>163.15</v>
      </c>
      <c r="N79" s="404">
        <v>0</v>
      </c>
      <c r="O79" s="513">
        <v>0</v>
      </c>
      <c r="P79" s="404">
        <f t="shared" si="7"/>
        <v>0</v>
      </c>
      <c r="Q79" s="469">
        <v>238.65</v>
      </c>
      <c r="R79" s="513">
        <v>74.61</v>
      </c>
      <c r="S79" s="513">
        <f t="shared" si="8"/>
        <v>164.04000000000002</v>
      </c>
      <c r="T79" s="513">
        <v>0</v>
      </c>
      <c r="U79" s="513">
        <v>0</v>
      </c>
      <c r="V79" s="513">
        <f t="shared" si="6"/>
        <v>0</v>
      </c>
      <c r="W79" s="514"/>
      <c r="X79" s="404">
        <v>0</v>
      </c>
      <c r="Y79" s="404">
        <v>0</v>
      </c>
      <c r="Z79" s="404">
        <v>0</v>
      </c>
      <c r="AA79" s="404"/>
      <c r="AB79" s="404">
        <f t="shared" si="9"/>
        <v>455.99000000000007</v>
      </c>
    </row>
    <row r="80" spans="1:28" s="445" customFormat="1">
      <c r="A80" s="458" t="s">
        <v>636</v>
      </c>
      <c r="B80" s="459" t="s">
        <v>509</v>
      </c>
      <c r="C80" s="460">
        <v>11661903401</v>
      </c>
      <c r="D80" s="478" t="s">
        <v>1039</v>
      </c>
      <c r="E80" s="471" t="s">
        <v>701</v>
      </c>
      <c r="F80" s="463" t="s">
        <v>705</v>
      </c>
      <c r="G80" s="464" t="s">
        <v>1036</v>
      </c>
      <c r="H80" s="404">
        <v>0</v>
      </c>
      <c r="I80" s="511">
        <v>620.02</v>
      </c>
      <c r="J80" s="404">
        <v>0</v>
      </c>
      <c r="K80" s="469">
        <v>188.02</v>
      </c>
      <c r="L80" s="515">
        <v>10.4</v>
      </c>
      <c r="M80" s="512">
        <f t="shared" si="5"/>
        <v>177.62</v>
      </c>
      <c r="N80" s="404">
        <v>0</v>
      </c>
      <c r="O80" s="513">
        <v>0</v>
      </c>
      <c r="P80" s="404">
        <f t="shared" si="7"/>
        <v>0</v>
      </c>
      <c r="Q80" s="469">
        <v>0</v>
      </c>
      <c r="R80" s="513">
        <v>0</v>
      </c>
      <c r="S80" s="513">
        <f t="shared" si="8"/>
        <v>0</v>
      </c>
      <c r="T80" s="513">
        <f t="shared" si="6"/>
        <v>0</v>
      </c>
      <c r="U80" s="513">
        <f t="shared" si="6"/>
        <v>0</v>
      </c>
      <c r="V80" s="513">
        <f t="shared" si="6"/>
        <v>0</v>
      </c>
      <c r="W80" s="514"/>
      <c r="X80" s="404">
        <v>0</v>
      </c>
      <c r="Y80" s="404">
        <v>0</v>
      </c>
      <c r="Z80" s="404">
        <v>0</v>
      </c>
      <c r="AA80" s="404"/>
      <c r="AB80" s="404">
        <f t="shared" si="9"/>
        <v>797.64</v>
      </c>
    </row>
    <row r="81" spans="1:28" s="448" customFormat="1" ht="15" customHeight="1">
      <c r="A81" s="458" t="s">
        <v>636</v>
      </c>
      <c r="B81" s="459" t="s">
        <v>509</v>
      </c>
      <c r="C81" s="460">
        <v>8493083488</v>
      </c>
      <c r="D81" s="478" t="s">
        <v>794</v>
      </c>
      <c r="E81" s="471" t="s">
        <v>708</v>
      </c>
      <c r="F81" s="473" t="s">
        <v>734</v>
      </c>
      <c r="G81" s="464" t="s">
        <v>1036</v>
      </c>
      <c r="H81" s="404">
        <v>0</v>
      </c>
      <c r="I81" s="511">
        <v>244.33</v>
      </c>
      <c r="J81" s="404">
        <v>0</v>
      </c>
      <c r="K81" s="469">
        <v>188.02</v>
      </c>
      <c r="L81" s="515">
        <v>2.1800000000000002</v>
      </c>
      <c r="M81" s="512">
        <f t="shared" si="5"/>
        <v>185.84</v>
      </c>
      <c r="N81" s="404">
        <v>0</v>
      </c>
      <c r="O81" s="513">
        <v>0</v>
      </c>
      <c r="P81" s="404">
        <f t="shared" si="7"/>
        <v>0</v>
      </c>
      <c r="Q81" s="469">
        <v>0</v>
      </c>
      <c r="R81" s="513">
        <v>0</v>
      </c>
      <c r="S81" s="513">
        <f t="shared" si="8"/>
        <v>0</v>
      </c>
      <c r="T81" s="513">
        <v>0</v>
      </c>
      <c r="U81" s="513">
        <v>0</v>
      </c>
      <c r="V81" s="513">
        <f t="shared" si="6"/>
        <v>0</v>
      </c>
      <c r="W81" s="514"/>
      <c r="X81" s="404">
        <v>0</v>
      </c>
      <c r="Y81" s="404">
        <v>0</v>
      </c>
      <c r="Z81" s="404">
        <v>0</v>
      </c>
      <c r="AA81" s="404"/>
      <c r="AB81" s="404">
        <f t="shared" si="9"/>
        <v>430.17</v>
      </c>
    </row>
    <row r="82" spans="1:28" s="448" customFormat="1" ht="14.25" customHeight="1">
      <c r="A82" s="458" t="s">
        <v>636</v>
      </c>
      <c r="B82" s="459" t="s">
        <v>509</v>
      </c>
      <c r="C82" s="460">
        <v>8375171417</v>
      </c>
      <c r="D82" s="478" t="s">
        <v>942</v>
      </c>
      <c r="E82" s="462">
        <v>1</v>
      </c>
      <c r="F82" s="463" t="s">
        <v>748</v>
      </c>
      <c r="G82" s="464" t="s">
        <v>1036</v>
      </c>
      <c r="H82" s="404">
        <v>0</v>
      </c>
      <c r="I82" s="511">
        <v>0</v>
      </c>
      <c r="J82" s="404">
        <v>128.84</v>
      </c>
      <c r="K82" s="469">
        <v>188.02</v>
      </c>
      <c r="L82" s="515">
        <v>2.93</v>
      </c>
      <c r="M82" s="512">
        <f t="shared" si="5"/>
        <v>185.09</v>
      </c>
      <c r="N82" s="404">
        <v>0</v>
      </c>
      <c r="O82" s="513">
        <v>0</v>
      </c>
      <c r="P82" s="404">
        <f t="shared" si="7"/>
        <v>0</v>
      </c>
      <c r="Q82" s="469">
        <v>0</v>
      </c>
      <c r="R82" s="513">
        <v>0</v>
      </c>
      <c r="S82" s="513">
        <f t="shared" si="8"/>
        <v>0</v>
      </c>
      <c r="T82" s="513">
        <v>0</v>
      </c>
      <c r="U82" s="513">
        <v>0</v>
      </c>
      <c r="V82" s="513">
        <f t="shared" si="6"/>
        <v>0</v>
      </c>
      <c r="W82" s="514"/>
      <c r="X82" s="404">
        <v>0</v>
      </c>
      <c r="Y82" s="404">
        <v>0</v>
      </c>
      <c r="Z82" s="404">
        <v>0</v>
      </c>
      <c r="AA82" s="404"/>
      <c r="AB82" s="404">
        <f t="shared" si="9"/>
        <v>313.93</v>
      </c>
    </row>
    <row r="83" spans="1:28" s="448" customFormat="1">
      <c r="A83" s="458" t="s">
        <v>636</v>
      </c>
      <c r="B83" s="459" t="s">
        <v>509</v>
      </c>
      <c r="C83" s="460">
        <v>39140016404</v>
      </c>
      <c r="D83" s="478" t="s">
        <v>795</v>
      </c>
      <c r="E83" s="471" t="s">
        <v>701</v>
      </c>
      <c r="F83" s="463" t="s">
        <v>796</v>
      </c>
      <c r="G83" s="464" t="s">
        <v>1036</v>
      </c>
      <c r="H83" s="404">
        <v>0</v>
      </c>
      <c r="I83" s="511">
        <v>2899.16</v>
      </c>
      <c r="J83" s="404">
        <v>0</v>
      </c>
      <c r="K83" s="469">
        <v>188.02</v>
      </c>
      <c r="L83" s="515">
        <v>18</v>
      </c>
      <c r="M83" s="512">
        <f t="shared" si="5"/>
        <v>170.02</v>
      </c>
      <c r="N83" s="404">
        <v>0</v>
      </c>
      <c r="O83" s="513">
        <v>0</v>
      </c>
      <c r="P83" s="404">
        <f t="shared" si="7"/>
        <v>0</v>
      </c>
      <c r="Q83" s="469">
        <v>0</v>
      </c>
      <c r="R83" s="513">
        <v>0</v>
      </c>
      <c r="S83" s="513">
        <f t="shared" si="8"/>
        <v>0</v>
      </c>
      <c r="T83" s="513">
        <v>0</v>
      </c>
      <c r="U83" s="513">
        <v>0</v>
      </c>
      <c r="V83" s="513">
        <f t="shared" si="6"/>
        <v>0</v>
      </c>
      <c r="W83" s="514"/>
      <c r="X83" s="404">
        <v>0</v>
      </c>
      <c r="Y83" s="404">
        <v>0</v>
      </c>
      <c r="Z83" s="404">
        <v>0</v>
      </c>
      <c r="AA83" s="404"/>
      <c r="AB83" s="404">
        <f t="shared" si="9"/>
        <v>3069.18</v>
      </c>
    </row>
    <row r="84" spans="1:28" s="448" customFormat="1">
      <c r="A84" s="458" t="s">
        <v>636</v>
      </c>
      <c r="B84" s="459" t="s">
        <v>509</v>
      </c>
      <c r="C84" s="460">
        <v>10751312436</v>
      </c>
      <c r="D84" s="478" t="s">
        <v>797</v>
      </c>
      <c r="E84" s="471" t="s">
        <v>708</v>
      </c>
      <c r="F84" s="463" t="s">
        <v>709</v>
      </c>
      <c r="G84" s="464" t="s">
        <v>1036</v>
      </c>
      <c r="H84" s="404">
        <v>0</v>
      </c>
      <c r="I84" s="511">
        <v>205.07</v>
      </c>
      <c r="J84" s="404">
        <v>0</v>
      </c>
      <c r="K84" s="469">
        <v>188.02</v>
      </c>
      <c r="L84" s="515">
        <v>3.3</v>
      </c>
      <c r="M84" s="512">
        <f t="shared" si="5"/>
        <v>184.72</v>
      </c>
      <c r="N84" s="404">
        <v>0</v>
      </c>
      <c r="O84" s="513">
        <v>0</v>
      </c>
      <c r="P84" s="404">
        <f t="shared" si="7"/>
        <v>0</v>
      </c>
      <c r="Q84" s="469">
        <v>0</v>
      </c>
      <c r="R84" s="513">
        <v>0</v>
      </c>
      <c r="S84" s="513">
        <f t="shared" si="8"/>
        <v>0</v>
      </c>
      <c r="T84" s="513">
        <v>0</v>
      </c>
      <c r="U84" s="513">
        <v>0</v>
      </c>
      <c r="V84" s="513">
        <f t="shared" si="6"/>
        <v>0</v>
      </c>
      <c r="W84" s="514"/>
      <c r="X84" s="404">
        <v>0</v>
      </c>
      <c r="Y84" s="404">
        <v>0</v>
      </c>
      <c r="Z84" s="404">
        <v>0</v>
      </c>
      <c r="AA84" s="404"/>
      <c r="AB84" s="404">
        <f t="shared" si="9"/>
        <v>389.78999999999996</v>
      </c>
    </row>
    <row r="85" spans="1:28" s="448" customFormat="1">
      <c r="A85" s="458" t="s">
        <v>636</v>
      </c>
      <c r="B85" s="459" t="s">
        <v>509</v>
      </c>
      <c r="C85" s="476">
        <v>46543214899</v>
      </c>
      <c r="D85" s="482" t="s">
        <v>798</v>
      </c>
      <c r="E85" s="471" t="s">
        <v>714</v>
      </c>
      <c r="F85" s="463" t="s">
        <v>751</v>
      </c>
      <c r="G85" s="464" t="s">
        <v>1036</v>
      </c>
      <c r="H85" s="404">
        <v>0</v>
      </c>
      <c r="I85" s="511">
        <v>132.52000000000001</v>
      </c>
      <c r="J85" s="404">
        <v>0</v>
      </c>
      <c r="K85" s="469">
        <v>188.02</v>
      </c>
      <c r="L85" s="515">
        <v>24.87</v>
      </c>
      <c r="M85" s="512">
        <f t="shared" si="5"/>
        <v>163.15</v>
      </c>
      <c r="N85" s="404">
        <v>0</v>
      </c>
      <c r="O85" s="513">
        <v>0</v>
      </c>
      <c r="P85" s="404">
        <f t="shared" si="7"/>
        <v>0</v>
      </c>
      <c r="Q85" s="469">
        <v>378.28</v>
      </c>
      <c r="R85" s="513">
        <v>74.61</v>
      </c>
      <c r="S85" s="513">
        <f t="shared" si="8"/>
        <v>303.66999999999996</v>
      </c>
      <c r="T85" s="513">
        <v>0</v>
      </c>
      <c r="U85" s="513">
        <v>0</v>
      </c>
      <c r="V85" s="513">
        <f t="shared" si="6"/>
        <v>0</v>
      </c>
      <c r="W85" s="514"/>
      <c r="X85" s="404">
        <v>0</v>
      </c>
      <c r="Y85" s="404">
        <v>0</v>
      </c>
      <c r="Z85" s="404">
        <v>0</v>
      </c>
      <c r="AA85" s="404"/>
      <c r="AB85" s="404">
        <f t="shared" si="9"/>
        <v>599.33999999999992</v>
      </c>
    </row>
    <row r="86" spans="1:28" s="448" customFormat="1">
      <c r="A86" s="458" t="s">
        <v>636</v>
      </c>
      <c r="B86" s="459" t="s">
        <v>509</v>
      </c>
      <c r="C86" s="460">
        <v>2562493427</v>
      </c>
      <c r="D86" s="478" t="s">
        <v>799</v>
      </c>
      <c r="E86" s="471" t="s">
        <v>708</v>
      </c>
      <c r="F86" s="463" t="s">
        <v>712</v>
      </c>
      <c r="G86" s="464" t="s">
        <v>1036</v>
      </c>
      <c r="H86" s="404">
        <v>0</v>
      </c>
      <c r="I86" s="511">
        <v>265.23</v>
      </c>
      <c r="J86" s="404">
        <v>0</v>
      </c>
      <c r="K86" s="469">
        <v>188.02</v>
      </c>
      <c r="L86" s="515">
        <v>13.32</v>
      </c>
      <c r="M86" s="512">
        <f t="shared" si="5"/>
        <v>174.70000000000002</v>
      </c>
      <c r="N86" s="404">
        <v>0</v>
      </c>
      <c r="O86" s="513">
        <v>0</v>
      </c>
      <c r="P86" s="404">
        <f t="shared" si="7"/>
        <v>0</v>
      </c>
      <c r="Q86" s="469">
        <v>0</v>
      </c>
      <c r="R86" s="513">
        <v>0</v>
      </c>
      <c r="S86" s="513">
        <f t="shared" si="8"/>
        <v>0</v>
      </c>
      <c r="T86" s="513">
        <v>0</v>
      </c>
      <c r="U86" s="513">
        <v>0</v>
      </c>
      <c r="V86" s="513">
        <f t="shared" si="6"/>
        <v>0</v>
      </c>
      <c r="W86" s="514"/>
      <c r="X86" s="404">
        <v>0</v>
      </c>
      <c r="Y86" s="404">
        <v>0</v>
      </c>
      <c r="Z86" s="404">
        <v>0</v>
      </c>
      <c r="AA86" s="404"/>
      <c r="AB86" s="404">
        <f t="shared" si="9"/>
        <v>439.93000000000006</v>
      </c>
    </row>
    <row r="87" spans="1:28" s="448" customFormat="1">
      <c r="A87" s="458" t="s">
        <v>636</v>
      </c>
      <c r="B87" s="459" t="s">
        <v>509</v>
      </c>
      <c r="C87" s="460">
        <v>4492125485</v>
      </c>
      <c r="D87" s="478" t="s">
        <v>800</v>
      </c>
      <c r="E87" s="462">
        <v>2</v>
      </c>
      <c r="F87" s="481">
        <v>322205</v>
      </c>
      <c r="G87" s="464" t="s">
        <v>1036</v>
      </c>
      <c r="H87" s="404">
        <v>0</v>
      </c>
      <c r="I87" s="511">
        <v>119.59</v>
      </c>
      <c r="J87" s="404">
        <v>0</v>
      </c>
      <c r="K87" s="469">
        <v>188.02</v>
      </c>
      <c r="L87" s="515">
        <v>25.05</v>
      </c>
      <c r="M87" s="512">
        <f t="shared" si="5"/>
        <v>162.97</v>
      </c>
      <c r="N87" s="404">
        <v>0</v>
      </c>
      <c r="O87" s="513">
        <v>0</v>
      </c>
      <c r="P87" s="404">
        <f t="shared" si="7"/>
        <v>0</v>
      </c>
      <c r="Q87" s="469">
        <v>0</v>
      </c>
      <c r="R87" s="513">
        <v>0</v>
      </c>
      <c r="S87" s="513">
        <f t="shared" si="8"/>
        <v>0</v>
      </c>
      <c r="T87" s="513">
        <v>0</v>
      </c>
      <c r="U87" s="513">
        <v>0</v>
      </c>
      <c r="V87" s="513">
        <f t="shared" si="6"/>
        <v>0</v>
      </c>
      <c r="W87" s="514"/>
      <c r="X87" s="404">
        <v>0</v>
      </c>
      <c r="Y87" s="404">
        <v>0</v>
      </c>
      <c r="Z87" s="404">
        <v>0</v>
      </c>
      <c r="AA87" s="404"/>
      <c r="AB87" s="404">
        <f t="shared" si="9"/>
        <v>282.56</v>
      </c>
    </row>
    <row r="88" spans="1:28" s="448" customFormat="1">
      <c r="A88" s="458" t="s">
        <v>636</v>
      </c>
      <c r="B88" s="459" t="s">
        <v>509</v>
      </c>
      <c r="C88" s="460">
        <v>2546359460</v>
      </c>
      <c r="D88" s="478" t="s">
        <v>801</v>
      </c>
      <c r="E88" s="471" t="s">
        <v>714</v>
      </c>
      <c r="F88" s="463" t="s">
        <v>739</v>
      </c>
      <c r="G88" s="464" t="s">
        <v>1036</v>
      </c>
      <c r="H88" s="404">
        <v>0</v>
      </c>
      <c r="I88" s="511">
        <v>160.15</v>
      </c>
      <c r="J88" s="404">
        <v>0</v>
      </c>
      <c r="K88" s="469">
        <v>188.02</v>
      </c>
      <c r="L88" s="515">
        <v>31</v>
      </c>
      <c r="M88" s="512">
        <f t="shared" si="5"/>
        <v>157.02000000000001</v>
      </c>
      <c r="N88" s="404">
        <v>0</v>
      </c>
      <c r="O88" s="513">
        <v>0</v>
      </c>
      <c r="P88" s="404">
        <f t="shared" si="7"/>
        <v>0</v>
      </c>
      <c r="Q88" s="469">
        <v>0</v>
      </c>
      <c r="R88" s="513">
        <v>0</v>
      </c>
      <c r="S88" s="513">
        <f t="shared" si="8"/>
        <v>0</v>
      </c>
      <c r="T88" s="513">
        <v>0</v>
      </c>
      <c r="U88" s="513">
        <v>0</v>
      </c>
      <c r="V88" s="513">
        <f t="shared" si="6"/>
        <v>0</v>
      </c>
      <c r="W88" s="514"/>
      <c r="X88" s="404">
        <v>0</v>
      </c>
      <c r="Y88" s="404">
        <v>0</v>
      </c>
      <c r="Z88" s="404">
        <v>0</v>
      </c>
      <c r="AA88" s="404"/>
      <c r="AB88" s="404">
        <f t="shared" si="9"/>
        <v>317.17</v>
      </c>
    </row>
    <row r="89" spans="1:28" s="448" customFormat="1">
      <c r="A89" s="458" t="s">
        <v>636</v>
      </c>
      <c r="B89" s="459" t="s">
        <v>509</v>
      </c>
      <c r="C89" s="476">
        <v>6662742406</v>
      </c>
      <c r="D89" s="482" t="s">
        <v>802</v>
      </c>
      <c r="E89" s="471" t="s">
        <v>701</v>
      </c>
      <c r="F89" s="463" t="s">
        <v>705</v>
      </c>
      <c r="G89" s="464" t="s">
        <v>1036</v>
      </c>
      <c r="H89" s="404">
        <v>0</v>
      </c>
      <c r="I89" s="511">
        <v>1087.58</v>
      </c>
      <c r="J89" s="404">
        <v>0</v>
      </c>
      <c r="K89" s="469">
        <v>188.02</v>
      </c>
      <c r="L89" s="515">
        <v>9</v>
      </c>
      <c r="M89" s="512">
        <f t="shared" si="5"/>
        <v>179.02</v>
      </c>
      <c r="N89" s="404">
        <v>0</v>
      </c>
      <c r="O89" s="513">
        <v>0</v>
      </c>
      <c r="P89" s="404">
        <f t="shared" si="7"/>
        <v>0</v>
      </c>
      <c r="Q89" s="469">
        <v>0</v>
      </c>
      <c r="R89" s="513">
        <v>0</v>
      </c>
      <c r="S89" s="513">
        <f t="shared" si="8"/>
        <v>0</v>
      </c>
      <c r="T89" s="513">
        <v>0</v>
      </c>
      <c r="U89" s="513">
        <v>0</v>
      </c>
      <c r="V89" s="513">
        <f t="shared" si="6"/>
        <v>0</v>
      </c>
      <c r="W89" s="514"/>
      <c r="X89" s="404">
        <v>0</v>
      </c>
      <c r="Y89" s="404">
        <v>0</v>
      </c>
      <c r="Z89" s="404">
        <v>0</v>
      </c>
      <c r="AA89" s="404"/>
      <c r="AB89" s="404">
        <f t="shared" si="9"/>
        <v>1266.5999999999999</v>
      </c>
    </row>
    <row r="90" spans="1:28" s="448" customFormat="1">
      <c r="A90" s="458" t="s">
        <v>636</v>
      </c>
      <c r="B90" s="459" t="s">
        <v>509</v>
      </c>
      <c r="C90" s="476">
        <v>6993404460</v>
      </c>
      <c r="D90" s="482" t="s">
        <v>803</v>
      </c>
      <c r="E90" s="471" t="s">
        <v>714</v>
      </c>
      <c r="F90" s="473" t="s">
        <v>706</v>
      </c>
      <c r="G90" s="464" t="s">
        <v>1036</v>
      </c>
      <c r="H90" s="404">
        <v>0</v>
      </c>
      <c r="I90" s="511">
        <v>118.6</v>
      </c>
      <c r="J90" s="404">
        <v>0</v>
      </c>
      <c r="K90" s="469">
        <v>188.02</v>
      </c>
      <c r="L90" s="515">
        <v>24.8</v>
      </c>
      <c r="M90" s="512">
        <f t="shared" si="5"/>
        <v>163.22</v>
      </c>
      <c r="N90" s="404">
        <v>0</v>
      </c>
      <c r="O90" s="513">
        <v>0</v>
      </c>
      <c r="P90" s="404">
        <f t="shared" si="7"/>
        <v>0</v>
      </c>
      <c r="Q90" s="469">
        <v>298.32</v>
      </c>
      <c r="R90" s="513">
        <v>74.41</v>
      </c>
      <c r="S90" s="513">
        <f t="shared" si="8"/>
        <v>223.91</v>
      </c>
      <c r="T90" s="513">
        <v>69.430000000000007</v>
      </c>
      <c r="U90" s="513">
        <v>0</v>
      </c>
      <c r="V90" s="513">
        <f t="shared" si="6"/>
        <v>69.430000000000007</v>
      </c>
      <c r="W90" s="514" t="s">
        <v>971</v>
      </c>
      <c r="X90" s="404">
        <v>0</v>
      </c>
      <c r="Y90" s="404">
        <v>0</v>
      </c>
      <c r="Z90" s="404">
        <v>0</v>
      </c>
      <c r="AA90" s="404"/>
      <c r="AB90" s="404">
        <f t="shared" si="9"/>
        <v>575.16000000000008</v>
      </c>
    </row>
    <row r="91" spans="1:28" s="448" customFormat="1">
      <c r="A91" s="458" t="s">
        <v>636</v>
      </c>
      <c r="B91" s="459" t="s">
        <v>509</v>
      </c>
      <c r="C91" s="460">
        <v>6315436439</v>
      </c>
      <c r="D91" s="478" t="s">
        <v>804</v>
      </c>
      <c r="E91" s="471" t="s">
        <v>708</v>
      </c>
      <c r="F91" s="463" t="s">
        <v>700</v>
      </c>
      <c r="G91" s="464" t="s">
        <v>1036</v>
      </c>
      <c r="H91" s="404">
        <v>0</v>
      </c>
      <c r="I91" s="511">
        <v>132.15</v>
      </c>
      <c r="J91" s="404">
        <v>0</v>
      </c>
      <c r="K91" s="469">
        <v>188.02</v>
      </c>
      <c r="L91" s="515">
        <v>25.05</v>
      </c>
      <c r="M91" s="512">
        <f t="shared" si="5"/>
        <v>162.97</v>
      </c>
      <c r="N91" s="404">
        <v>0</v>
      </c>
      <c r="O91" s="513">
        <v>0</v>
      </c>
      <c r="P91" s="404">
        <f t="shared" si="7"/>
        <v>0</v>
      </c>
      <c r="Q91" s="469">
        <v>238.65</v>
      </c>
      <c r="R91" s="513">
        <v>75.150000000000006</v>
      </c>
      <c r="S91" s="513">
        <f t="shared" si="8"/>
        <v>163.5</v>
      </c>
      <c r="T91" s="513">
        <v>0</v>
      </c>
      <c r="U91" s="513">
        <v>0</v>
      </c>
      <c r="V91" s="513">
        <f t="shared" si="6"/>
        <v>0</v>
      </c>
      <c r="W91" s="514"/>
      <c r="X91" s="404">
        <v>0</v>
      </c>
      <c r="Y91" s="404">
        <v>0</v>
      </c>
      <c r="Z91" s="404">
        <v>0</v>
      </c>
      <c r="AA91" s="404"/>
      <c r="AB91" s="404">
        <f t="shared" si="9"/>
        <v>458.62</v>
      </c>
    </row>
    <row r="92" spans="1:28" s="448" customFormat="1">
      <c r="A92" s="458" t="s">
        <v>636</v>
      </c>
      <c r="B92" s="459" t="s">
        <v>509</v>
      </c>
      <c r="C92" s="460">
        <v>10560715404</v>
      </c>
      <c r="D92" s="478" t="s">
        <v>805</v>
      </c>
      <c r="E92" s="471" t="s">
        <v>708</v>
      </c>
      <c r="F92" s="473" t="s">
        <v>734</v>
      </c>
      <c r="G92" s="464" t="s">
        <v>1036</v>
      </c>
      <c r="H92" s="404">
        <v>0</v>
      </c>
      <c r="I92" s="511">
        <v>244.33</v>
      </c>
      <c r="J92" s="404">
        <v>0</v>
      </c>
      <c r="K92" s="469">
        <v>188.02</v>
      </c>
      <c r="L92" s="515">
        <v>2.1800000000000002</v>
      </c>
      <c r="M92" s="512">
        <f t="shared" si="5"/>
        <v>185.84</v>
      </c>
      <c r="N92" s="404">
        <v>0</v>
      </c>
      <c r="O92" s="513">
        <v>0</v>
      </c>
      <c r="P92" s="404">
        <f t="shared" si="7"/>
        <v>0</v>
      </c>
      <c r="Q92" s="469">
        <v>0</v>
      </c>
      <c r="R92" s="513">
        <v>0</v>
      </c>
      <c r="S92" s="513">
        <f t="shared" si="8"/>
        <v>0</v>
      </c>
      <c r="T92" s="513">
        <v>0</v>
      </c>
      <c r="U92" s="513">
        <v>0</v>
      </c>
      <c r="V92" s="513">
        <f t="shared" si="6"/>
        <v>0</v>
      </c>
      <c r="W92" s="514"/>
      <c r="X92" s="404">
        <v>0</v>
      </c>
      <c r="Y92" s="404">
        <v>0</v>
      </c>
      <c r="Z92" s="404">
        <v>0</v>
      </c>
      <c r="AA92" s="404"/>
      <c r="AB92" s="404">
        <f t="shared" si="9"/>
        <v>430.17</v>
      </c>
    </row>
    <row r="93" spans="1:28" s="448" customFormat="1">
      <c r="A93" s="458" t="s">
        <v>636</v>
      </c>
      <c r="B93" s="459" t="s">
        <v>509</v>
      </c>
      <c r="C93" s="460">
        <v>11297041496</v>
      </c>
      <c r="D93" s="478" t="s">
        <v>806</v>
      </c>
      <c r="E93" s="471" t="s">
        <v>708</v>
      </c>
      <c r="F93" s="473" t="s">
        <v>807</v>
      </c>
      <c r="G93" s="464" t="s">
        <v>1036</v>
      </c>
      <c r="H93" s="404">
        <v>0</v>
      </c>
      <c r="I93" s="511">
        <v>252.69</v>
      </c>
      <c r="J93" s="404">
        <v>0</v>
      </c>
      <c r="K93" s="469">
        <v>188.02</v>
      </c>
      <c r="L93" s="515">
        <v>56.16</v>
      </c>
      <c r="M93" s="512">
        <f t="shared" si="5"/>
        <v>131.86000000000001</v>
      </c>
      <c r="N93" s="404">
        <v>0</v>
      </c>
      <c r="O93" s="513">
        <v>0</v>
      </c>
      <c r="P93" s="404">
        <f t="shared" si="7"/>
        <v>0</v>
      </c>
      <c r="Q93" s="469">
        <v>0</v>
      </c>
      <c r="R93" s="513">
        <v>0</v>
      </c>
      <c r="S93" s="513">
        <f t="shared" si="8"/>
        <v>0</v>
      </c>
      <c r="T93" s="513">
        <v>0</v>
      </c>
      <c r="U93" s="513">
        <v>0</v>
      </c>
      <c r="V93" s="513">
        <f t="shared" si="6"/>
        <v>0</v>
      </c>
      <c r="W93" s="514"/>
      <c r="X93" s="404">
        <v>0</v>
      </c>
      <c r="Y93" s="404">
        <v>0</v>
      </c>
      <c r="Z93" s="404">
        <v>0</v>
      </c>
      <c r="AA93" s="404"/>
      <c r="AB93" s="404">
        <f t="shared" si="9"/>
        <v>384.55</v>
      </c>
    </row>
    <row r="94" spans="1:28" s="448" customFormat="1">
      <c r="A94" s="458" t="s">
        <v>636</v>
      </c>
      <c r="B94" s="459" t="s">
        <v>509</v>
      </c>
      <c r="C94" s="460">
        <v>70306823438</v>
      </c>
      <c r="D94" s="478" t="s">
        <v>808</v>
      </c>
      <c r="E94" s="471" t="s">
        <v>708</v>
      </c>
      <c r="F94" s="463" t="s">
        <v>734</v>
      </c>
      <c r="G94" s="464" t="s">
        <v>1036</v>
      </c>
      <c r="H94" s="404">
        <v>0</v>
      </c>
      <c r="I94" s="511">
        <v>244.33</v>
      </c>
      <c r="J94" s="404">
        <v>0</v>
      </c>
      <c r="K94" s="469">
        <v>188.02</v>
      </c>
      <c r="L94" s="515">
        <v>2.1800000000000002</v>
      </c>
      <c r="M94" s="512">
        <f t="shared" si="5"/>
        <v>185.84</v>
      </c>
      <c r="N94" s="404">
        <v>0</v>
      </c>
      <c r="O94" s="513">
        <v>0</v>
      </c>
      <c r="P94" s="404">
        <f t="shared" si="7"/>
        <v>0</v>
      </c>
      <c r="Q94" s="469">
        <v>0</v>
      </c>
      <c r="R94" s="513">
        <v>0</v>
      </c>
      <c r="S94" s="513">
        <f t="shared" si="8"/>
        <v>0</v>
      </c>
      <c r="T94" s="513">
        <v>0</v>
      </c>
      <c r="U94" s="513">
        <v>0</v>
      </c>
      <c r="V94" s="513">
        <f t="shared" si="6"/>
        <v>0</v>
      </c>
      <c r="W94" s="514"/>
      <c r="X94" s="404">
        <v>0</v>
      </c>
      <c r="Y94" s="404">
        <v>0</v>
      </c>
      <c r="Z94" s="404">
        <v>0</v>
      </c>
      <c r="AA94" s="404"/>
      <c r="AB94" s="404">
        <f t="shared" si="9"/>
        <v>430.17</v>
      </c>
    </row>
    <row r="95" spans="1:28" s="448" customFormat="1">
      <c r="A95" s="458" t="s">
        <v>636</v>
      </c>
      <c r="B95" s="459" t="s">
        <v>509</v>
      </c>
      <c r="C95" s="460">
        <v>13635988480</v>
      </c>
      <c r="D95" s="478" t="s">
        <v>943</v>
      </c>
      <c r="E95" s="471" t="s">
        <v>714</v>
      </c>
      <c r="F95" s="463" t="s">
        <v>737</v>
      </c>
      <c r="G95" s="464" t="s">
        <v>1036</v>
      </c>
      <c r="H95" s="404">
        <v>0</v>
      </c>
      <c r="I95" s="511">
        <v>237.39</v>
      </c>
      <c r="J95" s="404">
        <v>0</v>
      </c>
      <c r="K95" s="469">
        <v>188.02</v>
      </c>
      <c r="L95" s="515">
        <v>54.5</v>
      </c>
      <c r="M95" s="512">
        <f t="shared" si="5"/>
        <v>133.52000000000001</v>
      </c>
      <c r="N95" s="404">
        <v>0</v>
      </c>
      <c r="O95" s="513">
        <v>0</v>
      </c>
      <c r="P95" s="404">
        <f t="shared" si="7"/>
        <v>0</v>
      </c>
      <c r="Q95" s="469">
        <v>0</v>
      </c>
      <c r="R95" s="513">
        <v>0</v>
      </c>
      <c r="S95" s="513">
        <f t="shared" si="8"/>
        <v>0</v>
      </c>
      <c r="T95" s="513">
        <v>0</v>
      </c>
      <c r="U95" s="513">
        <v>0</v>
      </c>
      <c r="V95" s="513">
        <f t="shared" si="6"/>
        <v>0</v>
      </c>
      <c r="W95" s="514"/>
      <c r="X95" s="404">
        <v>0</v>
      </c>
      <c r="Y95" s="404">
        <v>0</v>
      </c>
      <c r="Z95" s="404">
        <v>0</v>
      </c>
      <c r="AA95" s="404"/>
      <c r="AB95" s="404">
        <f t="shared" si="9"/>
        <v>370.90999999999997</v>
      </c>
    </row>
    <row r="96" spans="1:28" s="448" customFormat="1">
      <c r="A96" s="458" t="s">
        <v>636</v>
      </c>
      <c r="B96" s="459" t="s">
        <v>509</v>
      </c>
      <c r="C96" s="460">
        <v>70811055485</v>
      </c>
      <c r="D96" s="478" t="s">
        <v>809</v>
      </c>
      <c r="E96" s="471" t="s">
        <v>708</v>
      </c>
      <c r="F96" s="463" t="s">
        <v>700</v>
      </c>
      <c r="G96" s="464" t="s">
        <v>1036</v>
      </c>
      <c r="H96" s="404">
        <v>0</v>
      </c>
      <c r="I96" s="511">
        <v>119.59</v>
      </c>
      <c r="J96" s="404">
        <v>0</v>
      </c>
      <c r="K96" s="469">
        <v>188.02</v>
      </c>
      <c r="L96" s="515">
        <v>25.05</v>
      </c>
      <c r="M96" s="512">
        <f t="shared" si="5"/>
        <v>162.97</v>
      </c>
      <c r="N96" s="404">
        <v>0</v>
      </c>
      <c r="O96" s="513">
        <v>0</v>
      </c>
      <c r="P96" s="404">
        <f t="shared" si="7"/>
        <v>0</v>
      </c>
      <c r="Q96" s="469">
        <v>298.32</v>
      </c>
      <c r="R96" s="513">
        <v>75.150000000000006</v>
      </c>
      <c r="S96" s="513">
        <f t="shared" si="8"/>
        <v>223.17</v>
      </c>
      <c r="T96" s="513">
        <v>0</v>
      </c>
      <c r="U96" s="513">
        <v>0</v>
      </c>
      <c r="V96" s="513">
        <f t="shared" si="6"/>
        <v>0</v>
      </c>
      <c r="W96" s="514"/>
      <c r="X96" s="404">
        <v>0</v>
      </c>
      <c r="Y96" s="404">
        <v>0</v>
      </c>
      <c r="Z96" s="404">
        <v>0</v>
      </c>
      <c r="AA96" s="404"/>
      <c r="AB96" s="404">
        <f t="shared" si="9"/>
        <v>505.73</v>
      </c>
    </row>
    <row r="97" spans="1:28" s="448" customFormat="1">
      <c r="A97" s="458" t="s">
        <v>636</v>
      </c>
      <c r="B97" s="459" t="s">
        <v>509</v>
      </c>
      <c r="C97" s="460">
        <v>98694910497</v>
      </c>
      <c r="D97" s="478" t="s">
        <v>810</v>
      </c>
      <c r="E97" s="471" t="s">
        <v>708</v>
      </c>
      <c r="F97" s="463" t="s">
        <v>700</v>
      </c>
      <c r="G97" s="464" t="s">
        <v>1036</v>
      </c>
      <c r="H97" s="404">
        <v>0</v>
      </c>
      <c r="I97" s="511">
        <v>130.57</v>
      </c>
      <c r="J97" s="404">
        <v>0</v>
      </c>
      <c r="K97" s="469">
        <v>188.02</v>
      </c>
      <c r="L97" s="515">
        <v>25.05</v>
      </c>
      <c r="M97" s="512">
        <f t="shared" si="5"/>
        <v>162.97</v>
      </c>
      <c r="N97" s="404">
        <v>0</v>
      </c>
      <c r="O97" s="513">
        <v>0</v>
      </c>
      <c r="P97" s="404">
        <f t="shared" si="7"/>
        <v>0</v>
      </c>
      <c r="Q97" s="469">
        <v>298.32</v>
      </c>
      <c r="R97" s="513">
        <v>75.150000000000006</v>
      </c>
      <c r="S97" s="513">
        <f t="shared" si="8"/>
        <v>223.17</v>
      </c>
      <c r="T97" s="513">
        <v>0</v>
      </c>
      <c r="U97" s="513">
        <v>0</v>
      </c>
      <c r="V97" s="513">
        <f t="shared" si="6"/>
        <v>0</v>
      </c>
      <c r="W97" s="514"/>
      <c r="X97" s="404">
        <v>0</v>
      </c>
      <c r="Y97" s="404">
        <v>0</v>
      </c>
      <c r="Z97" s="404">
        <v>0</v>
      </c>
      <c r="AA97" s="404"/>
      <c r="AB97" s="404">
        <f t="shared" si="9"/>
        <v>516.71</v>
      </c>
    </row>
    <row r="98" spans="1:28" s="448" customFormat="1">
      <c r="A98" s="458" t="s">
        <v>636</v>
      </c>
      <c r="B98" s="459" t="s">
        <v>509</v>
      </c>
      <c r="C98" s="460">
        <v>70315023490</v>
      </c>
      <c r="D98" s="478" t="s">
        <v>811</v>
      </c>
      <c r="E98" s="471" t="s">
        <v>714</v>
      </c>
      <c r="F98" s="473" t="s">
        <v>703</v>
      </c>
      <c r="G98" s="464" t="s">
        <v>1036</v>
      </c>
      <c r="H98" s="404">
        <v>0</v>
      </c>
      <c r="I98" s="511">
        <v>118.87</v>
      </c>
      <c r="J98" s="404">
        <v>0</v>
      </c>
      <c r="K98" s="469">
        <v>188.02</v>
      </c>
      <c r="L98" s="515">
        <v>24.87</v>
      </c>
      <c r="M98" s="512">
        <f t="shared" si="5"/>
        <v>163.15</v>
      </c>
      <c r="N98" s="404">
        <v>0</v>
      </c>
      <c r="O98" s="513">
        <v>0</v>
      </c>
      <c r="P98" s="404">
        <f t="shared" si="7"/>
        <v>0</v>
      </c>
      <c r="Q98" s="469">
        <v>198.67</v>
      </c>
      <c r="R98" s="513">
        <v>74.61</v>
      </c>
      <c r="S98" s="513">
        <f t="shared" si="8"/>
        <v>124.05999999999999</v>
      </c>
      <c r="T98" s="513">
        <v>0</v>
      </c>
      <c r="U98" s="513">
        <v>0</v>
      </c>
      <c r="V98" s="513">
        <f t="shared" si="6"/>
        <v>0</v>
      </c>
      <c r="W98" s="514"/>
      <c r="X98" s="404">
        <v>0</v>
      </c>
      <c r="Y98" s="404">
        <v>0</v>
      </c>
      <c r="Z98" s="404">
        <v>0</v>
      </c>
      <c r="AA98" s="404"/>
      <c r="AB98" s="404">
        <f t="shared" si="9"/>
        <v>406.08</v>
      </c>
    </row>
    <row r="99" spans="1:28" s="448" customFormat="1">
      <c r="A99" s="458" t="s">
        <v>636</v>
      </c>
      <c r="B99" s="459" t="s">
        <v>509</v>
      </c>
      <c r="C99" s="460">
        <v>13193018430</v>
      </c>
      <c r="D99" s="478" t="s">
        <v>812</v>
      </c>
      <c r="E99" s="471" t="s">
        <v>714</v>
      </c>
      <c r="F99" s="463" t="s">
        <v>703</v>
      </c>
      <c r="G99" s="464" t="s">
        <v>1036</v>
      </c>
      <c r="H99" s="404">
        <v>0</v>
      </c>
      <c r="I99" s="511">
        <v>0</v>
      </c>
      <c r="J99" s="404">
        <v>156.85</v>
      </c>
      <c r="K99" s="469">
        <v>188.02</v>
      </c>
      <c r="L99" s="517">
        <v>2.4900000000000002</v>
      </c>
      <c r="M99" s="512">
        <f t="shared" si="5"/>
        <v>185.53</v>
      </c>
      <c r="N99" s="404">
        <v>0</v>
      </c>
      <c r="O99" s="513">
        <v>0</v>
      </c>
      <c r="P99" s="404">
        <f t="shared" si="7"/>
        <v>0</v>
      </c>
      <c r="Q99" s="469">
        <v>126.3</v>
      </c>
      <c r="R99" s="513">
        <v>0</v>
      </c>
      <c r="S99" s="513">
        <f t="shared" si="8"/>
        <v>126.3</v>
      </c>
      <c r="T99" s="513">
        <v>0</v>
      </c>
      <c r="U99" s="513">
        <v>0</v>
      </c>
      <c r="V99" s="513">
        <f t="shared" si="6"/>
        <v>0</v>
      </c>
      <c r="W99" s="514"/>
      <c r="X99" s="404">
        <v>0</v>
      </c>
      <c r="Y99" s="404">
        <v>0</v>
      </c>
      <c r="Z99" s="404">
        <v>0</v>
      </c>
      <c r="AA99" s="404"/>
      <c r="AB99" s="404">
        <f t="shared" si="9"/>
        <v>468.67999999999995</v>
      </c>
    </row>
    <row r="100" spans="1:28" s="448" customFormat="1">
      <c r="A100" s="458" t="s">
        <v>636</v>
      </c>
      <c r="B100" s="459" t="s">
        <v>509</v>
      </c>
      <c r="C100" s="460">
        <v>3545645444</v>
      </c>
      <c r="D100" s="478" t="s">
        <v>813</v>
      </c>
      <c r="E100" s="471" t="s">
        <v>701</v>
      </c>
      <c r="F100" s="473" t="s">
        <v>748</v>
      </c>
      <c r="G100" s="464" t="s">
        <v>1036</v>
      </c>
      <c r="H100" s="404">
        <v>0</v>
      </c>
      <c r="I100" s="511">
        <v>592.59</v>
      </c>
      <c r="J100" s="404">
        <v>0</v>
      </c>
      <c r="K100" s="469">
        <v>188.02</v>
      </c>
      <c r="L100" s="517">
        <v>8</v>
      </c>
      <c r="M100" s="512">
        <f t="shared" si="5"/>
        <v>180.02</v>
      </c>
      <c r="N100" s="404">
        <v>0</v>
      </c>
      <c r="O100" s="513">
        <v>0</v>
      </c>
      <c r="P100" s="404">
        <f t="shared" si="7"/>
        <v>0</v>
      </c>
      <c r="Q100" s="469">
        <v>0</v>
      </c>
      <c r="R100" s="513">
        <v>0</v>
      </c>
      <c r="S100" s="513">
        <f t="shared" si="8"/>
        <v>0</v>
      </c>
      <c r="T100" s="513">
        <v>0</v>
      </c>
      <c r="U100" s="513">
        <v>0</v>
      </c>
      <c r="V100" s="513">
        <f t="shared" si="6"/>
        <v>0</v>
      </c>
      <c r="W100" s="514"/>
      <c r="X100" s="404">
        <v>0</v>
      </c>
      <c r="Y100" s="404">
        <v>0</v>
      </c>
      <c r="Z100" s="404">
        <v>0</v>
      </c>
      <c r="AA100" s="404"/>
      <c r="AB100" s="404">
        <f t="shared" si="9"/>
        <v>772.61</v>
      </c>
    </row>
    <row r="101" spans="1:28" s="448" customFormat="1">
      <c r="A101" s="458" t="s">
        <v>636</v>
      </c>
      <c r="B101" s="459" t="s">
        <v>509</v>
      </c>
      <c r="C101" s="460">
        <v>2693094461</v>
      </c>
      <c r="D101" s="478" t="s">
        <v>814</v>
      </c>
      <c r="E101" s="471" t="s">
        <v>708</v>
      </c>
      <c r="F101" s="463" t="s">
        <v>709</v>
      </c>
      <c r="G101" s="464" t="s">
        <v>1036</v>
      </c>
      <c r="H101" s="404">
        <v>0</v>
      </c>
      <c r="I101" s="511">
        <v>243.39</v>
      </c>
      <c r="J101" s="404">
        <v>0</v>
      </c>
      <c r="K101" s="469">
        <v>188.02</v>
      </c>
      <c r="L101" s="515">
        <v>4.2</v>
      </c>
      <c r="M101" s="512">
        <f t="shared" si="5"/>
        <v>183.82000000000002</v>
      </c>
      <c r="N101" s="404">
        <v>0</v>
      </c>
      <c r="O101" s="513">
        <v>0</v>
      </c>
      <c r="P101" s="404">
        <f t="shared" si="7"/>
        <v>0</v>
      </c>
      <c r="Q101" s="469">
        <v>0</v>
      </c>
      <c r="R101" s="513">
        <v>0</v>
      </c>
      <c r="S101" s="513">
        <f t="shared" si="8"/>
        <v>0</v>
      </c>
      <c r="T101" s="513">
        <v>0</v>
      </c>
      <c r="U101" s="513">
        <v>0</v>
      </c>
      <c r="V101" s="513">
        <f t="shared" si="6"/>
        <v>0</v>
      </c>
      <c r="W101" s="514"/>
      <c r="X101" s="404">
        <v>0</v>
      </c>
      <c r="Y101" s="404">
        <v>0</v>
      </c>
      <c r="Z101" s="404">
        <v>0</v>
      </c>
      <c r="AA101" s="404"/>
      <c r="AB101" s="404">
        <f t="shared" si="9"/>
        <v>427.21000000000004</v>
      </c>
    </row>
    <row r="102" spans="1:28" s="448" customFormat="1">
      <c r="A102" s="458" t="s">
        <v>636</v>
      </c>
      <c r="B102" s="459" t="s">
        <v>509</v>
      </c>
      <c r="C102" s="460">
        <v>43139019300</v>
      </c>
      <c r="D102" s="478" t="s">
        <v>815</v>
      </c>
      <c r="E102" s="471" t="s">
        <v>708</v>
      </c>
      <c r="F102" s="463" t="s">
        <v>709</v>
      </c>
      <c r="G102" s="464" t="s">
        <v>1036</v>
      </c>
      <c r="H102" s="404">
        <v>0</v>
      </c>
      <c r="I102" s="511">
        <v>205.07</v>
      </c>
      <c r="J102" s="404">
        <v>0</v>
      </c>
      <c r="K102" s="469">
        <v>188.02</v>
      </c>
      <c r="L102" s="515">
        <v>3.3</v>
      </c>
      <c r="M102" s="512">
        <f t="shared" si="5"/>
        <v>184.72</v>
      </c>
      <c r="N102" s="404">
        <v>0</v>
      </c>
      <c r="O102" s="513">
        <v>0</v>
      </c>
      <c r="P102" s="404">
        <f t="shared" si="7"/>
        <v>0</v>
      </c>
      <c r="Q102" s="469">
        <v>0</v>
      </c>
      <c r="R102" s="513">
        <v>0</v>
      </c>
      <c r="S102" s="513">
        <f t="shared" si="8"/>
        <v>0</v>
      </c>
      <c r="T102" s="513">
        <v>0</v>
      </c>
      <c r="U102" s="513">
        <v>0</v>
      </c>
      <c r="V102" s="513">
        <f t="shared" si="6"/>
        <v>0</v>
      </c>
      <c r="W102" s="514"/>
      <c r="X102" s="404">
        <v>0</v>
      </c>
      <c r="Y102" s="404">
        <v>0</v>
      </c>
      <c r="Z102" s="404">
        <v>0</v>
      </c>
      <c r="AA102" s="404"/>
      <c r="AB102" s="404">
        <f t="shared" si="9"/>
        <v>389.78999999999996</v>
      </c>
    </row>
    <row r="103" spans="1:28" s="448" customFormat="1">
      <c r="A103" s="458" t="s">
        <v>636</v>
      </c>
      <c r="B103" s="459" t="s">
        <v>509</v>
      </c>
      <c r="C103" s="460">
        <v>3321578492</v>
      </c>
      <c r="D103" s="478" t="s">
        <v>816</v>
      </c>
      <c r="E103" s="471" t="s">
        <v>714</v>
      </c>
      <c r="F103" s="463" t="s">
        <v>703</v>
      </c>
      <c r="G103" s="464" t="s">
        <v>1036</v>
      </c>
      <c r="H103" s="404">
        <v>0</v>
      </c>
      <c r="I103" s="511">
        <v>127.81</v>
      </c>
      <c r="J103" s="404">
        <v>0</v>
      </c>
      <c r="K103" s="469">
        <v>188.02</v>
      </c>
      <c r="L103" s="515">
        <v>24.87</v>
      </c>
      <c r="M103" s="512">
        <f t="shared" si="5"/>
        <v>163.15</v>
      </c>
      <c r="N103" s="404">
        <v>0</v>
      </c>
      <c r="O103" s="513">
        <v>0</v>
      </c>
      <c r="P103" s="404">
        <f t="shared" si="7"/>
        <v>0</v>
      </c>
      <c r="Q103" s="469">
        <v>0</v>
      </c>
      <c r="R103" s="513">
        <v>0</v>
      </c>
      <c r="S103" s="513">
        <f t="shared" si="8"/>
        <v>0</v>
      </c>
      <c r="T103" s="513">
        <v>0</v>
      </c>
      <c r="U103" s="513">
        <v>0</v>
      </c>
      <c r="V103" s="513">
        <f t="shared" si="6"/>
        <v>0</v>
      </c>
      <c r="W103" s="514"/>
      <c r="X103" s="404">
        <v>0</v>
      </c>
      <c r="Y103" s="404">
        <v>0</v>
      </c>
      <c r="Z103" s="404">
        <v>0</v>
      </c>
      <c r="AA103" s="404"/>
      <c r="AB103" s="404">
        <f t="shared" si="9"/>
        <v>290.96000000000004</v>
      </c>
    </row>
    <row r="104" spans="1:28" s="448" customFormat="1" ht="16.5" customHeight="1">
      <c r="A104" s="458" t="s">
        <v>636</v>
      </c>
      <c r="B104" s="459" t="s">
        <v>509</v>
      </c>
      <c r="C104" s="460">
        <v>76656071449</v>
      </c>
      <c r="D104" s="478" t="s">
        <v>817</v>
      </c>
      <c r="E104" s="471" t="s">
        <v>708</v>
      </c>
      <c r="F104" s="473" t="s">
        <v>706</v>
      </c>
      <c r="G104" s="464" t="s">
        <v>1036</v>
      </c>
      <c r="H104" s="404">
        <v>0</v>
      </c>
      <c r="I104" s="511">
        <v>118.6</v>
      </c>
      <c r="J104" s="404">
        <v>0</v>
      </c>
      <c r="K104" s="469">
        <v>188.02</v>
      </c>
      <c r="L104" s="515">
        <v>24.8</v>
      </c>
      <c r="M104" s="512">
        <f t="shared" si="5"/>
        <v>163.22</v>
      </c>
      <c r="N104" s="404">
        <v>0</v>
      </c>
      <c r="O104" s="513">
        <v>0</v>
      </c>
      <c r="P104" s="404">
        <f t="shared" si="7"/>
        <v>0</v>
      </c>
      <c r="Q104" s="469">
        <v>298.32</v>
      </c>
      <c r="R104" s="513">
        <v>74.41</v>
      </c>
      <c r="S104" s="513">
        <f t="shared" si="8"/>
        <v>223.91</v>
      </c>
      <c r="T104" s="513">
        <v>0</v>
      </c>
      <c r="U104" s="513">
        <v>0</v>
      </c>
      <c r="V104" s="513">
        <f t="shared" si="6"/>
        <v>0</v>
      </c>
      <c r="W104" s="514"/>
      <c r="X104" s="404">
        <v>0</v>
      </c>
      <c r="Y104" s="404">
        <v>0</v>
      </c>
      <c r="Z104" s="404">
        <v>0</v>
      </c>
      <c r="AA104" s="404"/>
      <c r="AB104" s="404">
        <f t="shared" si="9"/>
        <v>505.73</v>
      </c>
    </row>
    <row r="105" spans="1:28" s="448" customFormat="1">
      <c r="A105" s="458" t="s">
        <v>636</v>
      </c>
      <c r="B105" s="459" t="s">
        <v>509</v>
      </c>
      <c r="C105" s="460">
        <v>12870188404</v>
      </c>
      <c r="D105" s="478" t="s">
        <v>818</v>
      </c>
      <c r="E105" s="471" t="s">
        <v>701</v>
      </c>
      <c r="F105" s="463" t="s">
        <v>748</v>
      </c>
      <c r="G105" s="464" t="s">
        <v>1036</v>
      </c>
      <c r="H105" s="404">
        <v>0</v>
      </c>
      <c r="I105" s="511">
        <v>981.4</v>
      </c>
      <c r="J105" s="404">
        <v>0</v>
      </c>
      <c r="K105" s="469">
        <v>188.02</v>
      </c>
      <c r="L105" s="515">
        <v>9</v>
      </c>
      <c r="M105" s="512">
        <f t="shared" si="5"/>
        <v>179.02</v>
      </c>
      <c r="N105" s="404">
        <v>0</v>
      </c>
      <c r="O105" s="513">
        <v>0</v>
      </c>
      <c r="P105" s="404">
        <f t="shared" si="7"/>
        <v>0</v>
      </c>
      <c r="Q105" s="469">
        <v>0</v>
      </c>
      <c r="R105" s="513">
        <v>0</v>
      </c>
      <c r="S105" s="513">
        <f t="shared" si="8"/>
        <v>0</v>
      </c>
      <c r="T105" s="513">
        <v>0</v>
      </c>
      <c r="U105" s="513">
        <v>0</v>
      </c>
      <c r="V105" s="513">
        <f t="shared" si="6"/>
        <v>0</v>
      </c>
      <c r="W105" s="514"/>
      <c r="X105" s="404">
        <v>0</v>
      </c>
      <c r="Y105" s="404">
        <v>0</v>
      </c>
      <c r="Z105" s="404">
        <v>0</v>
      </c>
      <c r="AA105" s="404"/>
      <c r="AB105" s="404">
        <f t="shared" si="9"/>
        <v>1160.42</v>
      </c>
    </row>
    <row r="106" spans="1:28" s="447" customFormat="1">
      <c r="A106" s="458" t="s">
        <v>636</v>
      </c>
      <c r="B106" s="459" t="s">
        <v>509</v>
      </c>
      <c r="C106" s="460">
        <v>4326493445</v>
      </c>
      <c r="D106" s="478" t="s">
        <v>944</v>
      </c>
      <c r="E106" s="471" t="s">
        <v>708</v>
      </c>
      <c r="F106" s="463" t="s">
        <v>709</v>
      </c>
      <c r="G106" s="464" t="s">
        <v>1036</v>
      </c>
      <c r="H106" s="404">
        <v>0</v>
      </c>
      <c r="I106" s="511">
        <v>210.45</v>
      </c>
      <c r="J106" s="404">
        <v>0</v>
      </c>
      <c r="K106" s="469">
        <v>188.02</v>
      </c>
      <c r="L106" s="515">
        <v>3.3</v>
      </c>
      <c r="M106" s="512">
        <f t="shared" si="5"/>
        <v>184.72</v>
      </c>
      <c r="N106" s="404">
        <v>0</v>
      </c>
      <c r="O106" s="513">
        <v>0</v>
      </c>
      <c r="P106" s="404">
        <f t="shared" si="7"/>
        <v>0</v>
      </c>
      <c r="Q106" s="469">
        <v>0</v>
      </c>
      <c r="R106" s="513">
        <v>0</v>
      </c>
      <c r="S106" s="513">
        <f t="shared" si="8"/>
        <v>0</v>
      </c>
      <c r="T106" s="513">
        <v>0</v>
      </c>
      <c r="U106" s="513">
        <v>0</v>
      </c>
      <c r="V106" s="513">
        <f t="shared" si="6"/>
        <v>0</v>
      </c>
      <c r="W106" s="514"/>
      <c r="X106" s="404">
        <v>0</v>
      </c>
      <c r="Y106" s="404">
        <v>0</v>
      </c>
      <c r="Z106" s="404">
        <v>0</v>
      </c>
      <c r="AA106" s="404"/>
      <c r="AB106" s="404">
        <f t="shared" si="9"/>
        <v>395.16999999999996</v>
      </c>
    </row>
    <row r="107" spans="1:28" s="447" customFormat="1">
      <c r="A107" s="458" t="s">
        <v>636</v>
      </c>
      <c r="B107" s="459" t="s">
        <v>509</v>
      </c>
      <c r="C107" s="460">
        <v>8066304420</v>
      </c>
      <c r="D107" s="478" t="s">
        <v>819</v>
      </c>
      <c r="E107" s="471" t="s">
        <v>701</v>
      </c>
      <c r="F107" s="463" t="s">
        <v>705</v>
      </c>
      <c r="G107" s="464" t="s">
        <v>1036</v>
      </c>
      <c r="H107" s="404">
        <v>0</v>
      </c>
      <c r="I107" s="511">
        <v>419.32</v>
      </c>
      <c r="J107" s="404">
        <v>0</v>
      </c>
      <c r="K107" s="469">
        <v>188.02</v>
      </c>
      <c r="L107" s="515">
        <v>8</v>
      </c>
      <c r="M107" s="512">
        <f t="shared" si="5"/>
        <v>180.02</v>
      </c>
      <c r="N107" s="404">
        <v>0</v>
      </c>
      <c r="O107" s="513">
        <v>0</v>
      </c>
      <c r="P107" s="404">
        <f t="shared" si="7"/>
        <v>0</v>
      </c>
      <c r="Q107" s="469">
        <v>0</v>
      </c>
      <c r="R107" s="513">
        <v>0</v>
      </c>
      <c r="S107" s="513">
        <f t="shared" si="8"/>
        <v>0</v>
      </c>
      <c r="T107" s="513">
        <v>0</v>
      </c>
      <c r="U107" s="513">
        <v>0</v>
      </c>
      <c r="V107" s="513">
        <f t="shared" si="6"/>
        <v>0</v>
      </c>
      <c r="W107" s="514"/>
      <c r="X107" s="404">
        <v>0</v>
      </c>
      <c r="Y107" s="404">
        <v>0</v>
      </c>
      <c r="Z107" s="404">
        <v>0</v>
      </c>
      <c r="AA107" s="404"/>
      <c r="AB107" s="404">
        <f t="shared" si="9"/>
        <v>599.34</v>
      </c>
    </row>
    <row r="108" spans="1:28" s="447" customFormat="1">
      <c r="A108" s="458" t="s">
        <v>636</v>
      </c>
      <c r="B108" s="459" t="s">
        <v>509</v>
      </c>
      <c r="C108" s="460">
        <v>11075329493</v>
      </c>
      <c r="D108" s="478" t="s">
        <v>969</v>
      </c>
      <c r="E108" s="471" t="s">
        <v>708</v>
      </c>
      <c r="F108" s="463" t="s">
        <v>700</v>
      </c>
      <c r="G108" s="464" t="s">
        <v>1036</v>
      </c>
      <c r="H108" s="404">
        <v>0</v>
      </c>
      <c r="I108" s="511">
        <v>0</v>
      </c>
      <c r="J108" s="404">
        <v>0</v>
      </c>
      <c r="K108" s="469">
        <v>188.02</v>
      </c>
      <c r="L108" s="515">
        <v>0.84</v>
      </c>
      <c r="M108" s="512">
        <f t="shared" si="5"/>
        <v>187.18</v>
      </c>
      <c r="N108" s="404">
        <v>0</v>
      </c>
      <c r="O108" s="513">
        <v>0</v>
      </c>
      <c r="P108" s="512">
        <f t="shared" si="7"/>
        <v>0</v>
      </c>
      <c r="Q108" s="516">
        <v>172.22</v>
      </c>
      <c r="R108" s="516">
        <v>0</v>
      </c>
      <c r="S108" s="513">
        <v>0</v>
      </c>
      <c r="T108" s="513">
        <v>69.41</v>
      </c>
      <c r="U108" s="513">
        <v>0</v>
      </c>
      <c r="V108" s="513">
        <f t="shared" si="6"/>
        <v>69.41</v>
      </c>
      <c r="W108" s="514" t="s">
        <v>971</v>
      </c>
      <c r="X108" s="404">
        <v>0</v>
      </c>
      <c r="Y108" s="404">
        <v>0</v>
      </c>
      <c r="Z108" s="404">
        <v>0</v>
      </c>
      <c r="AA108" s="404"/>
      <c r="AB108" s="404">
        <f t="shared" si="9"/>
        <v>256.59000000000003</v>
      </c>
    </row>
    <row r="109" spans="1:28" s="447" customFormat="1">
      <c r="A109" s="458" t="s">
        <v>636</v>
      </c>
      <c r="B109" s="459" t="s">
        <v>509</v>
      </c>
      <c r="C109" s="460">
        <v>5859303416</v>
      </c>
      <c r="D109" s="478" t="s">
        <v>820</v>
      </c>
      <c r="E109" s="471" t="s">
        <v>701</v>
      </c>
      <c r="F109" s="473" t="s">
        <v>748</v>
      </c>
      <c r="G109" s="464" t="s">
        <v>1036</v>
      </c>
      <c r="H109" s="404">
        <v>0</v>
      </c>
      <c r="I109" s="511">
        <v>981.4</v>
      </c>
      <c r="J109" s="404">
        <v>0</v>
      </c>
      <c r="K109" s="469">
        <v>188.02</v>
      </c>
      <c r="L109" s="515">
        <v>9</v>
      </c>
      <c r="M109" s="512">
        <f t="shared" si="5"/>
        <v>179.02</v>
      </c>
      <c r="N109" s="404">
        <v>0</v>
      </c>
      <c r="O109" s="513">
        <v>0</v>
      </c>
      <c r="P109" s="404">
        <f t="shared" si="7"/>
        <v>0</v>
      </c>
      <c r="Q109" s="469">
        <v>0</v>
      </c>
      <c r="R109" s="513">
        <v>0</v>
      </c>
      <c r="S109" s="513">
        <f t="shared" si="8"/>
        <v>0</v>
      </c>
      <c r="T109" s="513">
        <v>0</v>
      </c>
      <c r="U109" s="513">
        <v>0</v>
      </c>
      <c r="V109" s="513">
        <f t="shared" si="6"/>
        <v>0</v>
      </c>
      <c r="W109" s="514"/>
      <c r="X109" s="404">
        <v>0</v>
      </c>
      <c r="Y109" s="404">
        <v>0</v>
      </c>
      <c r="Z109" s="404">
        <v>0</v>
      </c>
      <c r="AA109" s="404"/>
      <c r="AB109" s="404">
        <f t="shared" si="9"/>
        <v>1160.42</v>
      </c>
    </row>
    <row r="110" spans="1:28" s="447" customFormat="1">
      <c r="A110" s="458" t="s">
        <v>636</v>
      </c>
      <c r="B110" s="459" t="s">
        <v>509</v>
      </c>
      <c r="C110" s="460">
        <v>90002172453</v>
      </c>
      <c r="D110" s="478" t="s">
        <v>821</v>
      </c>
      <c r="E110" s="471" t="s">
        <v>714</v>
      </c>
      <c r="F110" s="463" t="s">
        <v>757</v>
      </c>
      <c r="G110" s="464" t="s">
        <v>1036</v>
      </c>
      <c r="H110" s="404">
        <v>0</v>
      </c>
      <c r="I110" s="511">
        <v>118.87</v>
      </c>
      <c r="J110" s="404">
        <v>0</v>
      </c>
      <c r="K110" s="469">
        <v>188.02</v>
      </c>
      <c r="L110" s="515">
        <v>24.87</v>
      </c>
      <c r="M110" s="512">
        <f t="shared" si="5"/>
        <v>163.15</v>
      </c>
      <c r="N110" s="404">
        <v>0</v>
      </c>
      <c r="O110" s="513">
        <v>0</v>
      </c>
      <c r="P110" s="404">
        <f t="shared" si="7"/>
        <v>0</v>
      </c>
      <c r="Q110" s="469">
        <v>91.85</v>
      </c>
      <c r="R110" s="513">
        <v>74.61</v>
      </c>
      <c r="S110" s="513">
        <f t="shared" si="8"/>
        <v>17.239999999999995</v>
      </c>
      <c r="T110" s="513">
        <v>0</v>
      </c>
      <c r="U110" s="513">
        <v>0</v>
      </c>
      <c r="V110" s="513">
        <f t="shared" si="6"/>
        <v>0</v>
      </c>
      <c r="W110" s="514"/>
      <c r="X110" s="404">
        <v>0</v>
      </c>
      <c r="Y110" s="404">
        <v>0</v>
      </c>
      <c r="Z110" s="404">
        <v>0</v>
      </c>
      <c r="AA110" s="404"/>
      <c r="AB110" s="404">
        <f t="shared" si="9"/>
        <v>299.26</v>
      </c>
    </row>
    <row r="111" spans="1:28" s="447" customFormat="1">
      <c r="A111" s="458" t="s">
        <v>636</v>
      </c>
      <c r="B111" s="459" t="s">
        <v>509</v>
      </c>
      <c r="C111" s="460">
        <v>8059622471</v>
      </c>
      <c r="D111" s="478" t="s">
        <v>970</v>
      </c>
      <c r="E111" s="491" t="s">
        <v>708</v>
      </c>
      <c r="F111" s="492" t="s">
        <v>767</v>
      </c>
      <c r="G111" s="464" t="s">
        <v>1036</v>
      </c>
      <c r="H111" s="404">
        <v>0</v>
      </c>
      <c r="I111" s="511">
        <v>330.67</v>
      </c>
      <c r="J111" s="404">
        <v>0</v>
      </c>
      <c r="K111" s="469">
        <v>188.02</v>
      </c>
      <c r="L111" s="515">
        <v>18.2</v>
      </c>
      <c r="M111" s="512">
        <f t="shared" si="5"/>
        <v>169.82000000000002</v>
      </c>
      <c r="N111" s="404">
        <v>0</v>
      </c>
      <c r="O111" s="513">
        <v>0</v>
      </c>
      <c r="P111" s="512">
        <f t="shared" si="7"/>
        <v>0</v>
      </c>
      <c r="Q111" s="469">
        <v>0</v>
      </c>
      <c r="R111" s="516">
        <f t="shared" si="7"/>
        <v>0</v>
      </c>
      <c r="S111" s="513">
        <v>0</v>
      </c>
      <c r="T111" s="513">
        <v>0</v>
      </c>
      <c r="U111" s="513">
        <v>0</v>
      </c>
      <c r="V111" s="513">
        <v>0</v>
      </c>
      <c r="W111" s="514"/>
      <c r="X111" s="404">
        <v>0</v>
      </c>
      <c r="Y111" s="404">
        <v>0</v>
      </c>
      <c r="Z111" s="404">
        <v>0</v>
      </c>
      <c r="AA111" s="404"/>
      <c r="AB111" s="404">
        <f t="shared" si="9"/>
        <v>500.49</v>
      </c>
    </row>
    <row r="112" spans="1:28" s="447" customFormat="1">
      <c r="A112" s="458" t="s">
        <v>636</v>
      </c>
      <c r="B112" s="459" t="s">
        <v>509</v>
      </c>
      <c r="C112" s="460">
        <v>5410341465</v>
      </c>
      <c r="D112" s="478" t="s">
        <v>992</v>
      </c>
      <c r="E112" s="491" t="s">
        <v>708</v>
      </c>
      <c r="F112" s="463" t="s">
        <v>700</v>
      </c>
      <c r="G112" s="464" t="s">
        <v>1036</v>
      </c>
      <c r="H112" s="404">
        <v>0</v>
      </c>
      <c r="I112" s="511">
        <v>119.59</v>
      </c>
      <c r="J112" s="404">
        <v>0</v>
      </c>
      <c r="K112" s="469">
        <v>188.02</v>
      </c>
      <c r="L112" s="515">
        <v>25.05</v>
      </c>
      <c r="M112" s="512">
        <v>0</v>
      </c>
      <c r="N112" s="404">
        <v>0</v>
      </c>
      <c r="O112" s="513">
        <v>0</v>
      </c>
      <c r="P112" s="512">
        <f t="shared" si="7"/>
        <v>0</v>
      </c>
      <c r="Q112" s="469">
        <v>172.22</v>
      </c>
      <c r="R112" s="516">
        <v>75.150000000000006</v>
      </c>
      <c r="S112" s="513">
        <v>0</v>
      </c>
      <c r="T112" s="513">
        <v>0</v>
      </c>
      <c r="U112" s="513">
        <v>0</v>
      </c>
      <c r="V112" s="513">
        <v>0</v>
      </c>
      <c r="W112" s="514"/>
      <c r="X112" s="404">
        <v>0</v>
      </c>
      <c r="Y112" s="404">
        <v>0</v>
      </c>
      <c r="Z112" s="404">
        <v>0</v>
      </c>
      <c r="AA112" s="404"/>
      <c r="AB112" s="404">
        <f t="shared" si="9"/>
        <v>119.59</v>
      </c>
    </row>
    <row r="113" spans="1:28" s="447" customFormat="1">
      <c r="A113" s="458" t="s">
        <v>636</v>
      </c>
      <c r="B113" s="459" t="s">
        <v>509</v>
      </c>
      <c r="C113" s="460">
        <v>66049890463</v>
      </c>
      <c r="D113" s="478" t="s">
        <v>822</v>
      </c>
      <c r="E113" s="471" t="s">
        <v>714</v>
      </c>
      <c r="F113" s="463" t="s">
        <v>706</v>
      </c>
      <c r="G113" s="464" t="s">
        <v>1036</v>
      </c>
      <c r="H113" s="404">
        <v>0</v>
      </c>
      <c r="I113" s="511">
        <v>134.44999999999999</v>
      </c>
      <c r="J113" s="404">
        <v>0</v>
      </c>
      <c r="K113" s="469">
        <v>188.02</v>
      </c>
      <c r="L113" s="515">
        <v>24.8</v>
      </c>
      <c r="M113" s="512">
        <f t="shared" si="5"/>
        <v>163.22</v>
      </c>
      <c r="N113" s="404">
        <v>0</v>
      </c>
      <c r="O113" s="513">
        <v>0</v>
      </c>
      <c r="P113" s="404">
        <f t="shared" si="7"/>
        <v>0</v>
      </c>
      <c r="Q113" s="469">
        <v>172.22</v>
      </c>
      <c r="R113" s="513">
        <v>74.41</v>
      </c>
      <c r="S113" s="513">
        <f t="shared" si="8"/>
        <v>97.81</v>
      </c>
      <c r="T113" s="513">
        <v>0</v>
      </c>
      <c r="U113" s="513">
        <v>0</v>
      </c>
      <c r="V113" s="513">
        <f t="shared" si="6"/>
        <v>0</v>
      </c>
      <c r="W113" s="514"/>
      <c r="X113" s="404">
        <v>0</v>
      </c>
      <c r="Y113" s="404">
        <v>0</v>
      </c>
      <c r="Z113" s="404">
        <v>0</v>
      </c>
      <c r="AA113" s="404"/>
      <c r="AB113" s="404">
        <f t="shared" si="9"/>
        <v>395.47999999999996</v>
      </c>
    </row>
    <row r="114" spans="1:28" s="447" customFormat="1">
      <c r="A114" s="458" t="s">
        <v>636</v>
      </c>
      <c r="B114" s="459" t="s">
        <v>509</v>
      </c>
      <c r="C114" s="476">
        <v>40791564487</v>
      </c>
      <c r="D114" s="482" t="s">
        <v>823</v>
      </c>
      <c r="E114" s="471" t="s">
        <v>708</v>
      </c>
      <c r="F114" s="473" t="s">
        <v>709</v>
      </c>
      <c r="G114" s="464" t="s">
        <v>1036</v>
      </c>
      <c r="H114" s="404">
        <v>0</v>
      </c>
      <c r="I114" s="511">
        <v>339.39</v>
      </c>
      <c r="J114" s="404">
        <v>0</v>
      </c>
      <c r="K114" s="469">
        <v>188.02</v>
      </c>
      <c r="L114" s="515">
        <v>6</v>
      </c>
      <c r="M114" s="512">
        <f t="shared" si="5"/>
        <v>182.02</v>
      </c>
      <c r="N114" s="404">
        <v>0</v>
      </c>
      <c r="O114" s="513">
        <v>0</v>
      </c>
      <c r="P114" s="404">
        <f t="shared" si="7"/>
        <v>0</v>
      </c>
      <c r="Q114" s="469">
        <v>0</v>
      </c>
      <c r="R114" s="513">
        <v>0</v>
      </c>
      <c r="S114" s="513">
        <f t="shared" si="8"/>
        <v>0</v>
      </c>
      <c r="T114" s="513">
        <v>0</v>
      </c>
      <c r="U114" s="513">
        <v>0</v>
      </c>
      <c r="V114" s="513">
        <f t="shared" si="6"/>
        <v>0</v>
      </c>
      <c r="W114" s="514"/>
      <c r="X114" s="404">
        <v>0</v>
      </c>
      <c r="Y114" s="404">
        <v>0</v>
      </c>
      <c r="Z114" s="404">
        <v>0</v>
      </c>
      <c r="AA114" s="404"/>
      <c r="AB114" s="404">
        <f t="shared" si="9"/>
        <v>521.41</v>
      </c>
    </row>
    <row r="115" spans="1:28" s="447" customFormat="1">
      <c r="A115" s="458" t="s">
        <v>636</v>
      </c>
      <c r="B115" s="459" t="s">
        <v>509</v>
      </c>
      <c r="C115" s="460">
        <v>50022440410</v>
      </c>
      <c r="D115" s="478" t="s">
        <v>824</v>
      </c>
      <c r="E115" s="471" t="s">
        <v>708</v>
      </c>
      <c r="F115" s="473" t="s">
        <v>700</v>
      </c>
      <c r="G115" s="464" t="s">
        <v>1036</v>
      </c>
      <c r="H115" s="404">
        <v>0</v>
      </c>
      <c r="I115" s="511">
        <v>130.57</v>
      </c>
      <c r="J115" s="404">
        <v>0</v>
      </c>
      <c r="K115" s="469">
        <v>188.02</v>
      </c>
      <c r="L115" s="515">
        <v>25.05</v>
      </c>
      <c r="M115" s="512">
        <f t="shared" si="5"/>
        <v>162.97</v>
      </c>
      <c r="N115" s="404">
        <v>0</v>
      </c>
      <c r="O115" s="513">
        <v>0</v>
      </c>
      <c r="P115" s="404">
        <f t="shared" si="7"/>
        <v>0</v>
      </c>
      <c r="Q115" s="469">
        <v>0</v>
      </c>
      <c r="R115" s="513">
        <v>0</v>
      </c>
      <c r="S115" s="513">
        <f t="shared" si="8"/>
        <v>0</v>
      </c>
      <c r="T115" s="513">
        <v>0</v>
      </c>
      <c r="U115" s="513">
        <v>0</v>
      </c>
      <c r="V115" s="513">
        <f t="shared" si="6"/>
        <v>0</v>
      </c>
      <c r="W115" s="514"/>
      <c r="X115" s="404">
        <v>0</v>
      </c>
      <c r="Y115" s="404">
        <v>0</v>
      </c>
      <c r="Z115" s="404">
        <v>0</v>
      </c>
      <c r="AA115" s="404"/>
      <c r="AB115" s="404">
        <f t="shared" si="9"/>
        <v>293.53999999999996</v>
      </c>
    </row>
    <row r="116" spans="1:28" s="447" customFormat="1">
      <c r="A116" s="458" t="s">
        <v>636</v>
      </c>
      <c r="B116" s="459" t="s">
        <v>509</v>
      </c>
      <c r="C116" s="476">
        <v>97586390487</v>
      </c>
      <c r="D116" s="482" t="s">
        <v>825</v>
      </c>
      <c r="E116" s="471" t="s">
        <v>708</v>
      </c>
      <c r="F116" s="463" t="s">
        <v>700</v>
      </c>
      <c r="G116" s="464" t="s">
        <v>1036</v>
      </c>
      <c r="H116" s="404">
        <v>0</v>
      </c>
      <c r="I116" s="511">
        <v>134.57</v>
      </c>
      <c r="J116" s="404">
        <v>0</v>
      </c>
      <c r="K116" s="469">
        <v>188.02</v>
      </c>
      <c r="L116" s="515">
        <v>25.05</v>
      </c>
      <c r="M116" s="512">
        <f t="shared" si="5"/>
        <v>162.97</v>
      </c>
      <c r="N116" s="404">
        <v>0</v>
      </c>
      <c r="O116" s="513">
        <v>0</v>
      </c>
      <c r="P116" s="404">
        <f t="shared" si="7"/>
        <v>0</v>
      </c>
      <c r="Q116" s="469">
        <v>252.19</v>
      </c>
      <c r="R116" s="513">
        <v>75.150000000000006</v>
      </c>
      <c r="S116" s="513">
        <f t="shared" si="8"/>
        <v>177.04</v>
      </c>
      <c r="T116" s="513">
        <v>0</v>
      </c>
      <c r="U116" s="513">
        <v>0</v>
      </c>
      <c r="V116" s="513">
        <f t="shared" si="6"/>
        <v>0</v>
      </c>
      <c r="W116" s="514"/>
      <c r="X116" s="404">
        <v>0</v>
      </c>
      <c r="Y116" s="404">
        <v>0</v>
      </c>
      <c r="Z116" s="404">
        <v>0</v>
      </c>
      <c r="AA116" s="404"/>
      <c r="AB116" s="404">
        <f t="shared" si="9"/>
        <v>474.58</v>
      </c>
    </row>
    <row r="117" spans="1:28" s="447" customFormat="1">
      <c r="A117" s="458" t="s">
        <v>636</v>
      </c>
      <c r="B117" s="459" t="s">
        <v>509</v>
      </c>
      <c r="C117" s="460">
        <v>8232311436</v>
      </c>
      <c r="D117" s="478" t="s">
        <v>826</v>
      </c>
      <c r="E117" s="471" t="s">
        <v>708</v>
      </c>
      <c r="F117" s="473" t="s">
        <v>767</v>
      </c>
      <c r="G117" s="464" t="s">
        <v>1036</v>
      </c>
      <c r="H117" s="404">
        <v>0</v>
      </c>
      <c r="I117" s="511">
        <v>387.26</v>
      </c>
      <c r="J117" s="404">
        <v>0</v>
      </c>
      <c r="K117" s="469">
        <v>188.02</v>
      </c>
      <c r="L117" s="515">
        <v>18.2</v>
      </c>
      <c r="M117" s="512">
        <f t="shared" si="5"/>
        <v>169.82000000000002</v>
      </c>
      <c r="N117" s="404">
        <v>0</v>
      </c>
      <c r="O117" s="513">
        <v>0</v>
      </c>
      <c r="P117" s="404">
        <f t="shared" si="7"/>
        <v>0</v>
      </c>
      <c r="Q117" s="469">
        <v>0</v>
      </c>
      <c r="R117" s="513">
        <v>0</v>
      </c>
      <c r="S117" s="513">
        <f t="shared" si="8"/>
        <v>0</v>
      </c>
      <c r="T117" s="513">
        <v>0</v>
      </c>
      <c r="U117" s="513">
        <v>0</v>
      </c>
      <c r="V117" s="513">
        <f t="shared" si="6"/>
        <v>0</v>
      </c>
      <c r="W117" s="514"/>
      <c r="X117" s="404">
        <v>0</v>
      </c>
      <c r="Y117" s="404">
        <v>0</v>
      </c>
      <c r="Z117" s="404">
        <v>0</v>
      </c>
      <c r="AA117" s="404"/>
      <c r="AB117" s="404">
        <f t="shared" si="9"/>
        <v>557.08000000000004</v>
      </c>
    </row>
    <row r="118" spans="1:28" s="447" customFormat="1">
      <c r="A118" s="458" t="s">
        <v>636</v>
      </c>
      <c r="B118" s="459" t="s">
        <v>509</v>
      </c>
      <c r="C118" s="476">
        <v>86334050400</v>
      </c>
      <c r="D118" s="482" t="s">
        <v>827</v>
      </c>
      <c r="E118" s="471" t="s">
        <v>708</v>
      </c>
      <c r="F118" s="463" t="s">
        <v>828</v>
      </c>
      <c r="G118" s="464" t="s">
        <v>1036</v>
      </c>
      <c r="H118" s="404">
        <v>0</v>
      </c>
      <c r="I118" s="511">
        <v>137.87</v>
      </c>
      <c r="J118" s="404">
        <v>0</v>
      </c>
      <c r="K118" s="469">
        <v>188.02</v>
      </c>
      <c r="L118" s="515">
        <v>29.62</v>
      </c>
      <c r="M118" s="512">
        <f t="shared" si="5"/>
        <v>158.4</v>
      </c>
      <c r="N118" s="404">
        <v>0</v>
      </c>
      <c r="O118" s="513">
        <v>0</v>
      </c>
      <c r="P118" s="404">
        <f t="shared" si="7"/>
        <v>0</v>
      </c>
      <c r="Q118" s="469">
        <v>0</v>
      </c>
      <c r="R118" s="513">
        <v>0</v>
      </c>
      <c r="S118" s="513">
        <f t="shared" si="8"/>
        <v>0</v>
      </c>
      <c r="T118" s="513">
        <v>0</v>
      </c>
      <c r="U118" s="513">
        <v>0</v>
      </c>
      <c r="V118" s="513">
        <f t="shared" si="6"/>
        <v>0</v>
      </c>
      <c r="W118" s="514"/>
      <c r="X118" s="404">
        <v>0</v>
      </c>
      <c r="Y118" s="404">
        <v>0</v>
      </c>
      <c r="Z118" s="404">
        <v>0</v>
      </c>
      <c r="AA118" s="404"/>
      <c r="AB118" s="404">
        <f t="shared" si="9"/>
        <v>296.27</v>
      </c>
    </row>
    <row r="119" spans="1:28" s="447" customFormat="1">
      <c r="A119" s="458" t="s">
        <v>636</v>
      </c>
      <c r="B119" s="459" t="s">
        <v>509</v>
      </c>
      <c r="C119" s="460">
        <v>8942423426</v>
      </c>
      <c r="D119" s="478" t="s">
        <v>829</v>
      </c>
      <c r="E119" s="471" t="s">
        <v>714</v>
      </c>
      <c r="F119" s="464" t="s">
        <v>762</v>
      </c>
      <c r="G119" s="464" t="s">
        <v>1036</v>
      </c>
      <c r="H119" s="404">
        <v>0</v>
      </c>
      <c r="I119" s="511">
        <v>298.43</v>
      </c>
      <c r="J119" s="404">
        <v>0</v>
      </c>
      <c r="K119" s="469">
        <v>188.02</v>
      </c>
      <c r="L119" s="515">
        <v>69.760000000000005</v>
      </c>
      <c r="M119" s="512">
        <f t="shared" si="5"/>
        <v>118.26</v>
      </c>
      <c r="N119" s="404">
        <v>0</v>
      </c>
      <c r="O119" s="513">
        <v>0</v>
      </c>
      <c r="P119" s="404">
        <f t="shared" si="7"/>
        <v>0</v>
      </c>
      <c r="Q119" s="469">
        <v>0</v>
      </c>
      <c r="R119" s="513">
        <v>0</v>
      </c>
      <c r="S119" s="513">
        <f t="shared" si="8"/>
        <v>0</v>
      </c>
      <c r="T119" s="513">
        <v>0</v>
      </c>
      <c r="U119" s="513">
        <v>0</v>
      </c>
      <c r="V119" s="513">
        <f t="shared" si="6"/>
        <v>0</v>
      </c>
      <c r="W119" s="514"/>
      <c r="X119" s="404">
        <v>0</v>
      </c>
      <c r="Y119" s="404">
        <v>0</v>
      </c>
      <c r="Z119" s="404">
        <v>0</v>
      </c>
      <c r="AA119" s="404"/>
      <c r="AB119" s="404">
        <f t="shared" si="9"/>
        <v>416.69</v>
      </c>
    </row>
    <row r="120" spans="1:28" s="447" customFormat="1">
      <c r="A120" s="458" t="s">
        <v>636</v>
      </c>
      <c r="B120" s="459" t="s">
        <v>509</v>
      </c>
      <c r="C120" s="476">
        <v>7807917466</v>
      </c>
      <c r="D120" s="482" t="s">
        <v>830</v>
      </c>
      <c r="E120" s="471" t="s">
        <v>714</v>
      </c>
      <c r="F120" s="463" t="s">
        <v>751</v>
      </c>
      <c r="G120" s="464" t="s">
        <v>1036</v>
      </c>
      <c r="H120" s="404">
        <v>0</v>
      </c>
      <c r="I120" s="511">
        <v>120.86</v>
      </c>
      <c r="J120" s="404">
        <v>0</v>
      </c>
      <c r="K120" s="469">
        <v>188.02</v>
      </c>
      <c r="L120" s="515">
        <v>24.87</v>
      </c>
      <c r="M120" s="512">
        <f t="shared" si="5"/>
        <v>163.15</v>
      </c>
      <c r="N120" s="404">
        <v>0</v>
      </c>
      <c r="O120" s="513">
        <v>0</v>
      </c>
      <c r="P120" s="404">
        <f t="shared" si="7"/>
        <v>0</v>
      </c>
      <c r="Q120" s="469">
        <v>298.32</v>
      </c>
      <c r="R120" s="513">
        <v>74.61</v>
      </c>
      <c r="S120" s="513">
        <f t="shared" si="8"/>
        <v>223.70999999999998</v>
      </c>
      <c r="T120" s="513">
        <v>0</v>
      </c>
      <c r="U120" s="513">
        <v>0</v>
      </c>
      <c r="V120" s="513">
        <f t="shared" si="6"/>
        <v>0</v>
      </c>
      <c r="W120" s="514"/>
      <c r="X120" s="404">
        <v>0</v>
      </c>
      <c r="Y120" s="404">
        <v>0</v>
      </c>
      <c r="Z120" s="404">
        <v>0</v>
      </c>
      <c r="AA120" s="404"/>
      <c r="AB120" s="404">
        <f t="shared" si="9"/>
        <v>507.72</v>
      </c>
    </row>
    <row r="121" spans="1:28" s="447" customFormat="1">
      <c r="A121" s="458" t="s">
        <v>636</v>
      </c>
      <c r="B121" s="459" t="s">
        <v>509</v>
      </c>
      <c r="C121" s="476">
        <v>3566360465</v>
      </c>
      <c r="D121" s="482" t="s">
        <v>831</v>
      </c>
      <c r="E121" s="471" t="s">
        <v>701</v>
      </c>
      <c r="F121" s="463" t="s">
        <v>705</v>
      </c>
      <c r="G121" s="464" t="s">
        <v>1036</v>
      </c>
      <c r="H121" s="404">
        <v>0</v>
      </c>
      <c r="I121" s="511">
        <v>810.8</v>
      </c>
      <c r="J121" s="404">
        <v>0</v>
      </c>
      <c r="K121" s="469">
        <v>188.02</v>
      </c>
      <c r="L121" s="515">
        <v>8</v>
      </c>
      <c r="M121" s="512">
        <f t="shared" si="5"/>
        <v>180.02</v>
      </c>
      <c r="N121" s="404">
        <v>0</v>
      </c>
      <c r="O121" s="513">
        <v>0</v>
      </c>
      <c r="P121" s="404">
        <f t="shared" si="7"/>
        <v>0</v>
      </c>
      <c r="Q121" s="469">
        <v>0</v>
      </c>
      <c r="R121" s="513">
        <v>0</v>
      </c>
      <c r="S121" s="513">
        <f t="shared" si="8"/>
        <v>0</v>
      </c>
      <c r="T121" s="513">
        <v>0</v>
      </c>
      <c r="U121" s="513">
        <v>0</v>
      </c>
      <c r="V121" s="513">
        <f t="shared" si="6"/>
        <v>0</v>
      </c>
      <c r="W121" s="514"/>
      <c r="X121" s="404">
        <v>0</v>
      </c>
      <c r="Y121" s="404">
        <v>0</v>
      </c>
      <c r="Z121" s="404">
        <v>0</v>
      </c>
      <c r="AA121" s="404"/>
      <c r="AB121" s="404">
        <f t="shared" si="9"/>
        <v>990.81999999999994</v>
      </c>
    </row>
    <row r="122" spans="1:28" s="447" customFormat="1">
      <c r="A122" s="458" t="s">
        <v>636</v>
      </c>
      <c r="B122" s="459" t="s">
        <v>509</v>
      </c>
      <c r="C122" s="479">
        <v>8548399414</v>
      </c>
      <c r="D122" s="482" t="s">
        <v>832</v>
      </c>
      <c r="E122" s="471" t="s">
        <v>714</v>
      </c>
      <c r="F122" s="463" t="s">
        <v>751</v>
      </c>
      <c r="G122" s="464" t="s">
        <v>1036</v>
      </c>
      <c r="H122" s="404">
        <v>0</v>
      </c>
      <c r="I122" s="511">
        <v>133.76</v>
      </c>
      <c r="J122" s="404">
        <v>0</v>
      </c>
      <c r="K122" s="469">
        <v>188.02</v>
      </c>
      <c r="L122" s="515">
        <v>24.87</v>
      </c>
      <c r="M122" s="512">
        <f t="shared" si="5"/>
        <v>163.15</v>
      </c>
      <c r="N122" s="404">
        <v>0</v>
      </c>
      <c r="O122" s="513">
        <v>0</v>
      </c>
      <c r="P122" s="404">
        <f t="shared" si="7"/>
        <v>0</v>
      </c>
      <c r="Q122" s="469">
        <v>172.22</v>
      </c>
      <c r="R122" s="469">
        <v>74.61</v>
      </c>
      <c r="S122" s="513">
        <f t="shared" si="8"/>
        <v>97.61</v>
      </c>
      <c r="T122" s="513">
        <v>0</v>
      </c>
      <c r="U122" s="513">
        <v>0</v>
      </c>
      <c r="V122" s="513">
        <f t="shared" si="6"/>
        <v>0</v>
      </c>
      <c r="W122" s="514"/>
      <c r="X122" s="404">
        <v>0</v>
      </c>
      <c r="Y122" s="404">
        <v>0</v>
      </c>
      <c r="Z122" s="404">
        <v>0</v>
      </c>
      <c r="AA122" s="518"/>
      <c r="AB122" s="404">
        <f t="shared" si="9"/>
        <v>394.52</v>
      </c>
    </row>
    <row r="123" spans="1:28" s="447" customFormat="1">
      <c r="A123" s="458" t="s">
        <v>636</v>
      </c>
      <c r="B123" s="459" t="s">
        <v>509</v>
      </c>
      <c r="C123" s="479">
        <v>1347872426</v>
      </c>
      <c r="D123" s="482" t="s">
        <v>833</v>
      </c>
      <c r="E123" s="471" t="s">
        <v>701</v>
      </c>
      <c r="F123" s="463" t="s">
        <v>705</v>
      </c>
      <c r="G123" s="464" t="s">
        <v>1036</v>
      </c>
      <c r="H123" s="404">
        <v>0</v>
      </c>
      <c r="I123" s="511">
        <v>659.39</v>
      </c>
      <c r="J123" s="404">
        <v>0</v>
      </c>
      <c r="K123" s="469">
        <v>188.02</v>
      </c>
      <c r="L123" s="515">
        <v>0</v>
      </c>
      <c r="M123" s="512">
        <f t="shared" si="5"/>
        <v>188.02</v>
      </c>
      <c r="N123" s="404">
        <v>0</v>
      </c>
      <c r="O123" s="513">
        <v>0</v>
      </c>
      <c r="P123" s="404">
        <f t="shared" si="7"/>
        <v>0</v>
      </c>
      <c r="Q123" s="469">
        <v>0</v>
      </c>
      <c r="R123" s="469">
        <v>0</v>
      </c>
      <c r="S123" s="513">
        <f t="shared" si="8"/>
        <v>0</v>
      </c>
      <c r="T123" s="513">
        <v>0</v>
      </c>
      <c r="U123" s="513">
        <v>0</v>
      </c>
      <c r="V123" s="513">
        <f t="shared" si="6"/>
        <v>0</v>
      </c>
      <c r="W123" s="514"/>
      <c r="X123" s="404">
        <v>0</v>
      </c>
      <c r="Y123" s="404">
        <v>0</v>
      </c>
      <c r="Z123" s="404">
        <v>0</v>
      </c>
      <c r="AA123" s="518"/>
      <c r="AB123" s="404">
        <f t="shared" si="9"/>
        <v>847.41</v>
      </c>
    </row>
    <row r="124" spans="1:28" s="447" customFormat="1">
      <c r="A124" s="458" t="s">
        <v>636</v>
      </c>
      <c r="B124" s="459" t="s">
        <v>509</v>
      </c>
      <c r="C124" s="460">
        <v>6824335436</v>
      </c>
      <c r="D124" s="478" t="s">
        <v>834</v>
      </c>
      <c r="E124" s="471" t="s">
        <v>714</v>
      </c>
      <c r="F124" s="463" t="s">
        <v>835</v>
      </c>
      <c r="G124" s="464" t="s">
        <v>1036</v>
      </c>
      <c r="H124" s="404">
        <v>0</v>
      </c>
      <c r="I124" s="511">
        <v>237.39</v>
      </c>
      <c r="J124" s="404">
        <v>0</v>
      </c>
      <c r="K124" s="469">
        <v>188.02</v>
      </c>
      <c r="L124" s="515">
        <v>54.5</v>
      </c>
      <c r="M124" s="512">
        <f t="shared" si="5"/>
        <v>133.52000000000001</v>
      </c>
      <c r="N124" s="404">
        <v>0</v>
      </c>
      <c r="O124" s="513">
        <v>0</v>
      </c>
      <c r="P124" s="404">
        <f t="shared" si="7"/>
        <v>0</v>
      </c>
      <c r="Q124" s="469">
        <v>0</v>
      </c>
      <c r="R124" s="469">
        <v>0</v>
      </c>
      <c r="S124" s="513">
        <f t="shared" si="8"/>
        <v>0</v>
      </c>
      <c r="T124" s="513">
        <v>0</v>
      </c>
      <c r="U124" s="513">
        <v>0</v>
      </c>
      <c r="V124" s="513">
        <f t="shared" si="6"/>
        <v>0</v>
      </c>
      <c r="W124" s="514"/>
      <c r="X124" s="404">
        <v>0</v>
      </c>
      <c r="Y124" s="404">
        <v>0</v>
      </c>
      <c r="Z124" s="404">
        <v>0</v>
      </c>
      <c r="AA124" s="518"/>
      <c r="AB124" s="404">
        <f t="shared" si="9"/>
        <v>370.90999999999997</v>
      </c>
    </row>
    <row r="125" spans="1:28" s="447" customFormat="1">
      <c r="A125" s="458" t="s">
        <v>636</v>
      </c>
      <c r="B125" s="459" t="s">
        <v>509</v>
      </c>
      <c r="C125" s="460">
        <v>3828368476</v>
      </c>
      <c r="D125" s="478" t="s">
        <v>836</v>
      </c>
      <c r="E125" s="471" t="s">
        <v>714</v>
      </c>
      <c r="F125" s="473" t="s">
        <v>751</v>
      </c>
      <c r="G125" s="464" t="s">
        <v>1036</v>
      </c>
      <c r="H125" s="404">
        <v>0</v>
      </c>
      <c r="I125" s="511">
        <v>118.87</v>
      </c>
      <c r="J125" s="404">
        <v>0</v>
      </c>
      <c r="K125" s="469">
        <v>188.02</v>
      </c>
      <c r="L125" s="515">
        <v>24.87</v>
      </c>
      <c r="M125" s="512">
        <f t="shared" si="5"/>
        <v>163.15</v>
      </c>
      <c r="N125" s="404">
        <v>0</v>
      </c>
      <c r="O125" s="513">
        <v>0</v>
      </c>
      <c r="P125" s="404">
        <f t="shared" si="7"/>
        <v>0</v>
      </c>
      <c r="Q125" s="469">
        <v>0</v>
      </c>
      <c r="R125" s="469">
        <v>0</v>
      </c>
      <c r="S125" s="513">
        <f t="shared" si="8"/>
        <v>0</v>
      </c>
      <c r="T125" s="513">
        <v>0</v>
      </c>
      <c r="U125" s="513">
        <v>0</v>
      </c>
      <c r="V125" s="513">
        <f t="shared" si="6"/>
        <v>0</v>
      </c>
      <c r="W125" s="514"/>
      <c r="X125" s="404">
        <v>0</v>
      </c>
      <c r="Y125" s="404">
        <v>0</v>
      </c>
      <c r="Z125" s="404">
        <v>0</v>
      </c>
      <c r="AA125" s="518"/>
      <c r="AB125" s="404">
        <f t="shared" si="9"/>
        <v>282.02</v>
      </c>
    </row>
    <row r="126" spans="1:28">
      <c r="A126" s="458" t="s">
        <v>636</v>
      </c>
      <c r="B126" s="459" t="s">
        <v>509</v>
      </c>
      <c r="C126" s="460">
        <v>2021469441</v>
      </c>
      <c r="D126" s="478" t="s">
        <v>837</v>
      </c>
      <c r="E126" s="471" t="s">
        <v>708</v>
      </c>
      <c r="F126" s="464" t="s">
        <v>734</v>
      </c>
      <c r="G126" s="464" t="s">
        <v>1036</v>
      </c>
      <c r="H126" s="404">
        <v>0</v>
      </c>
      <c r="I126" s="511">
        <v>244.33</v>
      </c>
      <c r="J126" s="404">
        <v>0</v>
      </c>
      <c r="K126" s="469">
        <v>188.02</v>
      </c>
      <c r="L126" s="519">
        <v>2.1800000000000002</v>
      </c>
      <c r="M126" s="512">
        <f t="shared" si="5"/>
        <v>185.84</v>
      </c>
      <c r="N126" s="404">
        <v>0</v>
      </c>
      <c r="O126" s="513">
        <v>0</v>
      </c>
      <c r="P126" s="404">
        <f t="shared" si="7"/>
        <v>0</v>
      </c>
      <c r="Q126" s="469">
        <v>0</v>
      </c>
      <c r="R126" s="469">
        <v>0</v>
      </c>
      <c r="S126" s="513">
        <f t="shared" si="8"/>
        <v>0</v>
      </c>
      <c r="T126" s="513">
        <v>0</v>
      </c>
      <c r="U126" s="513">
        <v>0</v>
      </c>
      <c r="V126" s="513">
        <f t="shared" si="6"/>
        <v>0</v>
      </c>
      <c r="W126" s="520"/>
      <c r="X126" s="404">
        <v>0</v>
      </c>
      <c r="Y126" s="404">
        <v>0</v>
      </c>
      <c r="Z126" s="404">
        <v>0</v>
      </c>
      <c r="AA126" s="521"/>
      <c r="AB126" s="404">
        <f t="shared" si="9"/>
        <v>430.17</v>
      </c>
    </row>
    <row r="127" spans="1:28">
      <c r="A127" s="458" t="s">
        <v>636</v>
      </c>
      <c r="B127" s="459" t="s">
        <v>509</v>
      </c>
      <c r="C127" s="460">
        <v>66715300410</v>
      </c>
      <c r="D127" s="478" t="s">
        <v>838</v>
      </c>
      <c r="E127" s="471" t="s">
        <v>708</v>
      </c>
      <c r="F127" s="463" t="s">
        <v>700</v>
      </c>
      <c r="G127" s="464" t="s">
        <v>1036</v>
      </c>
      <c r="H127" s="404">
        <v>0</v>
      </c>
      <c r="I127" s="511">
        <v>133.57</v>
      </c>
      <c r="J127" s="404">
        <v>0</v>
      </c>
      <c r="K127" s="469">
        <v>188.02</v>
      </c>
      <c r="L127" s="519">
        <v>25.05</v>
      </c>
      <c r="M127" s="512">
        <f t="shared" si="5"/>
        <v>162.97</v>
      </c>
      <c r="N127" s="404">
        <v>0</v>
      </c>
      <c r="O127" s="513">
        <v>0</v>
      </c>
      <c r="P127" s="404">
        <f t="shared" si="7"/>
        <v>0</v>
      </c>
      <c r="Q127" s="519">
        <v>252.19</v>
      </c>
      <c r="R127" s="469">
        <v>75.150000000000006</v>
      </c>
      <c r="S127" s="513">
        <f>Q127-R127</f>
        <v>177.04</v>
      </c>
      <c r="T127" s="513">
        <v>0</v>
      </c>
      <c r="U127" s="513">
        <v>0</v>
      </c>
      <c r="V127" s="513">
        <f t="shared" si="6"/>
        <v>0</v>
      </c>
      <c r="W127" s="520"/>
      <c r="X127" s="404">
        <v>0</v>
      </c>
      <c r="Y127" s="404">
        <v>0</v>
      </c>
      <c r="Z127" s="404">
        <v>0</v>
      </c>
      <c r="AA127" s="521"/>
      <c r="AB127" s="404">
        <f t="shared" si="9"/>
        <v>473.58</v>
      </c>
    </row>
    <row r="128" spans="1:28">
      <c r="A128" s="458" t="s">
        <v>636</v>
      </c>
      <c r="B128" s="459" t="s">
        <v>509</v>
      </c>
      <c r="C128" s="476">
        <v>1196453438</v>
      </c>
      <c r="D128" s="482" t="s">
        <v>839</v>
      </c>
      <c r="E128" s="471" t="s">
        <v>708</v>
      </c>
      <c r="F128" s="473" t="s">
        <v>700</v>
      </c>
      <c r="G128" s="464" t="s">
        <v>1036</v>
      </c>
      <c r="H128" s="404">
        <v>0</v>
      </c>
      <c r="I128" s="511">
        <v>132.57</v>
      </c>
      <c r="J128" s="404">
        <v>0</v>
      </c>
      <c r="K128" s="469">
        <v>188.02</v>
      </c>
      <c r="L128" s="519">
        <v>25.05</v>
      </c>
      <c r="M128" s="512">
        <f t="shared" si="5"/>
        <v>162.97</v>
      </c>
      <c r="N128" s="404">
        <v>0</v>
      </c>
      <c r="O128" s="513">
        <v>0</v>
      </c>
      <c r="P128" s="404">
        <f t="shared" si="7"/>
        <v>0</v>
      </c>
      <c r="Q128" s="519">
        <v>298.32</v>
      </c>
      <c r="R128" s="469">
        <v>75.150000000000006</v>
      </c>
      <c r="S128" s="513">
        <f t="shared" si="8"/>
        <v>223.17</v>
      </c>
      <c r="T128" s="513">
        <v>0</v>
      </c>
      <c r="U128" s="513">
        <v>0</v>
      </c>
      <c r="V128" s="513">
        <f t="shared" si="6"/>
        <v>0</v>
      </c>
      <c r="W128" s="520"/>
      <c r="X128" s="404">
        <v>0</v>
      </c>
      <c r="Y128" s="404">
        <v>0</v>
      </c>
      <c r="Z128" s="404">
        <v>0</v>
      </c>
      <c r="AA128" s="521"/>
      <c r="AB128" s="404">
        <f t="shared" si="9"/>
        <v>518.71</v>
      </c>
    </row>
    <row r="129" spans="1:28">
      <c r="A129" s="458" t="s">
        <v>636</v>
      </c>
      <c r="B129" s="459" t="s">
        <v>509</v>
      </c>
      <c r="C129" s="476">
        <v>8963101401</v>
      </c>
      <c r="D129" s="482" t="s">
        <v>840</v>
      </c>
      <c r="E129" s="471" t="s">
        <v>701</v>
      </c>
      <c r="F129" s="473" t="s">
        <v>705</v>
      </c>
      <c r="G129" s="464" t="s">
        <v>1036</v>
      </c>
      <c r="H129" s="404">
        <v>0</v>
      </c>
      <c r="I129" s="511">
        <v>0</v>
      </c>
      <c r="J129" s="404">
        <v>348.58</v>
      </c>
      <c r="K129" s="469">
        <v>188.02</v>
      </c>
      <c r="L129" s="519">
        <v>0.8</v>
      </c>
      <c r="M129" s="512">
        <f t="shared" si="5"/>
        <v>187.22</v>
      </c>
      <c r="N129" s="404">
        <v>0</v>
      </c>
      <c r="O129" s="513">
        <v>0</v>
      </c>
      <c r="P129" s="404">
        <f t="shared" si="7"/>
        <v>0</v>
      </c>
      <c r="Q129" s="469">
        <v>0</v>
      </c>
      <c r="R129" s="469">
        <v>0</v>
      </c>
      <c r="S129" s="513">
        <f t="shared" si="8"/>
        <v>0</v>
      </c>
      <c r="T129" s="513">
        <v>0</v>
      </c>
      <c r="U129" s="513">
        <v>0</v>
      </c>
      <c r="V129" s="513">
        <f t="shared" si="6"/>
        <v>0</v>
      </c>
      <c r="W129" s="520"/>
      <c r="X129" s="404">
        <v>0</v>
      </c>
      <c r="Y129" s="404">
        <v>0</v>
      </c>
      <c r="Z129" s="404">
        <v>0</v>
      </c>
      <c r="AA129" s="521"/>
      <c r="AB129" s="404">
        <f t="shared" si="9"/>
        <v>535.79999999999995</v>
      </c>
    </row>
    <row r="130" spans="1:28">
      <c r="A130" s="458" t="s">
        <v>636</v>
      </c>
      <c r="B130" s="459" t="s">
        <v>509</v>
      </c>
      <c r="C130" s="460">
        <v>71197891471</v>
      </c>
      <c r="D130" s="478" t="s">
        <v>841</v>
      </c>
      <c r="E130" s="471" t="s">
        <v>714</v>
      </c>
      <c r="F130" s="473" t="s">
        <v>703</v>
      </c>
      <c r="G130" s="464" t="s">
        <v>1036</v>
      </c>
      <c r="H130" s="404">
        <v>0</v>
      </c>
      <c r="I130" s="511">
        <v>120.88</v>
      </c>
      <c r="J130" s="404">
        <v>0</v>
      </c>
      <c r="K130" s="469">
        <v>188.02</v>
      </c>
      <c r="L130" s="519">
        <v>24.87</v>
      </c>
      <c r="M130" s="512">
        <f t="shared" si="5"/>
        <v>163.15</v>
      </c>
      <c r="N130" s="404">
        <v>0</v>
      </c>
      <c r="O130" s="513">
        <v>0</v>
      </c>
      <c r="P130" s="404">
        <f t="shared" si="7"/>
        <v>0</v>
      </c>
      <c r="Q130" s="519">
        <v>137.78</v>
      </c>
      <c r="R130" s="513">
        <v>74.61</v>
      </c>
      <c r="S130" s="513">
        <f t="shared" si="8"/>
        <v>63.17</v>
      </c>
      <c r="T130" s="513">
        <v>0</v>
      </c>
      <c r="U130" s="513">
        <v>0</v>
      </c>
      <c r="V130" s="513">
        <f t="shared" si="6"/>
        <v>0</v>
      </c>
      <c r="W130" s="520"/>
      <c r="X130" s="404">
        <v>0</v>
      </c>
      <c r="Y130" s="404">
        <v>0</v>
      </c>
      <c r="Z130" s="404">
        <v>0</v>
      </c>
      <c r="AA130" s="521"/>
      <c r="AB130" s="404">
        <f t="shared" si="9"/>
        <v>347.2</v>
      </c>
    </row>
    <row r="131" spans="1:28">
      <c r="A131" s="458" t="s">
        <v>636</v>
      </c>
      <c r="B131" s="459" t="s">
        <v>509</v>
      </c>
      <c r="C131" s="479">
        <v>4532109450</v>
      </c>
      <c r="D131" s="482" t="s">
        <v>842</v>
      </c>
      <c r="E131" s="471" t="s">
        <v>714</v>
      </c>
      <c r="F131" s="463" t="s">
        <v>739</v>
      </c>
      <c r="G131" s="464" t="s">
        <v>1036</v>
      </c>
      <c r="H131" s="404">
        <v>0</v>
      </c>
      <c r="I131" s="511">
        <v>160.15</v>
      </c>
      <c r="J131" s="404">
        <v>0</v>
      </c>
      <c r="K131" s="469">
        <v>188.02</v>
      </c>
      <c r="L131" s="519">
        <v>31</v>
      </c>
      <c r="M131" s="512">
        <f t="shared" si="5"/>
        <v>157.02000000000001</v>
      </c>
      <c r="N131" s="404">
        <v>0</v>
      </c>
      <c r="O131" s="513">
        <v>0</v>
      </c>
      <c r="P131" s="404">
        <f t="shared" si="7"/>
        <v>0</v>
      </c>
      <c r="Q131" s="469">
        <v>0</v>
      </c>
      <c r="R131" s="513">
        <v>0</v>
      </c>
      <c r="S131" s="513">
        <f t="shared" si="8"/>
        <v>0</v>
      </c>
      <c r="T131" s="513">
        <v>0</v>
      </c>
      <c r="U131" s="513">
        <v>0</v>
      </c>
      <c r="V131" s="513">
        <f t="shared" ref="V131:V152" si="10">T131-U131</f>
        <v>0</v>
      </c>
      <c r="W131" s="520"/>
      <c r="X131" s="404">
        <v>0</v>
      </c>
      <c r="Y131" s="404">
        <v>0</v>
      </c>
      <c r="Z131" s="404">
        <v>0</v>
      </c>
      <c r="AA131" s="521"/>
      <c r="AB131" s="404">
        <f t="shared" si="9"/>
        <v>317.17</v>
      </c>
    </row>
    <row r="132" spans="1:28">
      <c r="A132" s="458" t="s">
        <v>636</v>
      </c>
      <c r="B132" s="459" t="s">
        <v>509</v>
      </c>
      <c r="C132" s="460">
        <v>4498061462</v>
      </c>
      <c r="D132" s="478" t="s">
        <v>843</v>
      </c>
      <c r="E132" s="471" t="s">
        <v>714</v>
      </c>
      <c r="F132" s="463" t="s">
        <v>739</v>
      </c>
      <c r="G132" s="464" t="s">
        <v>1036</v>
      </c>
      <c r="H132" s="404">
        <v>0</v>
      </c>
      <c r="I132" s="511">
        <v>144.58000000000001</v>
      </c>
      <c r="J132" s="404">
        <v>0</v>
      </c>
      <c r="K132" s="469">
        <v>188.02</v>
      </c>
      <c r="L132" s="519">
        <v>31</v>
      </c>
      <c r="M132" s="512">
        <f t="shared" si="5"/>
        <v>157.02000000000001</v>
      </c>
      <c r="N132" s="404">
        <v>0</v>
      </c>
      <c r="O132" s="513">
        <v>0</v>
      </c>
      <c r="P132" s="404">
        <f t="shared" si="7"/>
        <v>0</v>
      </c>
      <c r="Q132" s="469">
        <v>0</v>
      </c>
      <c r="R132" s="513">
        <v>0</v>
      </c>
      <c r="S132" s="513">
        <f t="shared" si="8"/>
        <v>0</v>
      </c>
      <c r="T132" s="513">
        <v>0</v>
      </c>
      <c r="U132" s="513">
        <v>0</v>
      </c>
      <c r="V132" s="513">
        <f t="shared" si="10"/>
        <v>0</v>
      </c>
      <c r="W132" s="520"/>
      <c r="X132" s="404">
        <v>0</v>
      </c>
      <c r="Y132" s="404">
        <v>0</v>
      </c>
      <c r="Z132" s="404">
        <v>0</v>
      </c>
      <c r="AA132" s="521"/>
      <c r="AB132" s="404">
        <f t="shared" si="9"/>
        <v>301.60000000000002</v>
      </c>
    </row>
    <row r="133" spans="1:28">
      <c r="A133" s="458" t="s">
        <v>636</v>
      </c>
      <c r="B133" s="459" t="s">
        <v>509</v>
      </c>
      <c r="C133" s="476">
        <v>3672267406</v>
      </c>
      <c r="D133" s="482" t="s">
        <v>844</v>
      </c>
      <c r="E133" s="471" t="s">
        <v>708</v>
      </c>
      <c r="F133" s="473" t="s">
        <v>700</v>
      </c>
      <c r="G133" s="464" t="s">
        <v>1036</v>
      </c>
      <c r="H133" s="404">
        <v>0</v>
      </c>
      <c r="I133" s="511">
        <v>134.57</v>
      </c>
      <c r="J133" s="404">
        <v>0</v>
      </c>
      <c r="K133" s="469">
        <v>188.02</v>
      </c>
      <c r="L133" s="519">
        <v>25.05</v>
      </c>
      <c r="M133" s="512">
        <f t="shared" si="5"/>
        <v>162.97</v>
      </c>
      <c r="N133" s="404">
        <v>0</v>
      </c>
      <c r="O133" s="513">
        <v>0</v>
      </c>
      <c r="P133" s="404">
        <f t="shared" si="7"/>
        <v>0</v>
      </c>
      <c r="Q133" s="519">
        <v>298.32</v>
      </c>
      <c r="R133" s="513">
        <v>75.150000000000006</v>
      </c>
      <c r="S133" s="513">
        <f t="shared" si="8"/>
        <v>223.17</v>
      </c>
      <c r="T133" s="513">
        <v>0</v>
      </c>
      <c r="U133" s="513">
        <v>0</v>
      </c>
      <c r="V133" s="513">
        <f t="shared" si="10"/>
        <v>0</v>
      </c>
      <c r="W133" s="520"/>
      <c r="X133" s="404">
        <v>0</v>
      </c>
      <c r="Y133" s="404">
        <v>0</v>
      </c>
      <c r="Z133" s="404">
        <v>0</v>
      </c>
      <c r="AA133" s="521"/>
      <c r="AB133" s="404">
        <f t="shared" si="9"/>
        <v>520.71</v>
      </c>
    </row>
    <row r="134" spans="1:28">
      <c r="A134" s="458" t="s">
        <v>636</v>
      </c>
      <c r="B134" s="459" t="s">
        <v>509</v>
      </c>
      <c r="C134" s="476">
        <v>11167536428</v>
      </c>
      <c r="D134" s="482" t="s">
        <v>845</v>
      </c>
      <c r="E134" s="471" t="s">
        <v>708</v>
      </c>
      <c r="F134" s="463" t="s">
        <v>709</v>
      </c>
      <c r="G134" s="464" t="s">
        <v>1036</v>
      </c>
      <c r="H134" s="404">
        <v>0</v>
      </c>
      <c r="I134" s="511">
        <v>243.39</v>
      </c>
      <c r="J134" s="404">
        <v>0</v>
      </c>
      <c r="K134" s="469">
        <v>188.02</v>
      </c>
      <c r="L134" s="519">
        <v>4.2</v>
      </c>
      <c r="M134" s="512">
        <f t="shared" ref="M134:M155" si="11">K134-L134</f>
        <v>183.82000000000002</v>
      </c>
      <c r="N134" s="404">
        <v>0</v>
      </c>
      <c r="O134" s="513">
        <v>0</v>
      </c>
      <c r="P134" s="404">
        <f t="shared" si="7"/>
        <v>0</v>
      </c>
      <c r="Q134" s="469">
        <v>0</v>
      </c>
      <c r="R134" s="513">
        <v>0</v>
      </c>
      <c r="S134" s="513">
        <f t="shared" si="8"/>
        <v>0</v>
      </c>
      <c r="T134" s="513">
        <v>110.51</v>
      </c>
      <c r="U134" s="513">
        <v>0</v>
      </c>
      <c r="V134" s="513">
        <f t="shared" si="10"/>
        <v>110.51</v>
      </c>
      <c r="W134" s="520" t="s">
        <v>971</v>
      </c>
      <c r="X134" s="404">
        <v>0</v>
      </c>
      <c r="Y134" s="404">
        <v>0</v>
      </c>
      <c r="Z134" s="404">
        <v>0</v>
      </c>
      <c r="AA134" s="521"/>
      <c r="AB134" s="404">
        <f t="shared" si="9"/>
        <v>537.72</v>
      </c>
    </row>
    <row r="135" spans="1:28">
      <c r="A135" s="458" t="s">
        <v>636</v>
      </c>
      <c r="B135" s="459" t="s">
        <v>509</v>
      </c>
      <c r="C135" s="460">
        <v>68422253453</v>
      </c>
      <c r="D135" s="478" t="s">
        <v>846</v>
      </c>
      <c r="E135" s="471" t="s">
        <v>714</v>
      </c>
      <c r="F135" s="464" t="s">
        <v>796</v>
      </c>
      <c r="G135" s="464" t="s">
        <v>1036</v>
      </c>
      <c r="H135" s="404">
        <v>0</v>
      </c>
      <c r="I135" s="511">
        <v>871.07</v>
      </c>
      <c r="J135" s="404">
        <v>0</v>
      </c>
      <c r="K135" s="469">
        <v>188.02</v>
      </c>
      <c r="L135" s="519">
        <v>204.92</v>
      </c>
      <c r="M135" s="512">
        <f t="shared" si="11"/>
        <v>-16.899999999999977</v>
      </c>
      <c r="N135" s="404">
        <v>0</v>
      </c>
      <c r="O135" s="513">
        <v>0</v>
      </c>
      <c r="P135" s="404">
        <f t="shared" si="7"/>
        <v>0</v>
      </c>
      <c r="Q135" s="469">
        <v>0</v>
      </c>
      <c r="R135" s="469">
        <v>0</v>
      </c>
      <c r="S135" s="513">
        <f t="shared" si="8"/>
        <v>0</v>
      </c>
      <c r="T135" s="513">
        <v>0</v>
      </c>
      <c r="U135" s="513">
        <v>0</v>
      </c>
      <c r="V135" s="513">
        <f t="shared" si="10"/>
        <v>0</v>
      </c>
      <c r="W135" s="520"/>
      <c r="X135" s="404">
        <v>0</v>
      </c>
      <c r="Y135" s="404">
        <v>0</v>
      </c>
      <c r="Z135" s="404">
        <v>0</v>
      </c>
      <c r="AA135" s="521"/>
      <c r="AB135" s="404">
        <f t="shared" si="9"/>
        <v>854.17000000000007</v>
      </c>
    </row>
    <row r="136" spans="1:28">
      <c r="A136" s="458" t="s">
        <v>636</v>
      </c>
      <c r="B136" s="459" t="s">
        <v>509</v>
      </c>
      <c r="C136" s="460">
        <v>61848670400</v>
      </c>
      <c r="D136" s="478" t="s">
        <v>847</v>
      </c>
      <c r="E136" s="471" t="s">
        <v>708</v>
      </c>
      <c r="F136" s="464" t="s">
        <v>712</v>
      </c>
      <c r="G136" s="464" t="s">
        <v>1036</v>
      </c>
      <c r="H136" s="404">
        <v>0</v>
      </c>
      <c r="I136" s="511">
        <v>276.63</v>
      </c>
      <c r="J136" s="404">
        <v>0</v>
      </c>
      <c r="K136" s="469">
        <v>188.02</v>
      </c>
      <c r="L136" s="519">
        <v>22.2</v>
      </c>
      <c r="M136" s="512">
        <f t="shared" si="11"/>
        <v>165.82000000000002</v>
      </c>
      <c r="N136" s="404">
        <v>0</v>
      </c>
      <c r="O136" s="513">
        <v>0</v>
      </c>
      <c r="P136" s="404">
        <f t="shared" ref="P136:P152" si="12">N136-O136</f>
        <v>0</v>
      </c>
      <c r="Q136" s="469">
        <v>0</v>
      </c>
      <c r="R136" s="469">
        <v>0</v>
      </c>
      <c r="S136" s="513">
        <f t="shared" ref="S136:S155" si="13">Q136-R136</f>
        <v>0</v>
      </c>
      <c r="T136" s="513">
        <v>0</v>
      </c>
      <c r="U136" s="513">
        <v>0</v>
      </c>
      <c r="V136" s="513">
        <f t="shared" si="10"/>
        <v>0</v>
      </c>
      <c r="W136" s="520"/>
      <c r="X136" s="404">
        <v>0</v>
      </c>
      <c r="Y136" s="404">
        <v>0</v>
      </c>
      <c r="Z136" s="404">
        <v>0</v>
      </c>
      <c r="AA136" s="521"/>
      <c r="AB136" s="404">
        <f t="shared" ref="AB136:AB155" si="14">SUM(Z136,V136,S136,P136,M136,J136,I136)</f>
        <v>442.45000000000005</v>
      </c>
    </row>
    <row r="137" spans="1:28">
      <c r="A137" s="458" t="s">
        <v>636</v>
      </c>
      <c r="B137" s="459" t="s">
        <v>509</v>
      </c>
      <c r="C137" s="460">
        <v>82203210400</v>
      </c>
      <c r="D137" s="478" t="s">
        <v>848</v>
      </c>
      <c r="E137" s="471" t="s">
        <v>708</v>
      </c>
      <c r="F137" s="463" t="s">
        <v>712</v>
      </c>
      <c r="G137" s="464" t="s">
        <v>1036</v>
      </c>
      <c r="H137" s="404">
        <v>0</v>
      </c>
      <c r="I137" s="511">
        <v>264.97000000000003</v>
      </c>
      <c r="J137" s="404">
        <v>0</v>
      </c>
      <c r="K137" s="469">
        <v>188.02</v>
      </c>
      <c r="L137" s="519">
        <v>13.32</v>
      </c>
      <c r="M137" s="512">
        <f t="shared" si="11"/>
        <v>174.70000000000002</v>
      </c>
      <c r="N137" s="404">
        <v>0</v>
      </c>
      <c r="O137" s="513">
        <v>0</v>
      </c>
      <c r="P137" s="404">
        <f t="shared" si="12"/>
        <v>0</v>
      </c>
      <c r="Q137" s="469">
        <v>0</v>
      </c>
      <c r="R137" s="469">
        <v>0</v>
      </c>
      <c r="S137" s="513">
        <f t="shared" si="13"/>
        <v>0</v>
      </c>
      <c r="T137" s="513">
        <v>0</v>
      </c>
      <c r="U137" s="513">
        <v>0</v>
      </c>
      <c r="V137" s="513">
        <f t="shared" si="10"/>
        <v>0</v>
      </c>
      <c r="W137" s="520"/>
      <c r="X137" s="404">
        <v>0</v>
      </c>
      <c r="Y137" s="404">
        <v>0</v>
      </c>
      <c r="Z137" s="404">
        <v>0</v>
      </c>
      <c r="AA137" s="521"/>
      <c r="AB137" s="404">
        <f t="shared" si="14"/>
        <v>439.67000000000007</v>
      </c>
    </row>
    <row r="138" spans="1:28">
      <c r="A138" s="458" t="s">
        <v>636</v>
      </c>
      <c r="B138" s="459" t="s">
        <v>509</v>
      </c>
      <c r="C138" s="460">
        <v>3313952402</v>
      </c>
      <c r="D138" s="478" t="s">
        <v>849</v>
      </c>
      <c r="E138" s="462">
        <v>3</v>
      </c>
      <c r="F138" s="463" t="s">
        <v>751</v>
      </c>
      <c r="G138" s="464" t="s">
        <v>1036</v>
      </c>
      <c r="H138" s="404">
        <v>0</v>
      </c>
      <c r="I138" s="511">
        <v>133.76</v>
      </c>
      <c r="J138" s="404">
        <v>0</v>
      </c>
      <c r="K138" s="469">
        <v>188.02</v>
      </c>
      <c r="L138" s="519">
        <v>24.87</v>
      </c>
      <c r="M138" s="512">
        <f t="shared" si="11"/>
        <v>163.15</v>
      </c>
      <c r="N138" s="404">
        <v>0</v>
      </c>
      <c r="O138" s="513">
        <v>0</v>
      </c>
      <c r="P138" s="404">
        <f t="shared" si="12"/>
        <v>0</v>
      </c>
      <c r="Q138" s="469">
        <v>0</v>
      </c>
      <c r="R138" s="469">
        <v>0</v>
      </c>
      <c r="S138" s="513">
        <f t="shared" si="13"/>
        <v>0</v>
      </c>
      <c r="T138" s="513">
        <v>0</v>
      </c>
      <c r="U138" s="513">
        <v>0</v>
      </c>
      <c r="V138" s="513">
        <f t="shared" si="10"/>
        <v>0</v>
      </c>
      <c r="W138" s="520"/>
      <c r="X138" s="404">
        <v>0</v>
      </c>
      <c r="Y138" s="404">
        <v>0</v>
      </c>
      <c r="Z138" s="404">
        <v>0</v>
      </c>
      <c r="AA138" s="521"/>
      <c r="AB138" s="404">
        <f t="shared" si="14"/>
        <v>296.90999999999997</v>
      </c>
    </row>
    <row r="139" spans="1:28">
      <c r="A139" s="458" t="s">
        <v>636</v>
      </c>
      <c r="B139" s="459" t="s">
        <v>509</v>
      </c>
      <c r="C139" s="460">
        <v>2498966480</v>
      </c>
      <c r="D139" s="478" t="s">
        <v>850</v>
      </c>
      <c r="E139" s="471" t="s">
        <v>714</v>
      </c>
      <c r="F139" s="463" t="s">
        <v>757</v>
      </c>
      <c r="G139" s="464" t="s">
        <v>1036</v>
      </c>
      <c r="H139" s="404">
        <v>0</v>
      </c>
      <c r="I139" s="511">
        <v>131.78</v>
      </c>
      <c r="J139" s="404">
        <v>0</v>
      </c>
      <c r="K139" s="469">
        <v>188.02</v>
      </c>
      <c r="L139" s="519">
        <v>24.87</v>
      </c>
      <c r="M139" s="512">
        <f t="shared" si="11"/>
        <v>163.15</v>
      </c>
      <c r="N139" s="404">
        <v>0</v>
      </c>
      <c r="O139" s="513">
        <v>0</v>
      </c>
      <c r="P139" s="404">
        <f t="shared" si="12"/>
        <v>0</v>
      </c>
      <c r="Q139" s="469">
        <v>172.22</v>
      </c>
      <c r="R139" s="469">
        <v>74.61</v>
      </c>
      <c r="S139" s="513">
        <f t="shared" si="13"/>
        <v>97.61</v>
      </c>
      <c r="T139" s="513">
        <v>0</v>
      </c>
      <c r="U139" s="513">
        <v>0</v>
      </c>
      <c r="V139" s="513">
        <f t="shared" si="10"/>
        <v>0</v>
      </c>
      <c r="W139" s="520"/>
      <c r="X139" s="404">
        <v>0</v>
      </c>
      <c r="Y139" s="404">
        <v>0</v>
      </c>
      <c r="Z139" s="404">
        <v>0</v>
      </c>
      <c r="AA139" s="521"/>
      <c r="AB139" s="404">
        <f t="shared" si="14"/>
        <v>392.53999999999996</v>
      </c>
    </row>
    <row r="140" spans="1:28">
      <c r="A140" s="458" t="s">
        <v>636</v>
      </c>
      <c r="B140" s="459" t="s">
        <v>509</v>
      </c>
      <c r="C140" s="460">
        <v>5170780400</v>
      </c>
      <c r="D140" s="478" t="s">
        <v>851</v>
      </c>
      <c r="E140" s="471" t="s">
        <v>708</v>
      </c>
      <c r="F140" s="463" t="s">
        <v>700</v>
      </c>
      <c r="G140" s="464" t="s">
        <v>1036</v>
      </c>
      <c r="H140" s="404">
        <v>0</v>
      </c>
      <c r="I140" s="511">
        <v>347.9</v>
      </c>
      <c r="J140" s="404">
        <v>0</v>
      </c>
      <c r="K140" s="469">
        <v>188.02</v>
      </c>
      <c r="L140" s="519">
        <v>18.2</v>
      </c>
      <c r="M140" s="512">
        <f t="shared" si="11"/>
        <v>169.82000000000002</v>
      </c>
      <c r="N140" s="404">
        <v>0</v>
      </c>
      <c r="O140" s="513">
        <v>0</v>
      </c>
      <c r="P140" s="404">
        <f t="shared" si="12"/>
        <v>0</v>
      </c>
      <c r="Q140" s="469">
        <v>0</v>
      </c>
      <c r="R140" s="513">
        <v>0</v>
      </c>
      <c r="S140" s="513">
        <f t="shared" si="13"/>
        <v>0</v>
      </c>
      <c r="T140" s="513">
        <v>192.67</v>
      </c>
      <c r="U140" s="513">
        <v>0</v>
      </c>
      <c r="V140" s="513">
        <f t="shared" si="10"/>
        <v>192.67</v>
      </c>
      <c r="W140" s="520" t="s">
        <v>971</v>
      </c>
      <c r="X140" s="404">
        <v>0</v>
      </c>
      <c r="Y140" s="404">
        <v>0</v>
      </c>
      <c r="Z140" s="404">
        <v>0</v>
      </c>
      <c r="AA140" s="521"/>
      <c r="AB140" s="404">
        <f t="shared" si="14"/>
        <v>710.39</v>
      </c>
    </row>
    <row r="141" spans="1:28">
      <c r="A141" s="458" t="s">
        <v>636</v>
      </c>
      <c r="B141" s="459" t="s">
        <v>509</v>
      </c>
      <c r="C141" s="460">
        <v>50934384487</v>
      </c>
      <c r="D141" s="478" t="s">
        <v>852</v>
      </c>
      <c r="E141" s="471" t="s">
        <v>708</v>
      </c>
      <c r="F141" s="473" t="s">
        <v>709</v>
      </c>
      <c r="G141" s="464" t="s">
        <v>1036</v>
      </c>
      <c r="H141" s="404">
        <v>0</v>
      </c>
      <c r="I141" s="511">
        <v>207.76</v>
      </c>
      <c r="J141" s="404">
        <v>0</v>
      </c>
      <c r="K141" s="469">
        <v>188.02</v>
      </c>
      <c r="L141" s="519">
        <v>3.3</v>
      </c>
      <c r="M141" s="512">
        <f t="shared" si="11"/>
        <v>184.72</v>
      </c>
      <c r="N141" s="404">
        <v>0</v>
      </c>
      <c r="O141" s="513">
        <v>0</v>
      </c>
      <c r="P141" s="404">
        <f t="shared" si="12"/>
        <v>0</v>
      </c>
      <c r="Q141" s="469">
        <v>0</v>
      </c>
      <c r="R141" s="513">
        <v>0</v>
      </c>
      <c r="S141" s="513">
        <f t="shared" si="13"/>
        <v>0</v>
      </c>
      <c r="T141" s="513">
        <v>0</v>
      </c>
      <c r="U141" s="513">
        <v>0</v>
      </c>
      <c r="V141" s="513">
        <f t="shared" si="10"/>
        <v>0</v>
      </c>
      <c r="W141" s="520"/>
      <c r="X141" s="404">
        <v>0</v>
      </c>
      <c r="Y141" s="404">
        <v>0</v>
      </c>
      <c r="Z141" s="404">
        <v>0</v>
      </c>
      <c r="AA141" s="521"/>
      <c r="AB141" s="404">
        <f t="shared" si="14"/>
        <v>392.48</v>
      </c>
    </row>
    <row r="142" spans="1:28">
      <c r="A142" s="458" t="s">
        <v>636</v>
      </c>
      <c r="B142" s="459" t="s">
        <v>509</v>
      </c>
      <c r="C142" s="460">
        <v>6789214402</v>
      </c>
      <c r="D142" s="478" t="s">
        <v>853</v>
      </c>
      <c r="E142" s="471" t="s">
        <v>701</v>
      </c>
      <c r="F142" s="473" t="s">
        <v>705</v>
      </c>
      <c r="G142" s="464" t="s">
        <v>1036</v>
      </c>
      <c r="H142" s="404">
        <v>0</v>
      </c>
      <c r="I142" s="511">
        <v>1055.02</v>
      </c>
      <c r="J142" s="404">
        <v>0</v>
      </c>
      <c r="K142" s="469">
        <v>188.02</v>
      </c>
      <c r="L142" s="519">
        <v>8</v>
      </c>
      <c r="M142" s="512">
        <f t="shared" si="11"/>
        <v>180.02</v>
      </c>
      <c r="N142" s="404">
        <v>0</v>
      </c>
      <c r="O142" s="513">
        <v>0</v>
      </c>
      <c r="P142" s="404">
        <f t="shared" si="12"/>
        <v>0</v>
      </c>
      <c r="Q142" s="469">
        <v>0</v>
      </c>
      <c r="R142" s="513">
        <v>0</v>
      </c>
      <c r="S142" s="513">
        <f t="shared" si="13"/>
        <v>0</v>
      </c>
      <c r="T142" s="513">
        <v>0</v>
      </c>
      <c r="U142" s="513">
        <v>0</v>
      </c>
      <c r="V142" s="513">
        <f t="shared" si="10"/>
        <v>0</v>
      </c>
      <c r="W142" s="520"/>
      <c r="X142" s="404">
        <v>0</v>
      </c>
      <c r="Y142" s="404">
        <v>0</v>
      </c>
      <c r="Z142" s="404">
        <v>0</v>
      </c>
      <c r="AA142" s="521"/>
      <c r="AB142" s="404">
        <f t="shared" si="14"/>
        <v>1235.04</v>
      </c>
    </row>
    <row r="143" spans="1:28">
      <c r="A143" s="458" t="s">
        <v>636</v>
      </c>
      <c r="B143" s="459" t="s">
        <v>509</v>
      </c>
      <c r="C143" s="460">
        <v>6016467464</v>
      </c>
      <c r="D143" s="478" t="s">
        <v>854</v>
      </c>
      <c r="E143" s="471" t="s">
        <v>708</v>
      </c>
      <c r="F143" s="473" t="s">
        <v>700</v>
      </c>
      <c r="G143" s="464" t="s">
        <v>1036</v>
      </c>
      <c r="H143" s="404">
        <v>0</v>
      </c>
      <c r="I143" s="511">
        <v>131.77000000000001</v>
      </c>
      <c r="J143" s="404">
        <v>0</v>
      </c>
      <c r="K143" s="469">
        <v>188.02</v>
      </c>
      <c r="L143" s="519">
        <v>25.05</v>
      </c>
      <c r="M143" s="512">
        <f t="shared" si="11"/>
        <v>162.97</v>
      </c>
      <c r="N143" s="404">
        <v>0</v>
      </c>
      <c r="O143" s="513">
        <v>0</v>
      </c>
      <c r="P143" s="404">
        <f t="shared" si="12"/>
        <v>0</v>
      </c>
      <c r="Q143" s="519">
        <v>126.09</v>
      </c>
      <c r="R143" s="513">
        <v>75.150000000000006</v>
      </c>
      <c r="S143" s="513">
        <f t="shared" si="13"/>
        <v>50.94</v>
      </c>
      <c r="T143" s="513">
        <v>0</v>
      </c>
      <c r="U143" s="513">
        <v>0</v>
      </c>
      <c r="V143" s="513">
        <f t="shared" si="10"/>
        <v>0</v>
      </c>
      <c r="W143" s="520"/>
      <c r="X143" s="404">
        <v>0</v>
      </c>
      <c r="Y143" s="404">
        <v>0</v>
      </c>
      <c r="Z143" s="404">
        <v>0</v>
      </c>
      <c r="AA143" s="521"/>
      <c r="AB143" s="404">
        <f t="shared" si="14"/>
        <v>345.68</v>
      </c>
    </row>
    <row r="144" spans="1:28">
      <c r="A144" s="458" t="s">
        <v>636</v>
      </c>
      <c r="B144" s="459" t="s">
        <v>509</v>
      </c>
      <c r="C144" s="460">
        <v>8969938419</v>
      </c>
      <c r="D144" s="478" t="s">
        <v>855</v>
      </c>
      <c r="E144" s="471" t="s">
        <v>701</v>
      </c>
      <c r="F144" s="473" t="s">
        <v>748</v>
      </c>
      <c r="G144" s="464" t="s">
        <v>1036</v>
      </c>
      <c r="H144" s="404">
        <v>0</v>
      </c>
      <c r="I144" s="511">
        <v>756.76</v>
      </c>
      <c r="J144" s="404">
        <v>0</v>
      </c>
      <c r="K144" s="469">
        <v>188.02</v>
      </c>
      <c r="L144" s="519">
        <v>8</v>
      </c>
      <c r="M144" s="512">
        <f t="shared" si="11"/>
        <v>180.02</v>
      </c>
      <c r="N144" s="404">
        <v>0</v>
      </c>
      <c r="O144" s="513">
        <v>0</v>
      </c>
      <c r="P144" s="404">
        <f t="shared" si="12"/>
        <v>0</v>
      </c>
      <c r="Q144" s="469">
        <v>0</v>
      </c>
      <c r="R144" s="469">
        <v>0</v>
      </c>
      <c r="S144" s="513">
        <f t="shared" si="13"/>
        <v>0</v>
      </c>
      <c r="T144" s="513">
        <v>0</v>
      </c>
      <c r="U144" s="513">
        <v>0</v>
      </c>
      <c r="V144" s="513">
        <f t="shared" si="10"/>
        <v>0</v>
      </c>
      <c r="W144" s="520"/>
      <c r="X144" s="404">
        <v>0</v>
      </c>
      <c r="Y144" s="404">
        <v>0</v>
      </c>
      <c r="Z144" s="404">
        <v>0</v>
      </c>
      <c r="AA144" s="521"/>
      <c r="AB144" s="404">
        <f t="shared" si="14"/>
        <v>936.78</v>
      </c>
    </row>
    <row r="145" spans="1:28">
      <c r="A145" s="458" t="s">
        <v>636</v>
      </c>
      <c r="B145" s="459" t="s">
        <v>509</v>
      </c>
      <c r="C145" s="476">
        <v>6525990440</v>
      </c>
      <c r="D145" s="482" t="s">
        <v>856</v>
      </c>
      <c r="E145" s="471" t="s">
        <v>708</v>
      </c>
      <c r="F145" s="463" t="s">
        <v>725</v>
      </c>
      <c r="G145" s="464" t="s">
        <v>1036</v>
      </c>
      <c r="H145" s="404">
        <v>0</v>
      </c>
      <c r="I145" s="511">
        <v>140.35</v>
      </c>
      <c r="J145" s="404">
        <v>0</v>
      </c>
      <c r="K145" s="469">
        <v>188.02</v>
      </c>
      <c r="L145" s="522">
        <v>26.8</v>
      </c>
      <c r="M145" s="512">
        <f t="shared" si="11"/>
        <v>161.22</v>
      </c>
      <c r="N145" s="404">
        <v>0</v>
      </c>
      <c r="O145" s="513">
        <v>0</v>
      </c>
      <c r="P145" s="404">
        <f t="shared" si="12"/>
        <v>0</v>
      </c>
      <c r="Q145" s="469">
        <v>0</v>
      </c>
      <c r="R145" s="469">
        <v>0</v>
      </c>
      <c r="S145" s="513">
        <f t="shared" si="13"/>
        <v>0</v>
      </c>
      <c r="T145" s="513">
        <v>0</v>
      </c>
      <c r="U145" s="513">
        <v>0</v>
      </c>
      <c r="V145" s="513">
        <f t="shared" si="10"/>
        <v>0</v>
      </c>
      <c r="W145" s="523"/>
      <c r="X145" s="404">
        <v>0</v>
      </c>
      <c r="Y145" s="404">
        <v>0</v>
      </c>
      <c r="Z145" s="404">
        <v>0</v>
      </c>
      <c r="AA145" s="524"/>
      <c r="AB145" s="404">
        <f t="shared" si="14"/>
        <v>301.57</v>
      </c>
    </row>
    <row r="146" spans="1:28">
      <c r="A146" s="458" t="s">
        <v>636</v>
      </c>
      <c r="B146" s="459" t="s">
        <v>509</v>
      </c>
      <c r="C146" s="460">
        <v>10593808460</v>
      </c>
      <c r="D146" s="478" t="s">
        <v>857</v>
      </c>
      <c r="E146" s="471" t="s">
        <v>708</v>
      </c>
      <c r="F146" s="463" t="s">
        <v>767</v>
      </c>
      <c r="G146" s="464" t="s">
        <v>1036</v>
      </c>
      <c r="H146" s="404">
        <v>0</v>
      </c>
      <c r="I146" s="511">
        <v>470.2</v>
      </c>
      <c r="J146" s="404">
        <v>0</v>
      </c>
      <c r="K146" s="469">
        <v>188.02</v>
      </c>
      <c r="L146" s="519">
        <v>18.2</v>
      </c>
      <c r="M146" s="512">
        <f t="shared" si="11"/>
        <v>169.82000000000002</v>
      </c>
      <c r="N146" s="404">
        <v>0</v>
      </c>
      <c r="O146" s="513">
        <v>0</v>
      </c>
      <c r="P146" s="404">
        <f t="shared" si="12"/>
        <v>0</v>
      </c>
      <c r="Q146" s="469">
        <v>0</v>
      </c>
      <c r="R146" s="469">
        <v>0</v>
      </c>
      <c r="S146" s="513">
        <f t="shared" si="13"/>
        <v>0</v>
      </c>
      <c r="T146" s="513">
        <v>0</v>
      </c>
      <c r="U146" s="513">
        <v>0</v>
      </c>
      <c r="V146" s="513">
        <f t="shared" si="10"/>
        <v>0</v>
      </c>
      <c r="W146" s="520"/>
      <c r="X146" s="404">
        <v>0</v>
      </c>
      <c r="Y146" s="404">
        <v>0</v>
      </c>
      <c r="Z146" s="404">
        <v>0</v>
      </c>
      <c r="AA146" s="521"/>
      <c r="AB146" s="404">
        <f t="shared" si="14"/>
        <v>640.02</v>
      </c>
    </row>
    <row r="147" spans="1:28">
      <c r="A147" s="458" t="s">
        <v>636</v>
      </c>
      <c r="B147" s="459" t="s">
        <v>509</v>
      </c>
      <c r="C147" s="476">
        <v>9794893420</v>
      </c>
      <c r="D147" s="482" t="s">
        <v>858</v>
      </c>
      <c r="E147" s="471" t="s">
        <v>708</v>
      </c>
      <c r="F147" s="463" t="s">
        <v>709</v>
      </c>
      <c r="G147" s="464" t="s">
        <v>1036</v>
      </c>
      <c r="H147" s="404">
        <v>0</v>
      </c>
      <c r="I147" s="511">
        <v>214.23</v>
      </c>
      <c r="J147" s="404">
        <v>0</v>
      </c>
      <c r="K147" s="469">
        <v>188.02</v>
      </c>
      <c r="L147" s="519">
        <v>3.3</v>
      </c>
      <c r="M147" s="512">
        <f t="shared" si="11"/>
        <v>184.72</v>
      </c>
      <c r="N147" s="404">
        <v>0</v>
      </c>
      <c r="O147" s="513">
        <v>0</v>
      </c>
      <c r="P147" s="404">
        <f t="shared" si="12"/>
        <v>0</v>
      </c>
      <c r="Q147" s="469">
        <v>0</v>
      </c>
      <c r="R147" s="469">
        <v>0</v>
      </c>
      <c r="S147" s="513">
        <f t="shared" si="13"/>
        <v>0</v>
      </c>
      <c r="T147" s="513">
        <v>0</v>
      </c>
      <c r="U147" s="513">
        <v>0</v>
      </c>
      <c r="V147" s="513">
        <f t="shared" si="10"/>
        <v>0</v>
      </c>
      <c r="W147" s="520"/>
      <c r="X147" s="404">
        <v>0</v>
      </c>
      <c r="Y147" s="404">
        <v>0</v>
      </c>
      <c r="Z147" s="404">
        <v>0</v>
      </c>
      <c r="AA147" s="521"/>
      <c r="AB147" s="404">
        <f t="shared" si="14"/>
        <v>398.95</v>
      </c>
    </row>
    <row r="148" spans="1:28">
      <c r="A148" s="458" t="s">
        <v>636</v>
      </c>
      <c r="B148" s="459" t="s">
        <v>509</v>
      </c>
      <c r="C148" s="476">
        <v>70776361430</v>
      </c>
      <c r="D148" s="482" t="s">
        <v>859</v>
      </c>
      <c r="E148" s="471" t="s">
        <v>714</v>
      </c>
      <c r="F148" s="463" t="s">
        <v>765</v>
      </c>
      <c r="G148" s="464" t="s">
        <v>1036</v>
      </c>
      <c r="H148" s="404">
        <v>0</v>
      </c>
      <c r="I148" s="511">
        <v>120.73</v>
      </c>
      <c r="J148" s="404">
        <v>0</v>
      </c>
      <c r="K148" s="469">
        <v>188.01</v>
      </c>
      <c r="L148" s="519">
        <v>24.87</v>
      </c>
      <c r="M148" s="512">
        <f t="shared" si="11"/>
        <v>163.13999999999999</v>
      </c>
      <c r="N148" s="404">
        <v>0</v>
      </c>
      <c r="O148" s="513">
        <v>0</v>
      </c>
      <c r="P148" s="404">
        <f t="shared" si="12"/>
        <v>0</v>
      </c>
      <c r="Q148" s="519">
        <v>252.6</v>
      </c>
      <c r="R148" s="469">
        <v>74.61</v>
      </c>
      <c r="S148" s="513">
        <f t="shared" si="13"/>
        <v>177.99</v>
      </c>
      <c r="T148" s="513">
        <v>0</v>
      </c>
      <c r="U148" s="513">
        <v>0</v>
      </c>
      <c r="V148" s="513">
        <f t="shared" si="10"/>
        <v>0</v>
      </c>
      <c r="W148" s="520"/>
      <c r="X148" s="404">
        <v>0</v>
      </c>
      <c r="Y148" s="404">
        <v>0</v>
      </c>
      <c r="Z148" s="404">
        <v>0</v>
      </c>
      <c r="AA148" s="521"/>
      <c r="AB148" s="404">
        <f t="shared" si="14"/>
        <v>461.86</v>
      </c>
    </row>
    <row r="149" spans="1:28">
      <c r="A149" s="458" t="s">
        <v>636</v>
      </c>
      <c r="B149" s="459" t="s">
        <v>509</v>
      </c>
      <c r="C149" s="476">
        <v>6440151444</v>
      </c>
      <c r="D149" s="482" t="s">
        <v>860</v>
      </c>
      <c r="E149" s="471" t="s">
        <v>714</v>
      </c>
      <c r="F149" s="463" t="s">
        <v>751</v>
      </c>
      <c r="G149" s="464" t="s">
        <v>1036</v>
      </c>
      <c r="H149" s="404">
        <v>0</v>
      </c>
      <c r="I149" s="511">
        <v>129.94999999999999</v>
      </c>
      <c r="J149" s="404">
        <v>0</v>
      </c>
      <c r="K149" s="469">
        <v>188.01</v>
      </c>
      <c r="L149" s="519">
        <v>24.24</v>
      </c>
      <c r="M149" s="512">
        <f t="shared" si="11"/>
        <v>163.76999999999998</v>
      </c>
      <c r="N149" s="404">
        <v>0</v>
      </c>
      <c r="O149" s="513">
        <v>0</v>
      </c>
      <c r="P149" s="404">
        <f t="shared" si="12"/>
        <v>0</v>
      </c>
      <c r="Q149" s="519">
        <v>172.22</v>
      </c>
      <c r="R149" s="469">
        <v>72.72</v>
      </c>
      <c r="S149" s="513">
        <f t="shared" si="13"/>
        <v>99.5</v>
      </c>
      <c r="T149" s="513">
        <v>0</v>
      </c>
      <c r="U149" s="513">
        <v>0</v>
      </c>
      <c r="V149" s="513">
        <f t="shared" si="10"/>
        <v>0</v>
      </c>
      <c r="W149" s="520"/>
      <c r="X149" s="404">
        <v>0</v>
      </c>
      <c r="Y149" s="404">
        <v>0</v>
      </c>
      <c r="Z149" s="404">
        <v>0</v>
      </c>
      <c r="AA149" s="521"/>
      <c r="AB149" s="404">
        <f t="shared" si="14"/>
        <v>393.21999999999997</v>
      </c>
    </row>
    <row r="150" spans="1:28">
      <c r="A150" s="458" t="s">
        <v>636</v>
      </c>
      <c r="B150" s="459" t="s">
        <v>509</v>
      </c>
      <c r="C150" s="460">
        <v>6440151444</v>
      </c>
      <c r="D150" s="478" t="s">
        <v>861</v>
      </c>
      <c r="E150" s="471" t="s">
        <v>714</v>
      </c>
      <c r="F150" s="473" t="s">
        <v>751</v>
      </c>
      <c r="G150" s="464" t="s">
        <v>1036</v>
      </c>
      <c r="H150" s="404">
        <v>0</v>
      </c>
      <c r="I150" s="511">
        <v>118.87</v>
      </c>
      <c r="J150" s="404">
        <v>0</v>
      </c>
      <c r="K150" s="469">
        <v>188.01</v>
      </c>
      <c r="L150" s="519">
        <v>24.87</v>
      </c>
      <c r="M150" s="512">
        <f t="shared" si="11"/>
        <v>163.13999999999999</v>
      </c>
      <c r="N150" s="404">
        <v>0</v>
      </c>
      <c r="O150" s="513">
        <v>0</v>
      </c>
      <c r="P150" s="404">
        <f t="shared" si="12"/>
        <v>0</v>
      </c>
      <c r="Q150" s="519">
        <v>258.54000000000002</v>
      </c>
      <c r="R150" s="469">
        <v>74.61</v>
      </c>
      <c r="S150" s="513">
        <f t="shared" si="13"/>
        <v>183.93</v>
      </c>
      <c r="T150" s="513">
        <v>0</v>
      </c>
      <c r="U150" s="513">
        <v>0</v>
      </c>
      <c r="V150" s="513">
        <f t="shared" si="10"/>
        <v>0</v>
      </c>
      <c r="W150" s="520"/>
      <c r="X150" s="404">
        <v>0</v>
      </c>
      <c r="Y150" s="404">
        <v>0</v>
      </c>
      <c r="Z150" s="404">
        <v>0</v>
      </c>
      <c r="AA150" s="521"/>
      <c r="AB150" s="404">
        <f t="shared" si="14"/>
        <v>465.94</v>
      </c>
    </row>
    <row r="151" spans="1:28">
      <c r="A151" s="458" t="s">
        <v>636</v>
      </c>
      <c r="B151" s="459" t="s">
        <v>509</v>
      </c>
      <c r="C151" s="460">
        <v>4454849420</v>
      </c>
      <c r="D151" s="478" t="s">
        <v>862</v>
      </c>
      <c r="E151" s="471" t="s">
        <v>714</v>
      </c>
      <c r="F151" s="473" t="s">
        <v>863</v>
      </c>
      <c r="G151" s="464" t="s">
        <v>1036</v>
      </c>
      <c r="H151" s="404">
        <v>0</v>
      </c>
      <c r="I151" s="511">
        <v>158.91</v>
      </c>
      <c r="J151" s="404">
        <v>0</v>
      </c>
      <c r="K151" s="469">
        <v>188.01</v>
      </c>
      <c r="L151" s="519">
        <v>34.880000000000003</v>
      </c>
      <c r="M151" s="512">
        <f t="shared" si="11"/>
        <v>153.13</v>
      </c>
      <c r="N151" s="404">
        <v>0</v>
      </c>
      <c r="O151" s="513">
        <v>0</v>
      </c>
      <c r="P151" s="404">
        <f t="shared" si="12"/>
        <v>0</v>
      </c>
      <c r="Q151" s="519">
        <v>437.53</v>
      </c>
      <c r="R151" s="469">
        <v>104.64</v>
      </c>
      <c r="S151" s="513">
        <f t="shared" si="13"/>
        <v>332.89</v>
      </c>
      <c r="T151" s="513">
        <v>0</v>
      </c>
      <c r="U151" s="513">
        <v>0</v>
      </c>
      <c r="V151" s="513">
        <f t="shared" si="10"/>
        <v>0</v>
      </c>
      <c r="W151" s="520"/>
      <c r="X151" s="404">
        <v>0</v>
      </c>
      <c r="Y151" s="404">
        <v>0</v>
      </c>
      <c r="Z151" s="404">
        <v>0</v>
      </c>
      <c r="AA151" s="521"/>
      <c r="AB151" s="404">
        <f t="shared" si="14"/>
        <v>644.92999999999995</v>
      </c>
    </row>
    <row r="152" spans="1:28">
      <c r="A152" s="458" t="s">
        <v>636</v>
      </c>
      <c r="B152" s="459" t="s">
        <v>509</v>
      </c>
      <c r="C152" s="471" t="s">
        <v>973</v>
      </c>
      <c r="D152" s="494" t="s">
        <v>864</v>
      </c>
      <c r="E152" s="462">
        <v>2</v>
      </c>
      <c r="F152" s="481">
        <v>322205</v>
      </c>
      <c r="G152" s="464" t="s">
        <v>1036</v>
      </c>
      <c r="H152" s="404">
        <v>0</v>
      </c>
      <c r="I152" s="511">
        <v>119.59</v>
      </c>
      <c r="J152" s="404">
        <v>0</v>
      </c>
      <c r="K152" s="469">
        <v>188.01</v>
      </c>
      <c r="L152" s="519">
        <v>25.05</v>
      </c>
      <c r="M152" s="512">
        <f t="shared" si="11"/>
        <v>162.95999999999998</v>
      </c>
      <c r="N152" s="404">
        <v>0</v>
      </c>
      <c r="O152" s="513">
        <v>0</v>
      </c>
      <c r="P152" s="404">
        <f t="shared" si="12"/>
        <v>0</v>
      </c>
      <c r="Q152" s="519">
        <v>126.09</v>
      </c>
      <c r="R152" s="469">
        <v>75.150000000000006</v>
      </c>
      <c r="S152" s="513">
        <f t="shared" si="13"/>
        <v>50.94</v>
      </c>
      <c r="T152" s="513">
        <v>0</v>
      </c>
      <c r="U152" s="513">
        <v>0</v>
      </c>
      <c r="V152" s="513">
        <f t="shared" si="10"/>
        <v>0</v>
      </c>
      <c r="W152" s="520"/>
      <c r="X152" s="404">
        <v>0</v>
      </c>
      <c r="Y152" s="404">
        <v>0</v>
      </c>
      <c r="Z152" s="404">
        <v>0</v>
      </c>
      <c r="AA152" s="521"/>
      <c r="AB152" s="404">
        <f t="shared" si="14"/>
        <v>333.49</v>
      </c>
    </row>
    <row r="153" spans="1:28">
      <c r="A153" s="458" t="s">
        <v>636</v>
      </c>
      <c r="B153" s="459" t="s">
        <v>509</v>
      </c>
      <c r="C153" s="471" t="s">
        <v>974</v>
      </c>
      <c r="D153" s="494" t="s">
        <v>865</v>
      </c>
      <c r="E153" s="462">
        <v>2</v>
      </c>
      <c r="F153" s="481">
        <v>322205</v>
      </c>
      <c r="G153" s="464" t="s">
        <v>1036</v>
      </c>
      <c r="H153" s="404">
        <v>0</v>
      </c>
      <c r="I153" s="384">
        <v>120.59</v>
      </c>
      <c r="J153" s="404">
        <v>0</v>
      </c>
      <c r="K153" s="469">
        <v>188.01</v>
      </c>
      <c r="L153" s="385">
        <v>25.05</v>
      </c>
      <c r="M153" s="512">
        <f t="shared" si="11"/>
        <v>162.95999999999998</v>
      </c>
      <c r="N153" s="404">
        <v>0</v>
      </c>
      <c r="O153" s="404">
        <v>0</v>
      </c>
      <c r="P153" s="404">
        <v>0</v>
      </c>
      <c r="Q153" s="513">
        <v>172.22</v>
      </c>
      <c r="R153" s="513">
        <v>75.150000000000006</v>
      </c>
      <c r="S153" s="513">
        <f t="shared" si="13"/>
        <v>97.07</v>
      </c>
      <c r="T153" s="513">
        <v>0</v>
      </c>
      <c r="U153" s="513">
        <v>0</v>
      </c>
      <c r="V153" s="513">
        <v>0</v>
      </c>
      <c r="W153" s="521"/>
      <c r="X153" s="404">
        <v>0</v>
      </c>
      <c r="Y153" s="404">
        <v>0</v>
      </c>
      <c r="Z153" s="404">
        <v>0</v>
      </c>
      <c r="AA153" s="521"/>
      <c r="AB153" s="404">
        <f t="shared" si="14"/>
        <v>380.62</v>
      </c>
    </row>
    <row r="154" spans="1:28">
      <c r="A154" s="458" t="s">
        <v>636</v>
      </c>
      <c r="B154" s="459" t="s">
        <v>509</v>
      </c>
      <c r="C154" s="471" t="s">
        <v>975</v>
      </c>
      <c r="D154" s="494" t="s">
        <v>866</v>
      </c>
      <c r="E154" s="462">
        <v>2</v>
      </c>
      <c r="F154" s="495">
        <v>223405</v>
      </c>
      <c r="G154" s="464" t="s">
        <v>1036</v>
      </c>
      <c r="H154" s="404">
        <v>0</v>
      </c>
      <c r="I154" s="384">
        <v>488.7</v>
      </c>
      <c r="J154" s="404">
        <v>0</v>
      </c>
      <c r="K154" s="469">
        <v>188.01</v>
      </c>
      <c r="L154" s="385">
        <v>5.46</v>
      </c>
      <c r="M154" s="512">
        <f t="shared" si="11"/>
        <v>182.54999999999998</v>
      </c>
      <c r="N154" s="404">
        <v>0</v>
      </c>
      <c r="O154" s="404">
        <v>0</v>
      </c>
      <c r="P154" s="404">
        <v>0</v>
      </c>
      <c r="Q154" s="469">
        <v>0</v>
      </c>
      <c r="R154" s="513">
        <v>0</v>
      </c>
      <c r="S154" s="513">
        <f t="shared" si="13"/>
        <v>0</v>
      </c>
      <c r="T154" s="513">
        <v>0</v>
      </c>
      <c r="U154" s="513">
        <v>0</v>
      </c>
      <c r="V154" s="513">
        <v>0</v>
      </c>
      <c r="W154" s="521"/>
      <c r="X154" s="404">
        <v>0</v>
      </c>
      <c r="Y154" s="404">
        <v>0</v>
      </c>
      <c r="Z154" s="404">
        <v>0</v>
      </c>
      <c r="AA154" s="521"/>
      <c r="AB154" s="404">
        <f t="shared" si="14"/>
        <v>671.25</v>
      </c>
    </row>
    <row r="155" spans="1:28">
      <c r="A155" s="458" t="s">
        <v>636</v>
      </c>
      <c r="B155" s="459" t="s">
        <v>509</v>
      </c>
      <c r="C155" s="471" t="s">
        <v>976</v>
      </c>
      <c r="D155" s="494" t="s">
        <v>867</v>
      </c>
      <c r="E155" s="462">
        <v>2</v>
      </c>
      <c r="F155" s="481">
        <v>322205</v>
      </c>
      <c r="G155" s="464" t="s">
        <v>1036</v>
      </c>
      <c r="H155" s="404">
        <v>0</v>
      </c>
      <c r="I155" s="384">
        <v>119.59</v>
      </c>
      <c r="J155" s="404">
        <v>0</v>
      </c>
      <c r="K155" s="469">
        <v>188.01</v>
      </c>
      <c r="L155" s="385">
        <v>25.05</v>
      </c>
      <c r="M155" s="512">
        <f t="shared" si="11"/>
        <v>162.95999999999998</v>
      </c>
      <c r="N155" s="404">
        <v>0</v>
      </c>
      <c r="O155" s="404">
        <v>0</v>
      </c>
      <c r="P155" s="404">
        <v>0</v>
      </c>
      <c r="Q155" s="513">
        <v>344.45</v>
      </c>
      <c r="R155" s="513">
        <v>75.150000000000006</v>
      </c>
      <c r="S155" s="513">
        <f t="shared" si="13"/>
        <v>269.29999999999995</v>
      </c>
      <c r="T155" s="513">
        <v>0</v>
      </c>
      <c r="U155" s="513">
        <v>0</v>
      </c>
      <c r="V155" s="513">
        <v>0</v>
      </c>
      <c r="W155" s="521"/>
      <c r="X155" s="404">
        <v>0</v>
      </c>
      <c r="Y155" s="404">
        <v>0</v>
      </c>
      <c r="Z155" s="404">
        <v>0</v>
      </c>
      <c r="AA155" s="521"/>
      <c r="AB155" s="404">
        <f t="shared" si="14"/>
        <v>551.84999999999991</v>
      </c>
    </row>
    <row r="156" spans="1:28">
      <c r="L156" s="451"/>
      <c r="O156" s="452"/>
      <c r="Q156" s="453"/>
      <c r="R156" s="525"/>
    </row>
    <row r="157" spans="1:28">
      <c r="D157" s="525"/>
      <c r="L157" s="451"/>
      <c r="O157" s="452"/>
      <c r="P157" s="452"/>
      <c r="Q157" s="454"/>
    </row>
    <row r="158" spans="1:28">
      <c r="L158" s="451"/>
      <c r="Q158" s="454"/>
      <c r="R158" s="525"/>
    </row>
    <row r="159" spans="1:28">
      <c r="D159" s="526"/>
      <c r="L159" s="451"/>
      <c r="P159" s="452"/>
      <c r="Q159" s="454"/>
    </row>
    <row r="160" spans="1:28">
      <c r="L160" s="451"/>
      <c r="Q160" s="454"/>
    </row>
    <row r="161" spans="1:28">
      <c r="L161" s="451"/>
      <c r="Q161" s="454"/>
    </row>
    <row r="162" spans="1:28">
      <c r="Q162" s="456"/>
    </row>
    <row r="163" spans="1:28">
      <c r="A163" s="457"/>
      <c r="B163" s="457"/>
      <c r="C163" s="457"/>
      <c r="D163" s="457"/>
      <c r="E163" s="457"/>
      <c r="F163" s="457"/>
      <c r="G163" s="457"/>
      <c r="H163" s="457"/>
      <c r="I163" s="505"/>
      <c r="J163" s="457"/>
      <c r="K163" s="457"/>
      <c r="L163" s="457"/>
      <c r="M163" s="457"/>
      <c r="N163" s="457"/>
      <c r="O163" s="457"/>
      <c r="P163" s="457"/>
      <c r="Q163" s="527"/>
      <c r="R163" s="457"/>
      <c r="S163" s="457"/>
      <c r="T163" s="457"/>
      <c r="U163" s="457"/>
      <c r="V163" s="457"/>
      <c r="W163" s="457"/>
      <c r="X163" s="457"/>
      <c r="Y163" s="457"/>
      <c r="Z163" s="457"/>
      <c r="AA163" s="457"/>
      <c r="AB163" s="457"/>
    </row>
    <row r="164" spans="1:28">
      <c r="A164" s="457"/>
      <c r="B164" s="457"/>
      <c r="C164" s="457"/>
      <c r="D164" s="457"/>
      <c r="E164" s="457"/>
      <c r="F164" s="457"/>
      <c r="G164" s="457"/>
      <c r="H164" s="457"/>
      <c r="I164" s="505"/>
      <c r="J164" s="457"/>
      <c r="K164" s="457"/>
      <c r="L164" s="457"/>
      <c r="M164" s="457"/>
      <c r="N164" s="457"/>
      <c r="O164" s="457"/>
      <c r="P164" s="457"/>
      <c r="Q164" s="457"/>
      <c r="R164" s="457"/>
      <c r="S164" s="457"/>
      <c r="T164" s="457"/>
      <c r="U164" s="457"/>
      <c r="V164" s="457"/>
      <c r="W164" s="457"/>
      <c r="X164" s="457"/>
      <c r="Y164" s="457"/>
      <c r="Z164" s="457"/>
      <c r="AA164" s="457"/>
      <c r="AB164" s="457"/>
    </row>
    <row r="165" spans="1:28">
      <c r="A165" s="457"/>
      <c r="B165" s="457"/>
      <c r="C165" s="457"/>
      <c r="D165" s="457"/>
      <c r="E165" s="457"/>
      <c r="F165" s="457"/>
      <c r="G165" s="457"/>
      <c r="H165" s="457"/>
      <c r="I165" s="505"/>
      <c r="J165" s="457"/>
      <c r="K165" s="457"/>
      <c r="L165" s="457"/>
      <c r="M165" s="457"/>
      <c r="N165" s="457"/>
      <c r="O165" s="457"/>
      <c r="P165" s="457"/>
      <c r="Q165" s="528"/>
      <c r="R165" s="457"/>
      <c r="S165" s="457"/>
      <c r="T165" s="457"/>
      <c r="U165" s="457"/>
      <c r="V165" s="457"/>
      <c r="W165" s="457"/>
      <c r="X165" s="457"/>
      <c r="Y165" s="457"/>
      <c r="Z165" s="457"/>
      <c r="AA165" s="457"/>
      <c r="AB165" s="457"/>
    </row>
    <row r="166" spans="1:28">
      <c r="A166" s="457"/>
      <c r="B166" s="457"/>
      <c r="C166" s="457"/>
      <c r="D166" s="457"/>
      <c r="E166" s="457"/>
      <c r="F166" s="457"/>
      <c r="G166" s="457"/>
      <c r="H166" s="457"/>
      <c r="I166" s="505"/>
      <c r="J166" s="457"/>
      <c r="K166" s="457"/>
      <c r="L166" s="457"/>
      <c r="M166" s="457"/>
      <c r="N166" s="457"/>
      <c r="O166" s="457"/>
      <c r="P166" s="457"/>
      <c r="Q166" s="457"/>
      <c r="R166" s="457"/>
      <c r="S166" s="457"/>
      <c r="T166" s="457"/>
      <c r="U166" s="457"/>
      <c r="V166" s="457"/>
      <c r="W166" s="457"/>
      <c r="X166" s="457"/>
      <c r="Y166" s="457"/>
      <c r="Z166" s="457"/>
      <c r="AA166" s="457"/>
      <c r="AB166" s="457"/>
    </row>
    <row r="167" spans="1:28">
      <c r="A167" s="457"/>
      <c r="B167" s="457"/>
      <c r="C167" s="457"/>
      <c r="D167" s="457"/>
      <c r="E167" s="457"/>
      <c r="F167" s="457"/>
      <c r="G167" s="457"/>
      <c r="H167" s="457"/>
      <c r="I167" s="505"/>
      <c r="J167" s="457"/>
      <c r="K167" s="457"/>
      <c r="L167" s="457"/>
      <c r="M167" s="457"/>
      <c r="N167" s="457"/>
      <c r="O167" s="457"/>
      <c r="P167" s="457"/>
      <c r="Q167" s="457"/>
      <c r="R167" s="457"/>
      <c r="S167" s="457"/>
      <c r="T167" s="457"/>
      <c r="U167" s="457"/>
      <c r="V167" s="457"/>
      <c r="W167" s="457"/>
      <c r="X167" s="457"/>
      <c r="Y167" s="457"/>
      <c r="Z167" s="457"/>
      <c r="AA167" s="457"/>
      <c r="AB167" s="457"/>
    </row>
    <row r="168" spans="1:28">
      <c r="A168" s="457"/>
      <c r="B168" s="457"/>
      <c r="C168" s="457"/>
      <c r="D168" s="457"/>
      <c r="E168" s="457"/>
      <c r="F168" s="457"/>
      <c r="G168" s="457"/>
      <c r="H168" s="457"/>
      <c r="I168" s="505"/>
      <c r="J168" s="457"/>
      <c r="K168" s="457"/>
      <c r="L168" s="457"/>
      <c r="M168" s="457"/>
      <c r="N168" s="457"/>
      <c r="O168" s="457"/>
      <c r="P168" s="457"/>
      <c r="Q168" s="529"/>
      <c r="R168" s="457"/>
      <c r="S168" s="457"/>
      <c r="T168" s="457"/>
      <c r="U168" s="457"/>
      <c r="V168" s="457"/>
      <c r="W168" s="457"/>
      <c r="X168" s="457"/>
      <c r="Y168" s="457"/>
      <c r="Z168" s="457"/>
      <c r="AA168" s="457"/>
      <c r="AB168" s="457"/>
    </row>
    <row r="169" spans="1:28">
      <c r="A169" s="457"/>
      <c r="B169" s="457"/>
      <c r="C169" s="457"/>
      <c r="D169" s="457"/>
      <c r="E169" s="457"/>
      <c r="F169" s="457"/>
      <c r="G169" s="457"/>
      <c r="H169" s="457"/>
      <c r="I169" s="505"/>
      <c r="J169" s="457"/>
      <c r="K169" s="457"/>
      <c r="L169" s="457"/>
      <c r="M169" s="457"/>
      <c r="N169" s="457"/>
      <c r="O169" s="457"/>
      <c r="P169" s="457"/>
      <c r="Q169" s="457"/>
      <c r="R169" s="457"/>
      <c r="S169" s="457"/>
      <c r="T169" s="457"/>
      <c r="U169" s="457"/>
      <c r="V169" s="457"/>
      <c r="W169" s="457"/>
      <c r="X169" s="457"/>
      <c r="Y169" s="457"/>
      <c r="Z169" s="457"/>
      <c r="AA169" s="457"/>
      <c r="AB169" s="457"/>
    </row>
    <row r="170" spans="1:28">
      <c r="A170" s="457"/>
      <c r="B170" s="457"/>
      <c r="C170" s="457"/>
      <c r="D170" s="457"/>
      <c r="E170" s="457"/>
      <c r="F170" s="457"/>
      <c r="G170" s="457"/>
      <c r="H170" s="457"/>
      <c r="I170" s="505"/>
      <c r="J170" s="457"/>
      <c r="K170" s="457"/>
      <c r="L170" s="457"/>
      <c r="M170" s="457"/>
      <c r="N170" s="457"/>
      <c r="O170" s="457"/>
      <c r="P170" s="457"/>
      <c r="Q170" s="457"/>
      <c r="R170" s="457"/>
      <c r="S170" s="457"/>
      <c r="T170" s="457"/>
      <c r="U170" s="457"/>
      <c r="V170" s="457"/>
      <c r="W170" s="457"/>
      <c r="X170" s="457"/>
      <c r="Y170" s="457"/>
      <c r="Z170" s="457"/>
      <c r="AA170" s="457"/>
      <c r="AB170" s="457"/>
    </row>
    <row r="171" spans="1:28">
      <c r="A171" s="457"/>
      <c r="B171" s="457"/>
      <c r="C171" s="457"/>
      <c r="D171" s="457"/>
      <c r="E171" s="457"/>
      <c r="F171" s="457"/>
      <c r="G171" s="457"/>
      <c r="H171" s="457"/>
      <c r="I171" s="505"/>
      <c r="J171" s="457"/>
      <c r="K171" s="457"/>
      <c r="L171" s="457"/>
      <c r="M171" s="457"/>
      <c r="N171" s="457"/>
      <c r="O171" s="457"/>
      <c r="P171" s="457"/>
      <c r="Q171" s="457"/>
      <c r="R171" s="457"/>
      <c r="S171" s="457"/>
      <c r="T171" s="457"/>
      <c r="U171" s="457"/>
      <c r="V171" s="457"/>
      <c r="W171" s="457"/>
      <c r="X171" s="457"/>
      <c r="Y171" s="457"/>
      <c r="Z171" s="457"/>
      <c r="AA171" s="457"/>
      <c r="AB171" s="457"/>
    </row>
    <row r="172" spans="1:28">
      <c r="A172" s="457"/>
      <c r="B172" s="457"/>
      <c r="C172" s="457"/>
      <c r="D172" s="457"/>
      <c r="E172" s="457"/>
      <c r="F172" s="457"/>
      <c r="G172" s="457"/>
      <c r="H172" s="457"/>
      <c r="I172" s="505"/>
      <c r="J172" s="457"/>
      <c r="K172" s="457"/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  <c r="Y172" s="457"/>
      <c r="Z172" s="457"/>
      <c r="AA172" s="457"/>
      <c r="AB172" s="457"/>
    </row>
    <row r="173" spans="1:28">
      <c r="A173" s="457"/>
      <c r="B173" s="457"/>
      <c r="C173" s="457"/>
      <c r="D173" s="457"/>
      <c r="E173" s="457"/>
      <c r="F173" s="457"/>
      <c r="G173" s="457"/>
      <c r="H173" s="457"/>
      <c r="I173" s="505"/>
      <c r="J173" s="457"/>
      <c r="K173" s="457"/>
      <c r="L173" s="457"/>
      <c r="M173" s="457"/>
      <c r="N173" s="457"/>
      <c r="O173" s="457"/>
      <c r="P173" s="457"/>
      <c r="Q173" s="457"/>
      <c r="R173" s="457"/>
      <c r="S173" s="457"/>
      <c r="T173" s="457"/>
      <c r="U173" s="457"/>
      <c r="V173" s="457"/>
      <c r="W173" s="457"/>
      <c r="X173" s="457"/>
      <c r="Y173" s="457"/>
      <c r="Z173" s="457"/>
      <c r="AA173" s="457"/>
      <c r="AB173" s="457"/>
    </row>
    <row r="174" spans="1:28">
      <c r="A174" s="457"/>
      <c r="B174" s="457"/>
      <c r="C174" s="457"/>
      <c r="D174" s="457"/>
      <c r="E174" s="457"/>
      <c r="F174" s="457"/>
      <c r="G174" s="457"/>
      <c r="H174" s="457"/>
      <c r="I174" s="505"/>
      <c r="J174" s="457"/>
      <c r="K174" s="457"/>
      <c r="L174" s="457"/>
      <c r="M174" s="457"/>
      <c r="N174" s="457"/>
      <c r="O174" s="457"/>
      <c r="P174" s="457"/>
      <c r="Q174" s="457"/>
      <c r="R174" s="457"/>
      <c r="S174" s="457"/>
      <c r="T174" s="457"/>
      <c r="U174" s="457"/>
      <c r="V174" s="457"/>
      <c r="W174" s="457"/>
      <c r="X174" s="457"/>
      <c r="Y174" s="457"/>
      <c r="Z174" s="457"/>
      <c r="AA174" s="457"/>
      <c r="AB174" s="457"/>
    </row>
    <row r="175" spans="1:28">
      <c r="A175" s="457"/>
      <c r="B175" s="457"/>
      <c r="C175" s="457"/>
      <c r="D175" s="457"/>
      <c r="E175" s="457"/>
      <c r="F175" s="457"/>
      <c r="G175" s="457"/>
      <c r="H175" s="457"/>
      <c r="I175" s="505"/>
      <c r="J175" s="457"/>
      <c r="K175" s="457"/>
      <c r="L175" s="457"/>
      <c r="M175" s="457"/>
      <c r="N175" s="457"/>
      <c r="O175" s="457"/>
      <c r="P175" s="457"/>
      <c r="Q175" s="457"/>
      <c r="R175" s="457"/>
      <c r="S175" s="457"/>
      <c r="T175" s="457"/>
      <c r="U175" s="457"/>
      <c r="V175" s="457"/>
      <c r="W175" s="457"/>
      <c r="X175" s="457"/>
      <c r="Y175" s="457"/>
      <c r="Z175" s="457"/>
      <c r="AA175" s="457"/>
      <c r="AB175" s="457"/>
    </row>
    <row r="176" spans="1:28">
      <c r="A176" s="457"/>
      <c r="B176" s="457"/>
      <c r="C176" s="457"/>
      <c r="D176" s="457"/>
      <c r="E176" s="457"/>
      <c r="F176" s="457"/>
      <c r="G176" s="457"/>
      <c r="H176" s="457"/>
      <c r="I176" s="505"/>
      <c r="J176" s="457"/>
      <c r="K176" s="457"/>
      <c r="L176" s="457"/>
      <c r="M176" s="457"/>
      <c r="N176" s="457"/>
      <c r="O176" s="457"/>
      <c r="P176" s="457"/>
      <c r="Q176" s="457"/>
      <c r="R176" s="457"/>
      <c r="S176" s="457"/>
      <c r="T176" s="457"/>
      <c r="U176" s="457"/>
      <c r="V176" s="457"/>
      <c r="W176" s="457"/>
      <c r="X176" s="457"/>
      <c r="Y176" s="457"/>
      <c r="Z176" s="457"/>
      <c r="AA176" s="457"/>
      <c r="AB176" s="457"/>
    </row>
    <row r="177" spans="9:16" s="457" customFormat="1">
      <c r="I177" s="505"/>
      <c r="P177" s="529"/>
    </row>
    <row r="178" spans="9:16" s="457" customFormat="1">
      <c r="I178" s="505"/>
      <c r="P178" s="529"/>
    </row>
    <row r="179" spans="9:16" s="457" customFormat="1">
      <c r="I179" s="505"/>
      <c r="P179" s="529"/>
    </row>
    <row r="180" spans="9:16" s="457" customFormat="1">
      <c r="I180" s="505"/>
      <c r="P180" s="529"/>
    </row>
    <row r="181" spans="9:16" s="457" customFormat="1">
      <c r="I181" s="505"/>
      <c r="P181" s="529"/>
    </row>
    <row r="182" spans="9:16" s="457" customFormat="1">
      <c r="I182" s="505"/>
    </row>
    <row r="183" spans="9:16" s="457" customFormat="1">
      <c r="I183" s="505"/>
      <c r="P183" s="529"/>
    </row>
    <row r="184" spans="9:16" s="457" customFormat="1">
      <c r="I184" s="505"/>
    </row>
    <row r="185" spans="9:16" s="457" customFormat="1">
      <c r="I185" s="505"/>
    </row>
    <row r="186" spans="9:16" s="457" customFormat="1">
      <c r="I186" s="505"/>
    </row>
    <row r="187" spans="9:16" s="457" customFormat="1">
      <c r="I187" s="505"/>
    </row>
    <row r="188" spans="9:16" s="457" customFormat="1">
      <c r="I188" s="505"/>
    </row>
    <row r="189" spans="9:16" s="457" customFormat="1">
      <c r="I189" s="505"/>
    </row>
    <row r="190" spans="9:16" s="457" customFormat="1">
      <c r="I190" s="505"/>
    </row>
    <row r="191" spans="9:16" s="457" customFormat="1">
      <c r="I191" s="505"/>
    </row>
    <row r="192" spans="9:16" s="457" customFormat="1">
      <c r="I192" s="505"/>
    </row>
    <row r="193" spans="9:9" s="457" customFormat="1">
      <c r="I193" s="505"/>
    </row>
    <row r="194" spans="9:9" s="457" customFormat="1">
      <c r="I194" s="505"/>
    </row>
    <row r="195" spans="9:9" s="457" customFormat="1">
      <c r="I195" s="505"/>
    </row>
    <row r="196" spans="9:9" s="457" customFormat="1">
      <c r="I196" s="505"/>
    </row>
    <row r="197" spans="9:9" s="457" customFormat="1">
      <c r="I197" s="505"/>
    </row>
    <row r="198" spans="9:9" s="457" customFormat="1">
      <c r="I198" s="505"/>
    </row>
    <row r="199" spans="9:9" s="457" customFormat="1">
      <c r="I199" s="505"/>
    </row>
    <row r="200" spans="9:9" s="457" customFormat="1">
      <c r="I200" s="505"/>
    </row>
    <row r="201" spans="9:9" s="457" customFormat="1">
      <c r="I201" s="505"/>
    </row>
    <row r="202" spans="9:9" s="457" customFormat="1">
      <c r="I202" s="505"/>
    </row>
    <row r="203" spans="9:9" s="457" customFormat="1">
      <c r="I203" s="505"/>
    </row>
    <row r="204" spans="9:9" s="457" customFormat="1">
      <c r="I204" s="505"/>
    </row>
    <row r="205" spans="9:9" s="457" customFormat="1">
      <c r="I205" s="505"/>
    </row>
    <row r="206" spans="9:9" s="457" customFormat="1">
      <c r="I206" s="505"/>
    </row>
    <row r="207" spans="9:9" s="457" customFormat="1">
      <c r="I207" s="505"/>
    </row>
    <row r="208" spans="9:9" s="457" customFormat="1">
      <c r="I208" s="505"/>
    </row>
    <row r="209" spans="9:9" s="457" customFormat="1">
      <c r="I209" s="505"/>
    </row>
    <row r="210" spans="9:9" s="457" customFormat="1">
      <c r="I210" s="505"/>
    </row>
    <row r="211" spans="9:9" s="457" customFormat="1">
      <c r="I211" s="505"/>
    </row>
    <row r="212" spans="9:9" s="457" customFormat="1">
      <c r="I212" s="505"/>
    </row>
    <row r="213" spans="9:9" s="457" customFormat="1">
      <c r="I213" s="505"/>
    </row>
    <row r="214" spans="9:9" s="457" customFormat="1">
      <c r="I214" s="505"/>
    </row>
    <row r="215" spans="9:9" s="457" customFormat="1">
      <c r="I215" s="505"/>
    </row>
    <row r="216" spans="9:9" s="457" customFormat="1">
      <c r="I216" s="505"/>
    </row>
    <row r="217" spans="9:9" s="457" customFormat="1">
      <c r="I217" s="505"/>
    </row>
    <row r="218" spans="9:9" s="457" customFormat="1">
      <c r="I218" s="505"/>
    </row>
    <row r="219" spans="9:9" s="457" customFormat="1">
      <c r="I219" s="505"/>
    </row>
    <row r="220" spans="9:9" s="457" customFormat="1">
      <c r="I220" s="505"/>
    </row>
    <row r="221" spans="9:9" s="457" customFormat="1">
      <c r="I221" s="505"/>
    </row>
    <row r="222" spans="9:9" s="457" customFormat="1">
      <c r="I222" s="505"/>
    </row>
    <row r="223" spans="9:9" s="457" customFormat="1">
      <c r="I223" s="505"/>
    </row>
    <row r="224" spans="9:9" s="457" customFormat="1">
      <c r="I224" s="450"/>
    </row>
    <row r="225" spans="1:8" s="457" customFormat="1"/>
    <row r="226" spans="1:8" s="457" customFormat="1"/>
    <row r="227" spans="1:8" s="457" customFormat="1">
      <c r="A227" s="506"/>
      <c r="B227" s="506"/>
      <c r="C227" s="507"/>
      <c r="D227" s="506"/>
      <c r="E227" s="449"/>
      <c r="F227" s="449"/>
      <c r="G227" s="449"/>
      <c r="H227" s="449"/>
    </row>
    <row r="228" spans="1:8" s="457" customFormat="1">
      <c r="A228" s="506"/>
      <c r="B228" s="506"/>
      <c r="C228" s="507"/>
      <c r="D228" s="506"/>
      <c r="E228" s="449"/>
      <c r="F228" s="449"/>
      <c r="G228" s="449"/>
      <c r="H228" s="449"/>
    </row>
    <row r="229" spans="1:8" s="457" customFormat="1">
      <c r="A229" s="506"/>
      <c r="B229" s="506"/>
      <c r="C229" s="507"/>
      <c r="D229" s="506"/>
      <c r="E229" s="449"/>
      <c r="F229" s="449"/>
      <c r="G229" s="449"/>
      <c r="H229" s="449"/>
    </row>
    <row r="230" spans="1:8" s="457" customFormat="1">
      <c r="A230" s="506"/>
      <c r="B230" s="506"/>
      <c r="C230" s="507"/>
      <c r="D230" s="506"/>
      <c r="E230" s="449"/>
      <c r="F230" s="449"/>
      <c r="G230" s="449"/>
      <c r="H230" s="449"/>
    </row>
    <row r="231" spans="1:8" s="457" customFormat="1">
      <c r="A231" s="506"/>
      <c r="B231" s="506"/>
      <c r="C231" s="507"/>
      <c r="D231" s="506"/>
      <c r="E231" s="449"/>
      <c r="F231" s="449"/>
      <c r="G231" s="449"/>
      <c r="H231" s="449"/>
    </row>
    <row r="232" spans="1:8" s="457" customFormat="1">
      <c r="A232" s="506"/>
      <c r="B232" s="506"/>
      <c r="C232" s="507"/>
      <c r="D232" s="506"/>
      <c r="E232" s="449"/>
      <c r="F232" s="449"/>
      <c r="G232" s="449"/>
      <c r="H232" s="449"/>
    </row>
    <row r="233" spans="1:8" s="457" customFormat="1">
      <c r="A233" s="506"/>
      <c r="B233" s="506"/>
      <c r="C233" s="507"/>
      <c r="D233" s="506"/>
      <c r="E233" s="449"/>
      <c r="F233" s="449"/>
      <c r="G233" s="449"/>
      <c r="H233" s="449"/>
    </row>
    <row r="234" spans="1:8" s="457" customFormat="1">
      <c r="A234" s="506"/>
      <c r="B234" s="506"/>
      <c r="C234" s="507"/>
      <c r="D234" s="506"/>
      <c r="E234" s="449"/>
      <c r="F234" s="449"/>
      <c r="G234" s="449"/>
      <c r="H234" s="449"/>
    </row>
    <row r="235" spans="1:8" s="457" customFormat="1">
      <c r="A235" s="506"/>
      <c r="B235" s="506"/>
      <c r="C235" s="507"/>
      <c r="D235" s="506"/>
      <c r="E235" s="449"/>
      <c r="F235" s="449"/>
      <c r="G235" s="449"/>
      <c r="H235" s="449"/>
    </row>
    <row r="236" spans="1:8" s="457" customFormat="1">
      <c r="A236" s="506"/>
      <c r="B236" s="506"/>
      <c r="C236" s="507"/>
      <c r="D236" s="506"/>
      <c r="E236" s="449"/>
      <c r="F236" s="449"/>
      <c r="G236" s="449"/>
      <c r="H236" s="449"/>
    </row>
    <row r="237" spans="1:8" s="457" customFormat="1">
      <c r="A237" s="506"/>
      <c r="B237" s="506"/>
      <c r="C237" s="507"/>
      <c r="D237" s="506"/>
      <c r="E237" s="449"/>
      <c r="F237" s="449"/>
      <c r="G237" s="449"/>
      <c r="H237" s="449"/>
    </row>
    <row r="238" spans="1:8" s="457" customFormat="1">
      <c r="A238" s="506"/>
      <c r="B238" s="506"/>
      <c r="C238" s="507"/>
      <c r="D238" s="506"/>
      <c r="E238" s="449"/>
      <c r="F238" s="449"/>
      <c r="G238" s="449"/>
      <c r="H238" s="449"/>
    </row>
    <row r="239" spans="1:8" s="457" customFormat="1">
      <c r="A239" s="506"/>
      <c r="B239" s="506"/>
      <c r="C239" s="507"/>
      <c r="D239" s="506"/>
      <c r="E239" s="449"/>
      <c r="F239" s="449"/>
      <c r="G239" s="449"/>
      <c r="H239" s="449"/>
    </row>
    <row r="240" spans="1:8" s="457" customFormat="1">
      <c r="A240" s="506"/>
      <c r="B240" s="506"/>
      <c r="C240" s="507"/>
      <c r="D240" s="506"/>
      <c r="E240" s="449"/>
      <c r="F240" s="449"/>
      <c r="G240" s="449"/>
      <c r="H240" s="449"/>
    </row>
    <row r="241" spans="1:9" s="457" customFormat="1">
      <c r="A241" s="506"/>
      <c r="B241" s="506"/>
      <c r="C241" s="507"/>
      <c r="D241" s="506"/>
      <c r="E241" s="449"/>
      <c r="F241" s="449"/>
      <c r="G241" s="449"/>
      <c r="H241" s="449"/>
      <c r="I241" s="450"/>
    </row>
    <row r="242" spans="1:9" s="457" customFormat="1">
      <c r="A242" s="506"/>
      <c r="B242" s="506"/>
      <c r="C242" s="507"/>
      <c r="D242" s="506"/>
      <c r="E242" s="449"/>
      <c r="F242" s="449"/>
      <c r="G242" s="449"/>
      <c r="H242" s="449"/>
      <c r="I242" s="450"/>
    </row>
    <row r="243" spans="1:9" s="457" customFormat="1">
      <c r="A243" s="506"/>
      <c r="B243" s="506"/>
      <c r="C243" s="507"/>
      <c r="D243" s="506"/>
      <c r="E243" s="449"/>
      <c r="F243" s="449"/>
      <c r="G243" s="449"/>
      <c r="H243" s="449"/>
      <c r="I243" s="450"/>
    </row>
    <row r="244" spans="1:9" s="457" customFormat="1">
      <c r="I244" s="505"/>
    </row>
    <row r="245" spans="1:9" s="457" customFormat="1">
      <c r="A245" s="506"/>
      <c r="B245" s="506"/>
      <c r="C245" s="507"/>
      <c r="D245" s="506"/>
      <c r="E245" s="449"/>
      <c r="F245" s="449"/>
      <c r="G245" s="449"/>
      <c r="H245" s="449"/>
      <c r="I245" s="450"/>
    </row>
    <row r="246" spans="1:9" s="457" customFormat="1">
      <c r="A246" s="506"/>
      <c r="B246" s="506"/>
      <c r="C246" s="507"/>
      <c r="D246" s="506"/>
      <c r="E246" s="449"/>
      <c r="F246" s="449"/>
      <c r="G246" s="449"/>
      <c r="H246" s="449"/>
      <c r="I246" s="450"/>
    </row>
    <row r="247" spans="1:9" s="457" customFormat="1">
      <c r="I247" s="450"/>
    </row>
  </sheetData>
  <protectedRanges>
    <protectedRange sqref="B51:B61 B109:B110 B28:B37 B67:B68 B39:B49 B70:B79 B113:B155 B2:B26 B63:B65 B81:B107" name="Intervalo2_1_1_1_1_1_21_2"/>
    <protectedRange sqref="D8:D9" name="Intervalo1_2_1_2_1_1_1_5_2"/>
    <protectedRange sqref="B27" name="Intervalo2_1_1_1_1_1"/>
    <protectedRange sqref="B50" name="Intervalo2_1_1_1_1_1_1"/>
    <protectedRange sqref="B66" name="Intervalo2_1_1_1_1_1_2"/>
    <protectedRange sqref="B108" name="Intervalo2_1_1_1_1_1_3"/>
    <protectedRange sqref="B111" name="Intervalo2_1_1_1_1_1_4"/>
    <protectedRange sqref="B38" name="Intervalo2_1_1_1_1_1_5_2"/>
    <protectedRange sqref="B69" name="Intervalo2_1_1_1_1_1_6_1"/>
    <protectedRange sqref="B112" name="Intervalo2_1_1_1_1_1_7_1"/>
    <protectedRange sqref="B62" name="Intervalo2_1_1_1_1_1_8"/>
    <protectedRange sqref="B80" name="Intervalo2_1_1_1_1_1_9"/>
  </protectedRanges>
  <printOptions horizontalCentered="1" verticalCentered="1"/>
  <pageMargins left="0" right="0" top="0" bottom="0" header="0.31496062992125984" footer="0.31496062992125984"/>
  <pageSetup paperSize="9" scale="26" fitToWidth="2" fitToHeight="2" orientation="landscape" r:id="rId1"/>
  <rowBreaks count="1" manualBreakCount="1">
    <brk id="74" max="27" man="1"/>
  </rowBreaks>
  <colBreaks count="1" manualBreakCount="1">
    <brk id="28" max="1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C652"/>
  <sheetViews>
    <sheetView topLeftCell="G1" zoomScale="80" zoomScaleNormal="80" zoomScaleSheetLayoutView="35" workbookViewId="0">
      <selection activeCell="J11" sqref="J11"/>
    </sheetView>
  </sheetViews>
  <sheetFormatPr defaultColWidth="9.140625" defaultRowHeight="15"/>
  <cols>
    <col min="1" max="1" width="30.140625" style="287" customWidth="1"/>
    <col min="2" max="2" width="82.140625" customWidth="1"/>
    <col min="3" max="3" width="26.42578125" customWidth="1"/>
    <col min="4" max="4" width="31" customWidth="1"/>
    <col min="5" max="5" width="66.42578125" style="288" bestFit="1" customWidth="1"/>
    <col min="6" max="7" width="13.28515625" customWidth="1"/>
    <col min="8" max="8" width="20.42578125" style="288" customWidth="1"/>
    <col min="9" max="9" width="17.28515625" customWidth="1"/>
    <col min="10" max="10" width="58.140625" customWidth="1"/>
    <col min="11" max="11" width="19.85546875" style="308" customWidth="1"/>
    <col min="12" max="12" width="18.5703125" customWidth="1"/>
  </cols>
  <sheetData>
    <row r="1" spans="1:13" ht="30">
      <c r="A1" s="642" t="s">
        <v>177</v>
      </c>
      <c r="B1" s="642" t="s">
        <v>178</v>
      </c>
      <c r="C1" s="642" t="s">
        <v>649</v>
      </c>
      <c r="D1" s="642" t="s">
        <v>657</v>
      </c>
      <c r="E1" s="642" t="s">
        <v>650</v>
      </c>
      <c r="F1" s="642" t="s">
        <v>651</v>
      </c>
      <c r="G1" s="643" t="s">
        <v>652</v>
      </c>
      <c r="H1" s="643" t="s">
        <v>653</v>
      </c>
      <c r="I1" s="644" t="s">
        <v>654</v>
      </c>
      <c r="J1" s="645" t="s">
        <v>655</v>
      </c>
      <c r="K1" s="644" t="s">
        <v>656</v>
      </c>
      <c r="L1" s="646" t="s">
        <v>204</v>
      </c>
      <c r="M1" s="2"/>
    </row>
    <row r="2" spans="1:13" s="284" customFormat="1">
      <c r="A2" s="298" t="s">
        <v>636</v>
      </c>
      <c r="B2" s="647" t="s">
        <v>509</v>
      </c>
      <c r="C2" s="362" t="s">
        <v>1040</v>
      </c>
      <c r="D2" s="362" t="s">
        <v>1041</v>
      </c>
      <c r="E2" s="393" t="s">
        <v>1042</v>
      </c>
      <c r="F2" s="360" t="s">
        <v>872</v>
      </c>
      <c r="G2" s="361" t="s">
        <v>873</v>
      </c>
      <c r="H2" s="362" t="s">
        <v>1043</v>
      </c>
      <c r="I2" s="362" t="s">
        <v>999</v>
      </c>
      <c r="J2" s="355" t="s">
        <v>1044</v>
      </c>
      <c r="K2" s="400" t="s">
        <v>884</v>
      </c>
      <c r="L2" s="401">
        <v>1883.34</v>
      </c>
      <c r="M2" s="283"/>
    </row>
    <row r="3" spans="1:13" s="284" customFormat="1">
      <c r="A3" s="298" t="s">
        <v>636</v>
      </c>
      <c r="B3" s="647" t="s">
        <v>509</v>
      </c>
      <c r="C3" s="395" t="s">
        <v>1040</v>
      </c>
      <c r="D3" s="362" t="s">
        <v>1045</v>
      </c>
      <c r="E3" s="393" t="s">
        <v>1046</v>
      </c>
      <c r="F3" s="360" t="s">
        <v>872</v>
      </c>
      <c r="G3" s="361" t="s">
        <v>873</v>
      </c>
      <c r="H3" s="359" t="s">
        <v>1047</v>
      </c>
      <c r="I3" s="359" t="s">
        <v>998</v>
      </c>
      <c r="J3" s="352" t="s">
        <v>1048</v>
      </c>
      <c r="K3" s="356">
        <v>2611606</v>
      </c>
      <c r="L3" s="401">
        <v>960</v>
      </c>
      <c r="M3" s="283"/>
    </row>
    <row r="4" spans="1:13" s="284" customFormat="1">
      <c r="A4" s="298" t="s">
        <v>636</v>
      </c>
      <c r="B4" s="647" t="s">
        <v>509</v>
      </c>
      <c r="C4" s="298" t="s">
        <v>1049</v>
      </c>
      <c r="D4" s="648" t="s">
        <v>1050</v>
      </c>
      <c r="E4" s="360" t="s">
        <v>1051</v>
      </c>
      <c r="F4" s="360" t="s">
        <v>872</v>
      </c>
      <c r="G4" s="361" t="s">
        <v>873</v>
      </c>
      <c r="H4" s="359" t="s">
        <v>1052</v>
      </c>
      <c r="I4" s="359" t="s">
        <v>1005</v>
      </c>
      <c r="J4" s="352" t="s">
        <v>1053</v>
      </c>
      <c r="K4" s="356">
        <v>2611606</v>
      </c>
      <c r="L4" s="401">
        <v>890</v>
      </c>
      <c r="M4" s="283"/>
    </row>
    <row r="5" spans="1:13" s="284" customFormat="1">
      <c r="A5" s="298" t="s">
        <v>636</v>
      </c>
      <c r="B5" s="647" t="s">
        <v>509</v>
      </c>
      <c r="C5" s="298" t="s">
        <v>1049</v>
      </c>
      <c r="D5" s="648" t="s">
        <v>980</v>
      </c>
      <c r="E5" s="360" t="s">
        <v>981</v>
      </c>
      <c r="F5" s="359" t="s">
        <v>872</v>
      </c>
      <c r="G5" s="361" t="s">
        <v>873</v>
      </c>
      <c r="H5" s="359" t="s">
        <v>1054</v>
      </c>
      <c r="I5" s="359" t="s">
        <v>1055</v>
      </c>
      <c r="J5" s="352" t="s">
        <v>1056</v>
      </c>
      <c r="K5" s="356">
        <v>2607901</v>
      </c>
      <c r="L5" s="401">
        <v>1437.14</v>
      </c>
      <c r="M5" s="283"/>
    </row>
    <row r="6" spans="1:13" s="284" customFormat="1">
      <c r="A6" s="298" t="s">
        <v>636</v>
      </c>
      <c r="B6" s="647" t="s">
        <v>509</v>
      </c>
      <c r="C6" s="298" t="s">
        <v>157</v>
      </c>
      <c r="D6" s="648" t="s">
        <v>1057</v>
      </c>
      <c r="E6" s="360" t="s">
        <v>1058</v>
      </c>
      <c r="F6" s="360" t="s">
        <v>872</v>
      </c>
      <c r="G6" s="361" t="s">
        <v>873</v>
      </c>
      <c r="H6" s="359" t="s">
        <v>1059</v>
      </c>
      <c r="I6" s="359" t="s">
        <v>998</v>
      </c>
      <c r="J6" s="352" t="s">
        <v>1060</v>
      </c>
      <c r="K6" s="356">
        <v>2804805</v>
      </c>
      <c r="L6" s="401">
        <v>4666</v>
      </c>
      <c r="M6" s="283"/>
    </row>
    <row r="7" spans="1:13" s="284" customFormat="1">
      <c r="A7" s="298" t="s">
        <v>636</v>
      </c>
      <c r="B7" s="647" t="s">
        <v>509</v>
      </c>
      <c r="C7" s="298" t="s">
        <v>874</v>
      </c>
      <c r="D7" s="648" t="s">
        <v>1061</v>
      </c>
      <c r="E7" s="360" t="s">
        <v>1062</v>
      </c>
      <c r="F7" s="360" t="s">
        <v>872</v>
      </c>
      <c r="G7" s="361" t="s">
        <v>873</v>
      </c>
      <c r="H7" s="359" t="s">
        <v>1063</v>
      </c>
      <c r="I7" s="359" t="s">
        <v>998</v>
      </c>
      <c r="J7" s="352" t="s">
        <v>1064</v>
      </c>
      <c r="K7" s="356">
        <v>2708402</v>
      </c>
      <c r="L7" s="401">
        <v>251.98</v>
      </c>
      <c r="M7" s="283"/>
    </row>
    <row r="8" spans="1:13" s="284" customFormat="1">
      <c r="A8" s="298" t="s">
        <v>636</v>
      </c>
      <c r="B8" s="647" t="s">
        <v>509</v>
      </c>
      <c r="C8" s="298" t="s">
        <v>874</v>
      </c>
      <c r="D8" s="648" t="s">
        <v>1065</v>
      </c>
      <c r="E8" s="360" t="s">
        <v>1066</v>
      </c>
      <c r="F8" s="360" t="s">
        <v>872</v>
      </c>
      <c r="G8" s="361" t="s">
        <v>873</v>
      </c>
      <c r="H8" s="359" t="s">
        <v>1067</v>
      </c>
      <c r="I8" s="359" t="s">
        <v>998</v>
      </c>
      <c r="J8" s="352" t="s">
        <v>1068</v>
      </c>
      <c r="K8" s="356">
        <v>2611606</v>
      </c>
      <c r="L8" s="401">
        <v>1326</v>
      </c>
      <c r="M8" s="283"/>
    </row>
    <row r="9" spans="1:13" s="284" customFormat="1">
      <c r="A9" s="298" t="s">
        <v>636</v>
      </c>
      <c r="B9" s="647" t="s">
        <v>509</v>
      </c>
      <c r="C9" s="298" t="s">
        <v>157</v>
      </c>
      <c r="D9" s="648" t="s">
        <v>1069</v>
      </c>
      <c r="E9" s="360" t="s">
        <v>1070</v>
      </c>
      <c r="F9" s="360" t="s">
        <v>872</v>
      </c>
      <c r="G9" s="361" t="s">
        <v>873</v>
      </c>
      <c r="H9" s="359" t="s">
        <v>1071</v>
      </c>
      <c r="I9" s="359" t="s">
        <v>997</v>
      </c>
      <c r="J9" s="352" t="s">
        <v>1072</v>
      </c>
      <c r="K9" s="356">
        <v>3106200</v>
      </c>
      <c r="L9" s="401">
        <v>1119.73</v>
      </c>
      <c r="M9" s="283"/>
    </row>
    <row r="10" spans="1:13" s="284" customFormat="1">
      <c r="A10" s="298" t="s">
        <v>636</v>
      </c>
      <c r="B10" s="647" t="s">
        <v>509</v>
      </c>
      <c r="C10" s="362" t="s">
        <v>874</v>
      </c>
      <c r="D10" s="362" t="s">
        <v>996</v>
      </c>
      <c r="E10" s="393" t="s">
        <v>1073</v>
      </c>
      <c r="F10" s="393" t="s">
        <v>872</v>
      </c>
      <c r="G10" s="361" t="s">
        <v>873</v>
      </c>
      <c r="H10" s="359" t="s">
        <v>1074</v>
      </c>
      <c r="I10" s="359" t="s">
        <v>999</v>
      </c>
      <c r="J10" s="352" t="s">
        <v>1075</v>
      </c>
      <c r="K10" s="402">
        <v>2603454</v>
      </c>
      <c r="L10" s="401">
        <v>5140.4399999999996</v>
      </c>
      <c r="M10" s="283"/>
    </row>
    <row r="11" spans="1:13" s="284" customFormat="1">
      <c r="A11" s="298" t="s">
        <v>636</v>
      </c>
      <c r="B11" s="647" t="s">
        <v>509</v>
      </c>
      <c r="C11" s="298" t="s">
        <v>157</v>
      </c>
      <c r="D11" s="392" t="s">
        <v>1076</v>
      </c>
      <c r="E11" s="394" t="s">
        <v>1077</v>
      </c>
      <c r="F11" s="360" t="s">
        <v>872</v>
      </c>
      <c r="G11" s="361" t="s">
        <v>873</v>
      </c>
      <c r="H11" s="359" t="s">
        <v>1078</v>
      </c>
      <c r="I11" s="359" t="s">
        <v>999</v>
      </c>
      <c r="J11" s="352" t="s">
        <v>1079</v>
      </c>
      <c r="K11" s="403">
        <v>3136702</v>
      </c>
      <c r="L11" s="401">
        <v>1569.07</v>
      </c>
      <c r="M11" s="283"/>
    </row>
    <row r="12" spans="1:13" s="284" customFormat="1">
      <c r="A12" s="298" t="s">
        <v>636</v>
      </c>
      <c r="B12" s="647" t="s">
        <v>509</v>
      </c>
      <c r="C12" s="362" t="s">
        <v>157</v>
      </c>
      <c r="D12" s="362" t="s">
        <v>887</v>
      </c>
      <c r="E12" s="649" t="s">
        <v>886</v>
      </c>
      <c r="F12" s="393" t="s">
        <v>872</v>
      </c>
      <c r="G12" s="393" t="s">
        <v>873</v>
      </c>
      <c r="H12" s="649">
        <v>150566</v>
      </c>
      <c r="I12" s="650">
        <v>44909</v>
      </c>
      <c r="J12" s="352" t="s">
        <v>1080</v>
      </c>
      <c r="K12" s="402">
        <v>2611606</v>
      </c>
      <c r="L12" s="401">
        <v>3992.07</v>
      </c>
      <c r="M12" s="283"/>
    </row>
    <row r="13" spans="1:13" s="284" customFormat="1">
      <c r="A13" s="298" t="s">
        <v>636</v>
      </c>
      <c r="B13" s="647" t="s">
        <v>509</v>
      </c>
      <c r="C13" s="362" t="s">
        <v>874</v>
      </c>
      <c r="D13" s="362" t="s">
        <v>1081</v>
      </c>
      <c r="E13" s="393" t="s">
        <v>1082</v>
      </c>
      <c r="F13" s="360" t="s">
        <v>872</v>
      </c>
      <c r="G13" s="361" t="s">
        <v>873</v>
      </c>
      <c r="H13" s="362" t="s">
        <v>1083</v>
      </c>
      <c r="I13" s="362" t="s">
        <v>987</v>
      </c>
      <c r="J13" s="355" t="s">
        <v>1084</v>
      </c>
      <c r="K13" s="400" t="s">
        <v>1085</v>
      </c>
      <c r="L13" s="401">
        <v>457</v>
      </c>
      <c r="M13" s="283"/>
    </row>
    <row r="14" spans="1:13" s="284" customFormat="1">
      <c r="A14" s="298" t="s">
        <v>636</v>
      </c>
      <c r="B14" s="647" t="s">
        <v>509</v>
      </c>
      <c r="C14" s="651" t="s">
        <v>157</v>
      </c>
      <c r="D14" s="395" t="s">
        <v>883</v>
      </c>
      <c r="E14" s="396" t="s">
        <v>1086</v>
      </c>
      <c r="F14" s="361" t="s">
        <v>872</v>
      </c>
      <c r="G14" s="361" t="s">
        <v>873</v>
      </c>
      <c r="H14" s="359" t="s">
        <v>1087</v>
      </c>
      <c r="I14" s="359" t="s">
        <v>997</v>
      </c>
      <c r="J14" s="352" t="s">
        <v>1088</v>
      </c>
      <c r="K14" s="356">
        <v>3136702</v>
      </c>
      <c r="L14" s="401">
        <v>10743.4</v>
      </c>
      <c r="M14" s="283"/>
    </row>
    <row r="15" spans="1:13" s="284" customFormat="1">
      <c r="A15" s="298" t="s">
        <v>636</v>
      </c>
      <c r="B15" s="647" t="s">
        <v>509</v>
      </c>
      <c r="C15" s="651" t="s">
        <v>157</v>
      </c>
      <c r="D15" s="395" t="s">
        <v>892</v>
      </c>
      <c r="E15" s="396" t="s">
        <v>979</v>
      </c>
      <c r="F15" s="361" t="s">
        <v>872</v>
      </c>
      <c r="G15" s="361" t="s">
        <v>873</v>
      </c>
      <c r="H15" s="359" t="s">
        <v>1089</v>
      </c>
      <c r="I15" s="359" t="s">
        <v>1005</v>
      </c>
      <c r="J15" s="352" t="s">
        <v>1090</v>
      </c>
      <c r="K15" s="356">
        <v>2610707</v>
      </c>
      <c r="L15" s="401">
        <v>2274</v>
      </c>
      <c r="M15" s="283"/>
    </row>
    <row r="16" spans="1:13" s="284" customFormat="1">
      <c r="A16" s="298" t="s">
        <v>636</v>
      </c>
      <c r="B16" s="647" t="s">
        <v>509</v>
      </c>
      <c r="C16" s="395" t="s">
        <v>157</v>
      </c>
      <c r="D16" s="395" t="s">
        <v>977</v>
      </c>
      <c r="E16" s="396" t="s">
        <v>978</v>
      </c>
      <c r="F16" s="361" t="s">
        <v>872</v>
      </c>
      <c r="G16" s="361" t="s">
        <v>873</v>
      </c>
      <c r="H16" s="359" t="s">
        <v>1091</v>
      </c>
      <c r="I16" s="359" t="s">
        <v>1092</v>
      </c>
      <c r="J16" s="352" t="s">
        <v>1093</v>
      </c>
      <c r="K16" s="356">
        <v>2611606</v>
      </c>
      <c r="L16" s="401">
        <v>1379.5</v>
      </c>
      <c r="M16" s="283"/>
    </row>
    <row r="17" spans="1:13" s="284" customFormat="1">
      <c r="A17" s="298" t="s">
        <v>636</v>
      </c>
      <c r="B17" s="647" t="s">
        <v>509</v>
      </c>
      <c r="C17" s="395" t="s">
        <v>874</v>
      </c>
      <c r="D17" s="395" t="s">
        <v>1094</v>
      </c>
      <c r="E17" s="396" t="s">
        <v>1095</v>
      </c>
      <c r="F17" s="361" t="s">
        <v>872</v>
      </c>
      <c r="G17" s="361" t="s">
        <v>873</v>
      </c>
      <c r="H17" s="359" t="s">
        <v>1096</v>
      </c>
      <c r="I17" s="359" t="s">
        <v>999</v>
      </c>
      <c r="J17" s="352" t="s">
        <v>1097</v>
      </c>
      <c r="K17" s="356">
        <v>3550308</v>
      </c>
      <c r="L17" s="401">
        <v>548.16</v>
      </c>
      <c r="M17" s="283"/>
    </row>
    <row r="18" spans="1:13" s="284" customFormat="1" ht="16.5" customHeight="1">
      <c r="A18" s="298" t="s">
        <v>636</v>
      </c>
      <c r="B18" s="647" t="s">
        <v>509</v>
      </c>
      <c r="C18" s="395" t="s">
        <v>874</v>
      </c>
      <c r="D18" s="359" t="s">
        <v>885</v>
      </c>
      <c r="E18" s="360" t="s">
        <v>886</v>
      </c>
      <c r="F18" s="360" t="s">
        <v>872</v>
      </c>
      <c r="G18" s="361" t="s">
        <v>873</v>
      </c>
      <c r="H18" s="359" t="s">
        <v>1098</v>
      </c>
      <c r="I18" s="359" t="s">
        <v>1099</v>
      </c>
      <c r="J18" s="352" t="s">
        <v>1100</v>
      </c>
      <c r="K18" s="356">
        <v>2611606</v>
      </c>
      <c r="L18" s="401">
        <v>1356.76</v>
      </c>
      <c r="M18" s="283"/>
    </row>
    <row r="19" spans="1:13" s="286" customFormat="1">
      <c r="A19" s="298" t="s">
        <v>636</v>
      </c>
      <c r="B19" s="647" t="s">
        <v>509</v>
      </c>
      <c r="C19" s="362" t="s">
        <v>874</v>
      </c>
      <c r="D19" s="362" t="s">
        <v>996</v>
      </c>
      <c r="E19" s="649" t="s">
        <v>1073</v>
      </c>
      <c r="F19" s="393" t="s">
        <v>872</v>
      </c>
      <c r="G19" s="393" t="s">
        <v>873</v>
      </c>
      <c r="H19" s="649">
        <v>173253</v>
      </c>
      <c r="I19" s="650">
        <v>44921</v>
      </c>
      <c r="J19" s="352" t="s">
        <v>1101</v>
      </c>
      <c r="K19" s="403">
        <v>2603454</v>
      </c>
      <c r="L19" s="401">
        <v>495</v>
      </c>
      <c r="M19" s="285"/>
    </row>
    <row r="20" spans="1:13" s="286" customFormat="1">
      <c r="A20" s="298" t="s">
        <v>636</v>
      </c>
      <c r="B20" s="647" t="s">
        <v>509</v>
      </c>
      <c r="C20" s="392" t="s">
        <v>874</v>
      </c>
      <c r="D20" s="392" t="s">
        <v>1102</v>
      </c>
      <c r="E20" s="394" t="s">
        <v>1103</v>
      </c>
      <c r="F20" s="360" t="s">
        <v>872</v>
      </c>
      <c r="G20" s="361" t="s">
        <v>873</v>
      </c>
      <c r="H20" s="359" t="s">
        <v>1104</v>
      </c>
      <c r="I20" s="359" t="s">
        <v>1099</v>
      </c>
      <c r="J20" s="352" t="s">
        <v>1105</v>
      </c>
      <c r="K20" s="402">
        <v>2611606</v>
      </c>
      <c r="L20" s="401">
        <v>1314.4</v>
      </c>
      <c r="M20" s="285"/>
    </row>
    <row r="21" spans="1:13" s="286" customFormat="1">
      <c r="A21" s="298" t="s">
        <v>636</v>
      </c>
      <c r="B21" s="647" t="s">
        <v>509</v>
      </c>
      <c r="C21" s="362" t="s">
        <v>157</v>
      </c>
      <c r="D21" s="362" t="s">
        <v>892</v>
      </c>
      <c r="E21" s="649" t="s">
        <v>979</v>
      </c>
      <c r="F21" s="393" t="s">
        <v>872</v>
      </c>
      <c r="G21" s="393" t="s">
        <v>873</v>
      </c>
      <c r="H21" s="649">
        <v>398219</v>
      </c>
      <c r="I21" s="650">
        <v>44917</v>
      </c>
      <c r="J21" s="352" t="s">
        <v>1106</v>
      </c>
      <c r="K21" s="403">
        <v>2610707</v>
      </c>
      <c r="L21" s="401">
        <v>7962.2</v>
      </c>
      <c r="M21" s="285"/>
    </row>
    <row r="22" spans="1:13" s="286" customFormat="1">
      <c r="A22" s="298" t="s">
        <v>636</v>
      </c>
      <c r="B22" s="647" t="s">
        <v>509</v>
      </c>
      <c r="C22" s="359" t="s">
        <v>157</v>
      </c>
      <c r="D22" s="648" t="s">
        <v>1069</v>
      </c>
      <c r="E22" s="360" t="s">
        <v>1070</v>
      </c>
      <c r="F22" s="360" t="s">
        <v>872</v>
      </c>
      <c r="G22" s="361" t="s">
        <v>873</v>
      </c>
      <c r="H22" s="359" t="s">
        <v>1107</v>
      </c>
      <c r="I22" s="359" t="s">
        <v>1099</v>
      </c>
      <c r="J22" s="352" t="s">
        <v>1108</v>
      </c>
      <c r="K22" s="356">
        <v>3106200</v>
      </c>
      <c r="L22" s="401">
        <v>238.9</v>
      </c>
      <c r="M22" s="285"/>
    </row>
    <row r="23" spans="1:13" s="284" customFormat="1">
      <c r="A23" s="298" t="s">
        <v>636</v>
      </c>
      <c r="B23" s="647" t="s">
        <v>509</v>
      </c>
      <c r="C23" s="362" t="s">
        <v>157</v>
      </c>
      <c r="D23" s="362" t="s">
        <v>977</v>
      </c>
      <c r="E23" s="393" t="s">
        <v>978</v>
      </c>
      <c r="F23" s="393" t="s">
        <v>872</v>
      </c>
      <c r="G23" s="361" t="s">
        <v>873</v>
      </c>
      <c r="H23" s="359" t="s">
        <v>1109</v>
      </c>
      <c r="I23" s="359" t="s">
        <v>1110</v>
      </c>
      <c r="J23" s="352" t="s">
        <v>1111</v>
      </c>
      <c r="K23" s="402">
        <v>2611606</v>
      </c>
      <c r="L23" s="401">
        <v>5535.17</v>
      </c>
      <c r="M23" s="283"/>
    </row>
    <row r="24" spans="1:13" s="284" customFormat="1">
      <c r="A24" s="298" t="s">
        <v>636</v>
      </c>
      <c r="B24" s="647" t="s">
        <v>509</v>
      </c>
      <c r="C24" s="395" t="s">
        <v>155</v>
      </c>
      <c r="D24" s="359" t="s">
        <v>932</v>
      </c>
      <c r="E24" s="360" t="s">
        <v>933</v>
      </c>
      <c r="F24" s="361" t="s">
        <v>872</v>
      </c>
      <c r="G24" s="361" t="s">
        <v>873</v>
      </c>
      <c r="H24" s="359" t="s">
        <v>1112</v>
      </c>
      <c r="I24" s="359" t="s">
        <v>1113</v>
      </c>
      <c r="J24" s="352" t="s">
        <v>1114</v>
      </c>
      <c r="K24" s="356">
        <v>2607901</v>
      </c>
      <c r="L24" s="401">
        <v>1717.21</v>
      </c>
      <c r="M24" s="283"/>
    </row>
    <row r="25" spans="1:13" s="284" customFormat="1">
      <c r="A25" s="298" t="s">
        <v>636</v>
      </c>
      <c r="B25" s="647" t="s">
        <v>509</v>
      </c>
      <c r="C25" s="359" t="s">
        <v>155</v>
      </c>
      <c r="D25" s="359" t="s">
        <v>932</v>
      </c>
      <c r="E25" s="360" t="s">
        <v>933</v>
      </c>
      <c r="F25" s="361" t="s">
        <v>872</v>
      </c>
      <c r="G25" s="361" t="s">
        <v>873</v>
      </c>
      <c r="H25" s="359" t="s">
        <v>1115</v>
      </c>
      <c r="I25" s="650">
        <v>44896</v>
      </c>
      <c r="J25" s="352" t="s">
        <v>1116</v>
      </c>
      <c r="K25" s="403">
        <v>2607901</v>
      </c>
      <c r="L25" s="401">
        <v>886.69</v>
      </c>
      <c r="M25" s="283"/>
    </row>
    <row r="26" spans="1:13" s="284" customFormat="1">
      <c r="A26" s="298" t="s">
        <v>636</v>
      </c>
      <c r="B26" s="647" t="s">
        <v>509</v>
      </c>
      <c r="C26" s="359" t="s">
        <v>155</v>
      </c>
      <c r="D26" s="359" t="s">
        <v>932</v>
      </c>
      <c r="E26" s="360" t="s">
        <v>933</v>
      </c>
      <c r="F26" s="361" t="s">
        <v>872</v>
      </c>
      <c r="G26" s="361" t="s">
        <v>873</v>
      </c>
      <c r="H26" s="359" t="s">
        <v>1117</v>
      </c>
      <c r="I26" s="359" t="s">
        <v>1113</v>
      </c>
      <c r="J26" s="352" t="s">
        <v>1118</v>
      </c>
      <c r="K26" s="358">
        <v>2607901</v>
      </c>
      <c r="L26" s="401">
        <v>1562</v>
      </c>
      <c r="M26" s="283"/>
    </row>
    <row r="27" spans="1:13" s="284" customFormat="1">
      <c r="A27" s="298" t="s">
        <v>636</v>
      </c>
      <c r="B27" s="647" t="s">
        <v>509</v>
      </c>
      <c r="C27" s="359" t="s">
        <v>155</v>
      </c>
      <c r="D27" s="359" t="s">
        <v>932</v>
      </c>
      <c r="E27" s="360" t="s">
        <v>933</v>
      </c>
      <c r="F27" s="361" t="s">
        <v>872</v>
      </c>
      <c r="G27" s="361" t="s">
        <v>873</v>
      </c>
      <c r="H27" s="359" t="s">
        <v>1119</v>
      </c>
      <c r="I27" s="359" t="s">
        <v>1120</v>
      </c>
      <c r="J27" s="352" t="s">
        <v>1121</v>
      </c>
      <c r="K27" s="358">
        <v>2607901</v>
      </c>
      <c r="L27" s="401">
        <v>78.010000000000005</v>
      </c>
      <c r="M27" s="283"/>
    </row>
    <row r="28" spans="1:13" s="284" customFormat="1">
      <c r="A28" s="298" t="s">
        <v>636</v>
      </c>
      <c r="B28" s="647" t="s">
        <v>509</v>
      </c>
      <c r="C28" s="359" t="s">
        <v>155</v>
      </c>
      <c r="D28" s="359" t="s">
        <v>932</v>
      </c>
      <c r="E28" s="360" t="s">
        <v>933</v>
      </c>
      <c r="F28" s="361" t="s">
        <v>872</v>
      </c>
      <c r="G28" s="361" t="s">
        <v>873</v>
      </c>
      <c r="H28" s="359" t="s">
        <v>1122</v>
      </c>
      <c r="I28" s="359" t="s">
        <v>1123</v>
      </c>
      <c r="J28" s="352" t="s">
        <v>1124</v>
      </c>
      <c r="K28" s="402">
        <v>2607901</v>
      </c>
      <c r="L28" s="401">
        <v>2156.42</v>
      </c>
      <c r="M28" s="283"/>
    </row>
    <row r="29" spans="1:13" s="284" customFormat="1">
      <c r="A29" s="298" t="s">
        <v>636</v>
      </c>
      <c r="B29" s="647" t="s">
        <v>509</v>
      </c>
      <c r="C29" s="359" t="s">
        <v>155</v>
      </c>
      <c r="D29" s="359" t="s">
        <v>932</v>
      </c>
      <c r="E29" s="360" t="s">
        <v>933</v>
      </c>
      <c r="F29" s="361" t="s">
        <v>872</v>
      </c>
      <c r="G29" s="361" t="s">
        <v>873</v>
      </c>
      <c r="H29" s="359" t="s">
        <v>1125</v>
      </c>
      <c r="I29" s="359" t="s">
        <v>1126</v>
      </c>
      <c r="J29" s="352" t="s">
        <v>1127</v>
      </c>
      <c r="K29" s="356">
        <v>2607901</v>
      </c>
      <c r="L29" s="401">
        <v>436.96</v>
      </c>
      <c r="M29" s="283"/>
    </row>
    <row r="30" spans="1:13" s="284" customFormat="1">
      <c r="A30" s="298" t="s">
        <v>636</v>
      </c>
      <c r="B30" s="647" t="s">
        <v>509</v>
      </c>
      <c r="C30" s="359" t="s">
        <v>155</v>
      </c>
      <c r="D30" s="359" t="s">
        <v>932</v>
      </c>
      <c r="E30" s="360" t="s">
        <v>933</v>
      </c>
      <c r="F30" s="361" t="s">
        <v>872</v>
      </c>
      <c r="G30" s="361" t="s">
        <v>873</v>
      </c>
      <c r="H30" s="359" t="s">
        <v>1128</v>
      </c>
      <c r="I30" s="359" t="s">
        <v>1129</v>
      </c>
      <c r="J30" s="352" t="s">
        <v>1130</v>
      </c>
      <c r="K30" s="403">
        <v>2607901</v>
      </c>
      <c r="L30" s="652">
        <v>436.96</v>
      </c>
      <c r="M30" s="283"/>
    </row>
    <row r="31" spans="1:13" s="284" customFormat="1">
      <c r="A31" s="298" t="s">
        <v>636</v>
      </c>
      <c r="B31" s="647" t="s">
        <v>509</v>
      </c>
      <c r="C31" s="359" t="s">
        <v>155</v>
      </c>
      <c r="D31" s="359" t="s">
        <v>932</v>
      </c>
      <c r="E31" s="360" t="s">
        <v>933</v>
      </c>
      <c r="F31" s="361" t="s">
        <v>872</v>
      </c>
      <c r="G31" s="361" t="s">
        <v>873</v>
      </c>
      <c r="H31" s="649">
        <v>916</v>
      </c>
      <c r="I31" s="650">
        <v>44908</v>
      </c>
      <c r="J31" s="352" t="s">
        <v>1131</v>
      </c>
      <c r="K31" s="356">
        <v>2607901</v>
      </c>
      <c r="L31" s="391">
        <v>582.63</v>
      </c>
      <c r="M31" s="283"/>
    </row>
    <row r="32" spans="1:13" s="284" customFormat="1">
      <c r="A32" s="298" t="s">
        <v>636</v>
      </c>
      <c r="B32" s="647" t="s">
        <v>509</v>
      </c>
      <c r="C32" s="359" t="s">
        <v>155</v>
      </c>
      <c r="D32" s="359" t="s">
        <v>932</v>
      </c>
      <c r="E32" s="360" t="s">
        <v>933</v>
      </c>
      <c r="F32" s="361" t="s">
        <v>872</v>
      </c>
      <c r="G32" s="361" t="s">
        <v>873</v>
      </c>
      <c r="H32" s="359" t="s">
        <v>1132</v>
      </c>
      <c r="I32" s="359" t="s">
        <v>1055</v>
      </c>
      <c r="J32" s="352" t="s">
        <v>1133</v>
      </c>
      <c r="K32" s="358">
        <v>2607901</v>
      </c>
      <c r="L32" s="401">
        <v>1838.65</v>
      </c>
      <c r="M32" s="283"/>
    </row>
    <row r="33" spans="1:523" s="284" customFormat="1">
      <c r="A33" s="298" t="s">
        <v>636</v>
      </c>
      <c r="B33" s="647" t="s">
        <v>509</v>
      </c>
      <c r="C33" s="359" t="s">
        <v>155</v>
      </c>
      <c r="D33" s="359" t="s">
        <v>932</v>
      </c>
      <c r="E33" s="360" t="s">
        <v>933</v>
      </c>
      <c r="F33" s="361" t="s">
        <v>872</v>
      </c>
      <c r="G33" s="361" t="s">
        <v>873</v>
      </c>
      <c r="H33" s="359" t="s">
        <v>1134</v>
      </c>
      <c r="I33" s="359" t="s">
        <v>1092</v>
      </c>
      <c r="J33" s="352" t="s">
        <v>1135</v>
      </c>
      <c r="K33" s="358">
        <v>2607901</v>
      </c>
      <c r="L33" s="401">
        <v>1323.66</v>
      </c>
      <c r="M33" s="283"/>
    </row>
    <row r="34" spans="1:523" s="284" customFormat="1">
      <c r="A34" s="298" t="s">
        <v>636</v>
      </c>
      <c r="B34" s="647" t="s">
        <v>509</v>
      </c>
      <c r="C34" s="359" t="s">
        <v>155</v>
      </c>
      <c r="D34" s="359" t="s">
        <v>932</v>
      </c>
      <c r="E34" s="360" t="s">
        <v>933</v>
      </c>
      <c r="F34" s="361" t="s">
        <v>872</v>
      </c>
      <c r="G34" s="361" t="s">
        <v>873</v>
      </c>
      <c r="H34" s="359" t="s">
        <v>1136</v>
      </c>
      <c r="I34" s="359" t="s">
        <v>1137</v>
      </c>
      <c r="J34" s="352" t="s">
        <v>1138</v>
      </c>
      <c r="K34" s="402">
        <v>2607901</v>
      </c>
      <c r="L34" s="401">
        <v>1773.38</v>
      </c>
      <c r="M34" s="283"/>
    </row>
    <row r="35" spans="1:523" s="284" customFormat="1">
      <c r="A35" s="298" t="s">
        <v>636</v>
      </c>
      <c r="B35" s="647" t="s">
        <v>509</v>
      </c>
      <c r="C35" s="359" t="s">
        <v>155</v>
      </c>
      <c r="D35" s="359" t="s">
        <v>932</v>
      </c>
      <c r="E35" s="360" t="s">
        <v>933</v>
      </c>
      <c r="F35" s="361" t="s">
        <v>872</v>
      </c>
      <c r="G35" s="361" t="s">
        <v>873</v>
      </c>
      <c r="H35" s="359" t="s">
        <v>1139</v>
      </c>
      <c r="I35" s="359" t="s">
        <v>1004</v>
      </c>
      <c r="J35" s="352" t="s">
        <v>1140</v>
      </c>
      <c r="K35" s="356">
        <v>2607901</v>
      </c>
      <c r="L35" s="401">
        <v>1760.64</v>
      </c>
      <c r="M35" s="283"/>
    </row>
    <row r="36" spans="1:523" s="284" customFormat="1">
      <c r="A36" s="298" t="s">
        <v>508</v>
      </c>
      <c r="B36" s="647" t="s">
        <v>509</v>
      </c>
      <c r="C36" s="359" t="s">
        <v>155</v>
      </c>
      <c r="D36" s="359" t="s">
        <v>932</v>
      </c>
      <c r="E36" s="360" t="s">
        <v>933</v>
      </c>
      <c r="F36" s="361" t="s">
        <v>872</v>
      </c>
      <c r="G36" s="361" t="s">
        <v>873</v>
      </c>
      <c r="H36" s="359" t="s">
        <v>1141</v>
      </c>
      <c r="I36" s="359" t="s">
        <v>1142</v>
      </c>
      <c r="J36" s="352" t="s">
        <v>1143</v>
      </c>
      <c r="K36" s="403">
        <v>2607901</v>
      </c>
      <c r="L36" s="401">
        <v>2051.94</v>
      </c>
      <c r="M36" s="283"/>
    </row>
    <row r="37" spans="1:523" s="284" customFormat="1">
      <c r="A37" s="298" t="s">
        <v>636</v>
      </c>
      <c r="B37" s="647" t="s">
        <v>509</v>
      </c>
      <c r="C37" s="359" t="s">
        <v>155</v>
      </c>
      <c r="D37" s="359" t="s">
        <v>932</v>
      </c>
      <c r="E37" s="360" t="s">
        <v>933</v>
      </c>
      <c r="F37" s="361" t="s">
        <v>872</v>
      </c>
      <c r="G37" s="361" t="s">
        <v>873</v>
      </c>
      <c r="H37" s="359" t="s">
        <v>1144</v>
      </c>
      <c r="I37" s="359" t="s">
        <v>987</v>
      </c>
      <c r="J37" s="352" t="s">
        <v>1145</v>
      </c>
      <c r="K37" s="358">
        <v>2607901</v>
      </c>
      <c r="L37" s="401">
        <v>436.96</v>
      </c>
      <c r="M37" s="283"/>
    </row>
    <row r="38" spans="1:523" s="284" customFormat="1">
      <c r="A38" s="298" t="s">
        <v>636</v>
      </c>
      <c r="B38" s="647" t="s">
        <v>509</v>
      </c>
      <c r="C38" s="359" t="s">
        <v>155</v>
      </c>
      <c r="D38" s="359" t="s">
        <v>932</v>
      </c>
      <c r="E38" s="360" t="s">
        <v>933</v>
      </c>
      <c r="F38" s="361" t="s">
        <v>872</v>
      </c>
      <c r="G38" s="361" t="s">
        <v>873</v>
      </c>
      <c r="H38" s="359" t="s">
        <v>1146</v>
      </c>
      <c r="I38" s="650">
        <v>44902</v>
      </c>
      <c r="J38" s="352" t="s">
        <v>1147</v>
      </c>
      <c r="K38" s="402">
        <v>2607901</v>
      </c>
      <c r="L38" s="401">
        <v>436.96</v>
      </c>
      <c r="M38" s="283"/>
    </row>
    <row r="39" spans="1:523" s="284" customFormat="1">
      <c r="A39" s="298" t="s">
        <v>636</v>
      </c>
      <c r="B39" s="647" t="s">
        <v>509</v>
      </c>
      <c r="C39" s="359" t="s">
        <v>155</v>
      </c>
      <c r="D39" s="359" t="s">
        <v>932</v>
      </c>
      <c r="E39" s="360" t="s">
        <v>933</v>
      </c>
      <c r="F39" s="361" t="s">
        <v>872</v>
      </c>
      <c r="G39" s="361" t="s">
        <v>873</v>
      </c>
      <c r="H39" s="649">
        <v>871</v>
      </c>
      <c r="I39" s="359" t="s">
        <v>1148</v>
      </c>
      <c r="J39" s="352" t="s">
        <v>1149</v>
      </c>
      <c r="K39" s="356">
        <v>2607901</v>
      </c>
      <c r="L39" s="401">
        <v>886.69</v>
      </c>
      <c r="M39" s="283"/>
    </row>
    <row r="40" spans="1:523" s="340" customFormat="1">
      <c r="A40" s="405" t="s">
        <v>636</v>
      </c>
      <c r="B40" s="647" t="s">
        <v>509</v>
      </c>
      <c r="C40" s="395" t="s">
        <v>155</v>
      </c>
      <c r="D40" s="359" t="s">
        <v>1001</v>
      </c>
      <c r="E40" s="360" t="s">
        <v>1002</v>
      </c>
      <c r="F40" s="360" t="s">
        <v>873</v>
      </c>
      <c r="G40" s="361" t="s">
        <v>873</v>
      </c>
      <c r="H40" s="359" t="s">
        <v>1150</v>
      </c>
      <c r="I40" s="359" t="s">
        <v>1148</v>
      </c>
      <c r="J40" s="352" t="s">
        <v>1151</v>
      </c>
      <c r="K40" s="356">
        <v>2610606</v>
      </c>
      <c r="L40" s="401">
        <v>1834</v>
      </c>
      <c r="M40" s="283"/>
      <c r="N40" s="339"/>
      <c r="O40" s="339"/>
      <c r="P40" s="339"/>
      <c r="Q40" s="339"/>
      <c r="R40" s="339"/>
      <c r="S40" s="339"/>
      <c r="T40" s="339"/>
      <c r="U40" s="339"/>
      <c r="V40" s="339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  <c r="AP40" s="339"/>
      <c r="AQ40" s="339"/>
      <c r="AR40" s="339"/>
      <c r="AS40" s="339"/>
      <c r="AT40" s="339"/>
      <c r="AU40" s="339"/>
      <c r="AV40" s="339"/>
      <c r="AW40" s="339"/>
      <c r="AX40" s="339"/>
      <c r="AY40" s="339"/>
      <c r="AZ40" s="339"/>
      <c r="BA40" s="339"/>
      <c r="BB40" s="339"/>
      <c r="BC40" s="339"/>
      <c r="BD40" s="339"/>
      <c r="BE40" s="339"/>
      <c r="BF40" s="339"/>
      <c r="BG40" s="339"/>
      <c r="BH40" s="339"/>
      <c r="BI40" s="339"/>
      <c r="BJ40" s="339"/>
      <c r="BK40" s="339"/>
      <c r="BL40" s="339"/>
      <c r="BM40" s="339"/>
      <c r="BN40" s="339"/>
      <c r="BO40" s="339"/>
      <c r="BP40" s="339"/>
      <c r="BQ40" s="339"/>
      <c r="BR40" s="339"/>
      <c r="BS40" s="339"/>
      <c r="BT40" s="339"/>
      <c r="BU40" s="339"/>
      <c r="BV40" s="339"/>
      <c r="BW40" s="339"/>
      <c r="BX40" s="339"/>
      <c r="BY40" s="339"/>
      <c r="BZ40" s="339"/>
      <c r="CA40" s="339"/>
      <c r="CB40" s="339"/>
      <c r="CC40" s="339"/>
      <c r="CD40" s="339"/>
      <c r="CE40" s="339"/>
      <c r="CF40" s="339"/>
      <c r="CG40" s="339"/>
      <c r="CH40" s="339"/>
      <c r="CI40" s="339"/>
      <c r="CJ40" s="339"/>
      <c r="CK40" s="339"/>
      <c r="CL40" s="339"/>
      <c r="CM40" s="339"/>
      <c r="CN40" s="339"/>
      <c r="CO40" s="339"/>
      <c r="CP40" s="339"/>
      <c r="CQ40" s="339"/>
      <c r="CR40" s="339"/>
      <c r="CS40" s="339"/>
      <c r="CT40" s="339"/>
      <c r="CU40" s="339"/>
      <c r="CV40" s="339"/>
      <c r="CW40" s="339"/>
      <c r="CX40" s="339"/>
      <c r="CY40" s="339"/>
      <c r="CZ40" s="339"/>
      <c r="DA40" s="339"/>
      <c r="DB40" s="339"/>
      <c r="DC40" s="339"/>
      <c r="DD40" s="339"/>
      <c r="DE40" s="339"/>
      <c r="DF40" s="339"/>
      <c r="DG40" s="339"/>
      <c r="DH40" s="339"/>
      <c r="DI40" s="339"/>
      <c r="DJ40" s="339"/>
      <c r="DK40" s="339"/>
      <c r="DL40" s="339"/>
      <c r="DM40" s="339"/>
      <c r="DN40" s="339"/>
      <c r="DO40" s="339"/>
      <c r="DP40" s="339"/>
      <c r="DQ40" s="339"/>
      <c r="DR40" s="339"/>
      <c r="DS40" s="339"/>
      <c r="DT40" s="339"/>
      <c r="DU40" s="339"/>
      <c r="DV40" s="339"/>
      <c r="DW40" s="339"/>
      <c r="DX40" s="339"/>
      <c r="DY40" s="339"/>
      <c r="DZ40" s="339"/>
      <c r="EA40" s="339"/>
      <c r="EB40" s="339"/>
      <c r="EC40" s="339"/>
      <c r="ED40" s="339"/>
      <c r="EE40" s="339"/>
      <c r="EF40" s="339"/>
      <c r="EG40" s="339"/>
      <c r="EH40" s="339"/>
      <c r="EI40" s="339"/>
      <c r="EJ40" s="339"/>
      <c r="EK40" s="339"/>
      <c r="EL40" s="339"/>
      <c r="EM40" s="339"/>
      <c r="EN40" s="339"/>
      <c r="EO40" s="339"/>
      <c r="EP40" s="339"/>
      <c r="EQ40" s="339"/>
      <c r="ER40" s="339"/>
      <c r="ES40" s="339"/>
      <c r="ET40" s="339"/>
      <c r="EU40" s="339"/>
      <c r="EV40" s="339"/>
      <c r="EW40" s="339"/>
      <c r="EX40" s="339"/>
      <c r="EY40" s="339"/>
      <c r="EZ40" s="339"/>
      <c r="FA40" s="339"/>
      <c r="FB40" s="339"/>
      <c r="FC40" s="339"/>
      <c r="FD40" s="339"/>
      <c r="FE40" s="339"/>
      <c r="FF40" s="339"/>
      <c r="FG40" s="339"/>
      <c r="FH40" s="339"/>
      <c r="FI40" s="339"/>
      <c r="FJ40" s="339"/>
      <c r="FK40" s="339"/>
      <c r="FL40" s="339"/>
      <c r="FM40" s="339"/>
      <c r="FN40" s="339"/>
      <c r="FO40" s="339"/>
      <c r="FP40" s="339"/>
      <c r="FQ40" s="339"/>
      <c r="FR40" s="339"/>
      <c r="FS40" s="339"/>
      <c r="FT40" s="339"/>
      <c r="FU40" s="339"/>
      <c r="FV40" s="339"/>
      <c r="FW40" s="339"/>
      <c r="FX40" s="339"/>
      <c r="FY40" s="339"/>
      <c r="FZ40" s="339"/>
      <c r="GA40" s="339"/>
      <c r="GB40" s="339"/>
      <c r="GC40" s="339"/>
      <c r="GD40" s="339"/>
      <c r="GE40" s="339"/>
      <c r="GF40" s="339"/>
      <c r="GG40" s="339"/>
      <c r="GH40" s="339"/>
      <c r="GI40" s="339"/>
      <c r="GJ40" s="339"/>
      <c r="GK40" s="339"/>
      <c r="GL40" s="339"/>
      <c r="GM40" s="339"/>
      <c r="GN40" s="339"/>
      <c r="GO40" s="339"/>
      <c r="GP40" s="339"/>
      <c r="GQ40" s="339"/>
      <c r="GR40" s="339"/>
      <c r="GS40" s="339"/>
      <c r="GT40" s="339"/>
      <c r="GU40" s="339"/>
      <c r="GV40" s="339"/>
      <c r="GW40" s="339"/>
      <c r="GX40" s="339"/>
      <c r="GY40" s="339"/>
      <c r="GZ40" s="339"/>
      <c r="HA40" s="339"/>
      <c r="HB40" s="339"/>
      <c r="HC40" s="339"/>
      <c r="HD40" s="339"/>
      <c r="HE40" s="339"/>
      <c r="HF40" s="339"/>
      <c r="HG40" s="339"/>
      <c r="HH40" s="339"/>
      <c r="HI40" s="339"/>
      <c r="HJ40" s="339"/>
      <c r="HK40" s="339"/>
      <c r="HL40" s="339"/>
      <c r="HM40" s="339"/>
      <c r="HN40" s="339"/>
      <c r="HO40" s="339"/>
      <c r="HP40" s="339"/>
      <c r="HQ40" s="339"/>
      <c r="HR40" s="339"/>
      <c r="HS40" s="339"/>
      <c r="HT40" s="339"/>
      <c r="HU40" s="339"/>
      <c r="HV40" s="339"/>
      <c r="HW40" s="339"/>
      <c r="HX40" s="339"/>
      <c r="HY40" s="339"/>
      <c r="HZ40" s="339"/>
      <c r="IA40" s="339"/>
      <c r="IB40" s="339"/>
      <c r="IC40" s="339"/>
      <c r="ID40" s="339"/>
      <c r="IE40" s="339"/>
      <c r="IF40" s="339"/>
      <c r="IG40" s="339"/>
      <c r="IH40" s="339"/>
      <c r="II40" s="339"/>
      <c r="IJ40" s="339"/>
      <c r="IK40" s="339"/>
      <c r="IL40" s="339"/>
      <c r="IM40" s="339"/>
      <c r="IN40" s="339"/>
      <c r="IO40" s="339"/>
      <c r="IP40" s="339"/>
      <c r="IQ40" s="339"/>
      <c r="IR40" s="339"/>
      <c r="IS40" s="339"/>
      <c r="IT40" s="339"/>
      <c r="IU40" s="339"/>
      <c r="IV40" s="339"/>
      <c r="IW40" s="339"/>
      <c r="IX40" s="339"/>
      <c r="IY40" s="339"/>
      <c r="IZ40" s="339"/>
      <c r="JA40" s="339"/>
      <c r="JB40" s="339"/>
      <c r="JC40" s="339"/>
      <c r="JD40" s="339"/>
      <c r="JE40" s="339"/>
      <c r="JF40" s="339"/>
      <c r="JG40" s="339"/>
      <c r="JH40" s="339"/>
      <c r="JI40" s="339"/>
      <c r="JJ40" s="339"/>
      <c r="JK40" s="339"/>
      <c r="JL40" s="339"/>
      <c r="JM40" s="339"/>
      <c r="JN40" s="339"/>
      <c r="JO40" s="339"/>
      <c r="JP40" s="339"/>
      <c r="JQ40" s="339"/>
      <c r="JR40" s="339"/>
      <c r="JS40" s="339"/>
      <c r="JT40" s="339"/>
      <c r="JU40" s="339"/>
      <c r="JV40" s="339"/>
      <c r="JW40" s="339"/>
      <c r="JX40" s="339"/>
      <c r="JY40" s="339"/>
      <c r="JZ40" s="339"/>
      <c r="KA40" s="339"/>
      <c r="KB40" s="339"/>
      <c r="KC40" s="339"/>
      <c r="KD40" s="339"/>
      <c r="KE40" s="339"/>
      <c r="KF40" s="339"/>
      <c r="KG40" s="339"/>
      <c r="KH40" s="339"/>
      <c r="KI40" s="339"/>
      <c r="KJ40" s="339"/>
      <c r="KK40" s="339"/>
      <c r="KL40" s="339"/>
      <c r="KM40" s="339"/>
      <c r="KN40" s="339"/>
      <c r="KO40" s="339"/>
      <c r="KP40" s="339"/>
      <c r="KQ40" s="339"/>
      <c r="KR40" s="339"/>
      <c r="KS40" s="339"/>
      <c r="KT40" s="339"/>
      <c r="KU40" s="339"/>
      <c r="KV40" s="339"/>
      <c r="KW40" s="339"/>
      <c r="KX40" s="339"/>
      <c r="KY40" s="339"/>
      <c r="KZ40" s="339"/>
      <c r="LA40" s="339"/>
      <c r="LB40" s="339"/>
      <c r="LC40" s="339"/>
      <c r="LD40" s="339"/>
      <c r="LE40" s="339"/>
      <c r="LF40" s="339"/>
      <c r="LG40" s="339"/>
      <c r="LH40" s="339"/>
      <c r="LI40" s="339"/>
      <c r="LJ40" s="339"/>
      <c r="LK40" s="339"/>
      <c r="LL40" s="339"/>
      <c r="LM40" s="339"/>
      <c r="LN40" s="339"/>
      <c r="LO40" s="339"/>
      <c r="LP40" s="339"/>
      <c r="LQ40" s="339"/>
      <c r="LR40" s="339"/>
      <c r="LS40" s="339"/>
      <c r="LT40" s="339"/>
      <c r="LU40" s="339"/>
      <c r="LV40" s="339"/>
      <c r="LW40" s="339"/>
      <c r="LX40" s="339"/>
      <c r="LY40" s="339"/>
      <c r="LZ40" s="339"/>
      <c r="MA40" s="339"/>
      <c r="MB40" s="339"/>
      <c r="MC40" s="339"/>
      <c r="MD40" s="339"/>
      <c r="ME40" s="339"/>
      <c r="MF40" s="339"/>
      <c r="MG40" s="339"/>
      <c r="MH40" s="339"/>
      <c r="MI40" s="339"/>
      <c r="MJ40" s="339"/>
      <c r="MK40" s="339"/>
      <c r="ML40" s="339"/>
      <c r="MM40" s="339"/>
      <c r="MN40" s="339"/>
      <c r="MO40" s="339"/>
      <c r="MP40" s="339"/>
      <c r="MQ40" s="339"/>
      <c r="MR40" s="339"/>
      <c r="MS40" s="339"/>
      <c r="MT40" s="339"/>
      <c r="MU40" s="339"/>
      <c r="MV40" s="339"/>
      <c r="MW40" s="339"/>
      <c r="MX40" s="339"/>
      <c r="MY40" s="339"/>
      <c r="MZ40" s="339"/>
      <c r="NA40" s="339"/>
      <c r="NB40" s="339"/>
      <c r="NC40" s="339"/>
      <c r="ND40" s="339"/>
      <c r="NE40" s="339"/>
      <c r="NF40" s="339"/>
      <c r="NG40" s="339"/>
      <c r="NH40" s="339"/>
      <c r="NI40" s="339"/>
      <c r="NJ40" s="339"/>
      <c r="NK40" s="339"/>
      <c r="NL40" s="339"/>
      <c r="NM40" s="339"/>
      <c r="NN40" s="339"/>
      <c r="NO40" s="339"/>
      <c r="NP40" s="339"/>
      <c r="NQ40" s="339"/>
      <c r="NR40" s="339"/>
      <c r="NS40" s="339"/>
      <c r="NT40" s="339"/>
      <c r="NU40" s="339"/>
      <c r="NV40" s="339"/>
      <c r="NW40" s="339"/>
      <c r="NX40" s="339"/>
      <c r="NY40" s="339"/>
      <c r="NZ40" s="339"/>
      <c r="OA40" s="339"/>
      <c r="OB40" s="339"/>
      <c r="OC40" s="339"/>
      <c r="OD40" s="339"/>
      <c r="OE40" s="339"/>
      <c r="OF40" s="339"/>
      <c r="OG40" s="339"/>
      <c r="OH40" s="339"/>
      <c r="OI40" s="339"/>
      <c r="OJ40" s="339"/>
      <c r="OK40" s="339"/>
      <c r="OL40" s="339"/>
      <c r="OM40" s="339"/>
      <c r="ON40" s="339"/>
      <c r="OO40" s="339"/>
      <c r="OP40" s="339"/>
      <c r="OQ40" s="339"/>
      <c r="OR40" s="339"/>
      <c r="OS40" s="339"/>
      <c r="OT40" s="339"/>
      <c r="OU40" s="339"/>
      <c r="OV40" s="339"/>
      <c r="OW40" s="339"/>
      <c r="OX40" s="339"/>
      <c r="OY40" s="339"/>
      <c r="OZ40" s="339"/>
      <c r="PA40" s="339"/>
      <c r="PB40" s="339"/>
      <c r="PC40" s="339"/>
      <c r="PD40" s="339"/>
      <c r="PE40" s="339"/>
      <c r="PF40" s="339"/>
      <c r="PG40" s="339"/>
      <c r="PH40" s="339"/>
      <c r="PI40" s="339"/>
      <c r="PJ40" s="339"/>
      <c r="PK40" s="339"/>
      <c r="PL40" s="339"/>
      <c r="PM40" s="339"/>
      <c r="PN40" s="339"/>
      <c r="PO40" s="339"/>
      <c r="PP40" s="339"/>
      <c r="PQ40" s="339"/>
      <c r="PR40" s="339"/>
      <c r="PS40" s="339"/>
      <c r="PT40" s="339"/>
      <c r="PU40" s="339"/>
      <c r="PV40" s="339"/>
      <c r="PW40" s="339"/>
      <c r="PX40" s="339"/>
      <c r="PY40" s="339"/>
      <c r="PZ40" s="339"/>
      <c r="QA40" s="339"/>
      <c r="QB40" s="339"/>
      <c r="QC40" s="339"/>
      <c r="QD40" s="339"/>
      <c r="QE40" s="339"/>
      <c r="QF40" s="339"/>
      <c r="QG40" s="339"/>
      <c r="QH40" s="339"/>
      <c r="QI40" s="339"/>
      <c r="QJ40" s="339"/>
      <c r="QK40" s="339"/>
      <c r="QL40" s="339"/>
      <c r="QM40" s="339"/>
      <c r="QN40" s="339"/>
      <c r="QO40" s="339"/>
      <c r="QP40" s="339"/>
      <c r="QQ40" s="339"/>
      <c r="QR40" s="339"/>
      <c r="QS40" s="339"/>
      <c r="QT40" s="339"/>
      <c r="QU40" s="339"/>
      <c r="QV40" s="339"/>
      <c r="QW40" s="339"/>
      <c r="QX40" s="339"/>
      <c r="QY40" s="339"/>
      <c r="QZ40" s="339"/>
      <c r="RA40" s="339"/>
      <c r="RB40" s="339"/>
      <c r="RC40" s="339"/>
      <c r="RD40" s="339"/>
      <c r="RE40" s="339"/>
      <c r="RF40" s="339"/>
      <c r="RG40" s="339"/>
      <c r="RH40" s="339"/>
      <c r="RI40" s="339"/>
      <c r="RJ40" s="339"/>
      <c r="RK40" s="339"/>
      <c r="RL40" s="339"/>
      <c r="RM40" s="339"/>
      <c r="RN40" s="339"/>
      <c r="RO40" s="339"/>
      <c r="RP40" s="339"/>
      <c r="RQ40" s="339"/>
      <c r="RR40" s="339"/>
      <c r="RS40" s="339"/>
      <c r="RT40" s="339"/>
      <c r="RU40" s="339"/>
      <c r="RV40" s="339"/>
      <c r="RW40" s="339"/>
      <c r="RX40" s="339"/>
      <c r="RY40" s="339"/>
      <c r="RZ40" s="339"/>
      <c r="SA40" s="339"/>
      <c r="SB40" s="339"/>
      <c r="SC40" s="339"/>
      <c r="SD40" s="339"/>
      <c r="SE40" s="339"/>
      <c r="SF40" s="339"/>
      <c r="SG40" s="339"/>
      <c r="SH40" s="339"/>
      <c r="SI40" s="339"/>
      <c r="SJ40" s="339"/>
      <c r="SK40" s="339"/>
      <c r="SL40" s="339"/>
      <c r="SM40" s="339"/>
      <c r="SN40" s="339"/>
      <c r="SO40" s="339"/>
      <c r="SP40" s="339"/>
      <c r="SQ40" s="339"/>
      <c r="SR40" s="339"/>
      <c r="SS40" s="339"/>
      <c r="ST40" s="339"/>
      <c r="SU40" s="339"/>
      <c r="SV40" s="339"/>
      <c r="SW40" s="339"/>
      <c r="SX40" s="339"/>
      <c r="SY40" s="339"/>
      <c r="SZ40" s="339"/>
      <c r="TA40" s="339"/>
      <c r="TB40" s="339"/>
      <c r="TC40" s="339"/>
    </row>
    <row r="41" spans="1:523" s="340" customFormat="1">
      <c r="A41" s="405" t="s">
        <v>636</v>
      </c>
      <c r="B41" s="647" t="s">
        <v>509</v>
      </c>
      <c r="C41" s="298" t="s">
        <v>876</v>
      </c>
      <c r="D41" s="648" t="s">
        <v>877</v>
      </c>
      <c r="E41" s="360" t="s">
        <v>878</v>
      </c>
      <c r="F41" s="360" t="s">
        <v>873</v>
      </c>
      <c r="G41" s="361" t="s">
        <v>873</v>
      </c>
      <c r="H41" s="359" t="s">
        <v>1152</v>
      </c>
      <c r="I41" s="359" t="s">
        <v>1004</v>
      </c>
      <c r="J41" s="352" t="s">
        <v>1153</v>
      </c>
      <c r="K41" s="356">
        <v>2609600</v>
      </c>
      <c r="L41" s="401">
        <v>563.33000000000004</v>
      </c>
      <c r="M41" s="283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  <c r="CJ41" s="339"/>
      <c r="CK41" s="339"/>
      <c r="CL41" s="339"/>
      <c r="CM41" s="339"/>
      <c r="CN41" s="339"/>
      <c r="CO41" s="339"/>
      <c r="CP41" s="339"/>
      <c r="CQ41" s="339"/>
      <c r="CR41" s="339"/>
      <c r="CS41" s="339"/>
      <c r="CT41" s="339"/>
      <c r="CU41" s="339"/>
      <c r="CV41" s="339"/>
      <c r="CW41" s="339"/>
      <c r="CX41" s="339"/>
      <c r="CY41" s="339"/>
      <c r="CZ41" s="339"/>
      <c r="DA41" s="339"/>
      <c r="DB41" s="339"/>
      <c r="DC41" s="339"/>
      <c r="DD41" s="339"/>
      <c r="DE41" s="339"/>
      <c r="DF41" s="339"/>
      <c r="DG41" s="339"/>
      <c r="DH41" s="339"/>
      <c r="DI41" s="339"/>
      <c r="DJ41" s="339"/>
      <c r="DK41" s="339"/>
      <c r="DL41" s="339"/>
      <c r="DM41" s="339"/>
      <c r="DN41" s="339"/>
      <c r="DO41" s="339"/>
      <c r="DP41" s="339"/>
      <c r="DQ41" s="339"/>
      <c r="DR41" s="339"/>
      <c r="DS41" s="339"/>
      <c r="DT41" s="339"/>
      <c r="DU41" s="339"/>
      <c r="DV41" s="339"/>
      <c r="DW41" s="339"/>
      <c r="DX41" s="339"/>
      <c r="DY41" s="339"/>
      <c r="DZ41" s="339"/>
      <c r="EA41" s="339"/>
      <c r="EB41" s="339"/>
      <c r="EC41" s="339"/>
      <c r="ED41" s="339"/>
      <c r="EE41" s="339"/>
      <c r="EF41" s="339"/>
      <c r="EG41" s="339"/>
      <c r="EH41" s="339"/>
      <c r="EI41" s="339"/>
      <c r="EJ41" s="339"/>
      <c r="EK41" s="339"/>
      <c r="EL41" s="339"/>
      <c r="EM41" s="339"/>
      <c r="EN41" s="339"/>
      <c r="EO41" s="339"/>
      <c r="EP41" s="339"/>
      <c r="EQ41" s="339"/>
      <c r="ER41" s="339"/>
      <c r="ES41" s="339"/>
      <c r="ET41" s="339"/>
      <c r="EU41" s="339"/>
      <c r="EV41" s="339"/>
      <c r="EW41" s="339"/>
      <c r="EX41" s="339"/>
      <c r="EY41" s="339"/>
      <c r="EZ41" s="339"/>
      <c r="FA41" s="339"/>
      <c r="FB41" s="339"/>
      <c r="FC41" s="339"/>
      <c r="FD41" s="339"/>
      <c r="FE41" s="339"/>
      <c r="FF41" s="339"/>
      <c r="FG41" s="339"/>
      <c r="FH41" s="339"/>
      <c r="FI41" s="339"/>
      <c r="FJ41" s="339"/>
      <c r="FK41" s="339"/>
      <c r="FL41" s="339"/>
      <c r="FM41" s="339"/>
      <c r="FN41" s="339"/>
      <c r="FO41" s="339"/>
      <c r="FP41" s="339"/>
      <c r="FQ41" s="339"/>
      <c r="FR41" s="339"/>
      <c r="FS41" s="339"/>
      <c r="FT41" s="339"/>
      <c r="FU41" s="339"/>
      <c r="FV41" s="339"/>
      <c r="FW41" s="339"/>
      <c r="FX41" s="339"/>
      <c r="FY41" s="339"/>
      <c r="FZ41" s="339"/>
      <c r="GA41" s="339"/>
      <c r="GB41" s="339"/>
      <c r="GC41" s="339"/>
      <c r="GD41" s="339"/>
      <c r="GE41" s="339"/>
      <c r="GF41" s="339"/>
      <c r="GG41" s="339"/>
      <c r="GH41" s="339"/>
      <c r="GI41" s="339"/>
      <c r="GJ41" s="339"/>
      <c r="GK41" s="339"/>
      <c r="GL41" s="339"/>
      <c r="GM41" s="339"/>
      <c r="GN41" s="339"/>
      <c r="GO41" s="339"/>
      <c r="GP41" s="339"/>
      <c r="GQ41" s="339"/>
      <c r="GR41" s="339"/>
      <c r="GS41" s="339"/>
      <c r="GT41" s="339"/>
      <c r="GU41" s="339"/>
      <c r="GV41" s="339"/>
      <c r="GW41" s="339"/>
      <c r="GX41" s="339"/>
      <c r="GY41" s="339"/>
      <c r="GZ41" s="339"/>
      <c r="HA41" s="339"/>
      <c r="HB41" s="339"/>
      <c r="HC41" s="339"/>
      <c r="HD41" s="339"/>
      <c r="HE41" s="339"/>
      <c r="HF41" s="339"/>
      <c r="HG41" s="339"/>
      <c r="HH41" s="339"/>
      <c r="HI41" s="339"/>
      <c r="HJ41" s="339"/>
      <c r="HK41" s="339"/>
      <c r="HL41" s="339"/>
      <c r="HM41" s="339"/>
      <c r="HN41" s="339"/>
      <c r="HO41" s="339"/>
      <c r="HP41" s="339"/>
      <c r="HQ41" s="339"/>
      <c r="HR41" s="339"/>
      <c r="HS41" s="339"/>
      <c r="HT41" s="339"/>
      <c r="HU41" s="339"/>
      <c r="HV41" s="339"/>
      <c r="HW41" s="339"/>
      <c r="HX41" s="339"/>
      <c r="HY41" s="339"/>
      <c r="HZ41" s="339"/>
      <c r="IA41" s="339"/>
      <c r="IB41" s="339"/>
      <c r="IC41" s="339"/>
      <c r="ID41" s="339"/>
      <c r="IE41" s="339"/>
      <c r="IF41" s="339"/>
      <c r="IG41" s="339"/>
      <c r="IH41" s="339"/>
      <c r="II41" s="339"/>
      <c r="IJ41" s="339"/>
      <c r="IK41" s="339"/>
      <c r="IL41" s="339"/>
      <c r="IM41" s="339"/>
      <c r="IN41" s="339"/>
      <c r="IO41" s="339"/>
      <c r="IP41" s="339"/>
      <c r="IQ41" s="339"/>
      <c r="IR41" s="339"/>
      <c r="IS41" s="339"/>
      <c r="IT41" s="339"/>
      <c r="IU41" s="339"/>
      <c r="IV41" s="339"/>
      <c r="IW41" s="339"/>
      <c r="IX41" s="339"/>
      <c r="IY41" s="339"/>
      <c r="IZ41" s="339"/>
      <c r="JA41" s="339"/>
      <c r="JB41" s="339"/>
      <c r="JC41" s="339"/>
      <c r="JD41" s="339"/>
      <c r="JE41" s="339"/>
      <c r="JF41" s="339"/>
      <c r="JG41" s="339"/>
      <c r="JH41" s="339"/>
      <c r="JI41" s="339"/>
      <c r="JJ41" s="339"/>
      <c r="JK41" s="339"/>
      <c r="JL41" s="339"/>
      <c r="JM41" s="339"/>
      <c r="JN41" s="339"/>
      <c r="JO41" s="339"/>
      <c r="JP41" s="339"/>
      <c r="JQ41" s="339"/>
      <c r="JR41" s="339"/>
      <c r="JS41" s="339"/>
      <c r="JT41" s="339"/>
      <c r="JU41" s="339"/>
      <c r="JV41" s="339"/>
      <c r="JW41" s="339"/>
      <c r="JX41" s="339"/>
      <c r="JY41" s="339"/>
      <c r="JZ41" s="339"/>
      <c r="KA41" s="339"/>
      <c r="KB41" s="339"/>
      <c r="KC41" s="339"/>
      <c r="KD41" s="339"/>
      <c r="KE41" s="339"/>
      <c r="KF41" s="339"/>
      <c r="KG41" s="339"/>
      <c r="KH41" s="339"/>
      <c r="KI41" s="339"/>
      <c r="KJ41" s="339"/>
      <c r="KK41" s="339"/>
      <c r="KL41" s="339"/>
      <c r="KM41" s="339"/>
      <c r="KN41" s="339"/>
      <c r="KO41" s="339"/>
      <c r="KP41" s="339"/>
      <c r="KQ41" s="339"/>
      <c r="KR41" s="339"/>
      <c r="KS41" s="339"/>
      <c r="KT41" s="339"/>
      <c r="KU41" s="339"/>
      <c r="KV41" s="339"/>
      <c r="KW41" s="339"/>
      <c r="KX41" s="339"/>
      <c r="KY41" s="339"/>
      <c r="KZ41" s="339"/>
      <c r="LA41" s="339"/>
      <c r="LB41" s="339"/>
      <c r="LC41" s="339"/>
      <c r="LD41" s="339"/>
      <c r="LE41" s="339"/>
      <c r="LF41" s="339"/>
      <c r="LG41" s="339"/>
      <c r="LH41" s="339"/>
      <c r="LI41" s="339"/>
      <c r="LJ41" s="339"/>
      <c r="LK41" s="339"/>
      <c r="LL41" s="339"/>
      <c r="LM41" s="339"/>
      <c r="LN41" s="339"/>
      <c r="LO41" s="339"/>
      <c r="LP41" s="339"/>
      <c r="LQ41" s="339"/>
      <c r="LR41" s="339"/>
      <c r="LS41" s="339"/>
      <c r="LT41" s="339"/>
      <c r="LU41" s="339"/>
      <c r="LV41" s="339"/>
      <c r="LW41" s="339"/>
      <c r="LX41" s="339"/>
      <c r="LY41" s="339"/>
      <c r="LZ41" s="339"/>
      <c r="MA41" s="339"/>
      <c r="MB41" s="339"/>
      <c r="MC41" s="339"/>
      <c r="MD41" s="339"/>
      <c r="ME41" s="339"/>
      <c r="MF41" s="339"/>
      <c r="MG41" s="339"/>
      <c r="MH41" s="339"/>
      <c r="MI41" s="339"/>
      <c r="MJ41" s="339"/>
      <c r="MK41" s="339"/>
      <c r="ML41" s="339"/>
      <c r="MM41" s="339"/>
      <c r="MN41" s="339"/>
      <c r="MO41" s="339"/>
      <c r="MP41" s="339"/>
      <c r="MQ41" s="339"/>
      <c r="MR41" s="339"/>
      <c r="MS41" s="339"/>
      <c r="MT41" s="339"/>
      <c r="MU41" s="339"/>
      <c r="MV41" s="339"/>
      <c r="MW41" s="339"/>
      <c r="MX41" s="339"/>
      <c r="MY41" s="339"/>
      <c r="MZ41" s="339"/>
      <c r="NA41" s="339"/>
      <c r="NB41" s="339"/>
      <c r="NC41" s="339"/>
      <c r="ND41" s="339"/>
      <c r="NE41" s="339"/>
      <c r="NF41" s="339"/>
      <c r="NG41" s="339"/>
      <c r="NH41" s="339"/>
      <c r="NI41" s="339"/>
      <c r="NJ41" s="339"/>
      <c r="NK41" s="339"/>
      <c r="NL41" s="339"/>
      <c r="NM41" s="339"/>
      <c r="NN41" s="339"/>
      <c r="NO41" s="339"/>
      <c r="NP41" s="339"/>
      <c r="NQ41" s="339"/>
      <c r="NR41" s="339"/>
      <c r="NS41" s="339"/>
      <c r="NT41" s="339"/>
      <c r="NU41" s="339"/>
      <c r="NV41" s="339"/>
      <c r="NW41" s="339"/>
      <c r="NX41" s="339"/>
      <c r="NY41" s="339"/>
      <c r="NZ41" s="339"/>
      <c r="OA41" s="339"/>
      <c r="OB41" s="339"/>
      <c r="OC41" s="339"/>
      <c r="OD41" s="339"/>
      <c r="OE41" s="339"/>
      <c r="OF41" s="339"/>
      <c r="OG41" s="339"/>
      <c r="OH41" s="339"/>
      <c r="OI41" s="339"/>
      <c r="OJ41" s="339"/>
      <c r="OK41" s="339"/>
      <c r="OL41" s="339"/>
      <c r="OM41" s="339"/>
      <c r="ON41" s="339"/>
      <c r="OO41" s="339"/>
      <c r="OP41" s="339"/>
      <c r="OQ41" s="339"/>
      <c r="OR41" s="339"/>
      <c r="OS41" s="339"/>
      <c r="OT41" s="339"/>
      <c r="OU41" s="339"/>
      <c r="OV41" s="339"/>
      <c r="OW41" s="339"/>
      <c r="OX41" s="339"/>
      <c r="OY41" s="339"/>
      <c r="OZ41" s="339"/>
      <c r="PA41" s="339"/>
      <c r="PB41" s="339"/>
      <c r="PC41" s="339"/>
      <c r="PD41" s="339"/>
      <c r="PE41" s="339"/>
      <c r="PF41" s="339"/>
      <c r="PG41" s="339"/>
      <c r="PH41" s="339"/>
      <c r="PI41" s="339"/>
      <c r="PJ41" s="339"/>
      <c r="PK41" s="339"/>
      <c r="PL41" s="339"/>
      <c r="PM41" s="339"/>
      <c r="PN41" s="339"/>
      <c r="PO41" s="339"/>
      <c r="PP41" s="339"/>
      <c r="PQ41" s="339"/>
      <c r="PR41" s="339"/>
      <c r="PS41" s="339"/>
      <c r="PT41" s="339"/>
      <c r="PU41" s="339"/>
      <c r="PV41" s="339"/>
      <c r="PW41" s="339"/>
      <c r="PX41" s="339"/>
      <c r="PY41" s="339"/>
      <c r="PZ41" s="339"/>
      <c r="QA41" s="339"/>
      <c r="QB41" s="339"/>
      <c r="QC41" s="339"/>
      <c r="QD41" s="339"/>
      <c r="QE41" s="339"/>
      <c r="QF41" s="339"/>
      <c r="QG41" s="339"/>
      <c r="QH41" s="339"/>
      <c r="QI41" s="339"/>
      <c r="QJ41" s="339"/>
      <c r="QK41" s="339"/>
      <c r="QL41" s="339"/>
      <c r="QM41" s="339"/>
      <c r="QN41" s="339"/>
      <c r="QO41" s="339"/>
      <c r="QP41" s="339"/>
      <c r="QQ41" s="339"/>
      <c r="QR41" s="339"/>
      <c r="QS41" s="339"/>
      <c r="QT41" s="339"/>
      <c r="QU41" s="339"/>
      <c r="QV41" s="339"/>
      <c r="QW41" s="339"/>
      <c r="QX41" s="339"/>
      <c r="QY41" s="339"/>
      <c r="QZ41" s="339"/>
      <c r="RA41" s="339"/>
      <c r="RB41" s="339"/>
      <c r="RC41" s="339"/>
      <c r="RD41" s="339"/>
      <c r="RE41" s="339"/>
      <c r="RF41" s="339"/>
      <c r="RG41" s="339"/>
      <c r="RH41" s="339"/>
      <c r="RI41" s="339"/>
      <c r="RJ41" s="339"/>
      <c r="RK41" s="339"/>
      <c r="RL41" s="339"/>
      <c r="RM41" s="339"/>
      <c r="RN41" s="339"/>
      <c r="RO41" s="339"/>
      <c r="RP41" s="339"/>
      <c r="RQ41" s="339"/>
      <c r="RR41" s="339"/>
      <c r="RS41" s="339"/>
      <c r="RT41" s="339"/>
      <c r="RU41" s="339"/>
      <c r="RV41" s="339"/>
      <c r="RW41" s="339"/>
      <c r="RX41" s="339"/>
      <c r="RY41" s="339"/>
      <c r="RZ41" s="339"/>
      <c r="SA41" s="339"/>
      <c r="SB41" s="339"/>
      <c r="SC41" s="339"/>
      <c r="SD41" s="339"/>
      <c r="SE41" s="339"/>
      <c r="SF41" s="339"/>
      <c r="SG41" s="339"/>
      <c r="SH41" s="339"/>
      <c r="SI41" s="339"/>
      <c r="SJ41" s="339"/>
      <c r="SK41" s="339"/>
      <c r="SL41" s="339"/>
      <c r="SM41" s="339"/>
      <c r="SN41" s="339"/>
      <c r="SO41" s="339"/>
      <c r="SP41" s="339"/>
      <c r="SQ41" s="339"/>
      <c r="SR41" s="339"/>
      <c r="SS41" s="339"/>
      <c r="ST41" s="339"/>
      <c r="SU41" s="339"/>
      <c r="SV41" s="339"/>
      <c r="SW41" s="339"/>
      <c r="SX41" s="339"/>
      <c r="SY41" s="339"/>
      <c r="SZ41" s="339"/>
      <c r="TA41" s="339"/>
      <c r="TB41" s="339"/>
      <c r="TC41" s="339"/>
    </row>
    <row r="42" spans="1:523" s="340" customFormat="1">
      <c r="A42" s="405" t="s">
        <v>636</v>
      </c>
      <c r="B42" s="647" t="s">
        <v>509</v>
      </c>
      <c r="C42" s="653" t="s">
        <v>916</v>
      </c>
      <c r="D42" s="359" t="s">
        <v>917</v>
      </c>
      <c r="E42" s="360" t="s">
        <v>918</v>
      </c>
      <c r="F42" s="360" t="s">
        <v>873</v>
      </c>
      <c r="G42" s="361" t="s">
        <v>873</v>
      </c>
      <c r="H42" s="359" t="s">
        <v>1154</v>
      </c>
      <c r="I42" s="359" t="s">
        <v>1126</v>
      </c>
      <c r="J42" s="352" t="s">
        <v>1155</v>
      </c>
      <c r="K42" s="402">
        <v>3550308</v>
      </c>
      <c r="L42" s="652">
        <v>2487.5</v>
      </c>
      <c r="M42" s="283"/>
      <c r="N42" s="339"/>
      <c r="O42" s="339"/>
      <c r="P42" s="339"/>
      <c r="Q42" s="339"/>
      <c r="R42" s="339"/>
      <c r="S42" s="339"/>
      <c r="T42" s="339"/>
      <c r="U42" s="339"/>
      <c r="V42" s="339"/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  <c r="AP42" s="339"/>
      <c r="AQ42" s="339"/>
      <c r="AR42" s="339"/>
      <c r="AS42" s="339"/>
      <c r="AT42" s="339"/>
      <c r="AU42" s="339"/>
      <c r="AV42" s="339"/>
      <c r="AW42" s="339"/>
      <c r="AX42" s="339"/>
      <c r="AY42" s="339"/>
      <c r="AZ42" s="339"/>
      <c r="BA42" s="339"/>
      <c r="BB42" s="339"/>
      <c r="BC42" s="339"/>
      <c r="BD42" s="339"/>
      <c r="BE42" s="339"/>
      <c r="BF42" s="339"/>
      <c r="BG42" s="339"/>
      <c r="BH42" s="339"/>
      <c r="BI42" s="339"/>
      <c r="BJ42" s="339"/>
      <c r="BK42" s="339"/>
      <c r="BL42" s="339"/>
      <c r="BM42" s="339"/>
      <c r="BN42" s="339"/>
      <c r="BO42" s="339"/>
      <c r="BP42" s="339"/>
      <c r="BQ42" s="339"/>
      <c r="BR42" s="339"/>
      <c r="BS42" s="339"/>
      <c r="BT42" s="339"/>
      <c r="BU42" s="339"/>
      <c r="BV42" s="339"/>
      <c r="BW42" s="339"/>
      <c r="BX42" s="339"/>
      <c r="BY42" s="339"/>
      <c r="BZ42" s="339"/>
      <c r="CA42" s="339"/>
      <c r="CB42" s="339"/>
      <c r="CC42" s="339"/>
      <c r="CD42" s="339"/>
      <c r="CE42" s="339"/>
      <c r="CF42" s="339"/>
      <c r="CG42" s="339"/>
      <c r="CH42" s="339"/>
      <c r="CI42" s="339"/>
      <c r="CJ42" s="339"/>
      <c r="CK42" s="339"/>
      <c r="CL42" s="339"/>
      <c r="CM42" s="339"/>
      <c r="CN42" s="339"/>
      <c r="CO42" s="339"/>
      <c r="CP42" s="339"/>
      <c r="CQ42" s="339"/>
      <c r="CR42" s="339"/>
      <c r="CS42" s="339"/>
      <c r="CT42" s="339"/>
      <c r="CU42" s="339"/>
      <c r="CV42" s="339"/>
      <c r="CW42" s="339"/>
      <c r="CX42" s="339"/>
      <c r="CY42" s="339"/>
      <c r="CZ42" s="339"/>
      <c r="DA42" s="339"/>
      <c r="DB42" s="339"/>
      <c r="DC42" s="339"/>
      <c r="DD42" s="339"/>
      <c r="DE42" s="339"/>
      <c r="DF42" s="339"/>
      <c r="DG42" s="339"/>
      <c r="DH42" s="339"/>
      <c r="DI42" s="339"/>
      <c r="DJ42" s="339"/>
      <c r="DK42" s="339"/>
      <c r="DL42" s="339"/>
      <c r="DM42" s="339"/>
      <c r="DN42" s="339"/>
      <c r="DO42" s="339"/>
      <c r="DP42" s="339"/>
      <c r="DQ42" s="339"/>
      <c r="DR42" s="339"/>
      <c r="DS42" s="339"/>
      <c r="DT42" s="339"/>
      <c r="DU42" s="339"/>
      <c r="DV42" s="339"/>
      <c r="DW42" s="339"/>
      <c r="DX42" s="339"/>
      <c r="DY42" s="339"/>
      <c r="DZ42" s="339"/>
      <c r="EA42" s="339"/>
      <c r="EB42" s="339"/>
      <c r="EC42" s="339"/>
      <c r="ED42" s="339"/>
      <c r="EE42" s="339"/>
      <c r="EF42" s="339"/>
      <c r="EG42" s="339"/>
      <c r="EH42" s="339"/>
      <c r="EI42" s="339"/>
      <c r="EJ42" s="339"/>
      <c r="EK42" s="339"/>
      <c r="EL42" s="339"/>
      <c r="EM42" s="339"/>
      <c r="EN42" s="339"/>
      <c r="EO42" s="339"/>
      <c r="EP42" s="339"/>
      <c r="EQ42" s="339"/>
      <c r="ER42" s="339"/>
      <c r="ES42" s="339"/>
      <c r="ET42" s="339"/>
      <c r="EU42" s="339"/>
      <c r="EV42" s="339"/>
      <c r="EW42" s="339"/>
      <c r="EX42" s="339"/>
      <c r="EY42" s="339"/>
      <c r="EZ42" s="339"/>
      <c r="FA42" s="339"/>
      <c r="FB42" s="339"/>
      <c r="FC42" s="339"/>
      <c r="FD42" s="339"/>
      <c r="FE42" s="339"/>
      <c r="FF42" s="339"/>
      <c r="FG42" s="339"/>
      <c r="FH42" s="339"/>
      <c r="FI42" s="339"/>
      <c r="FJ42" s="339"/>
      <c r="FK42" s="339"/>
      <c r="FL42" s="339"/>
      <c r="FM42" s="339"/>
      <c r="FN42" s="339"/>
      <c r="FO42" s="339"/>
      <c r="FP42" s="339"/>
      <c r="FQ42" s="339"/>
      <c r="FR42" s="339"/>
      <c r="FS42" s="339"/>
      <c r="FT42" s="339"/>
      <c r="FU42" s="339"/>
      <c r="FV42" s="339"/>
      <c r="FW42" s="339"/>
      <c r="FX42" s="339"/>
      <c r="FY42" s="339"/>
      <c r="FZ42" s="339"/>
      <c r="GA42" s="339"/>
      <c r="GB42" s="339"/>
      <c r="GC42" s="339"/>
      <c r="GD42" s="339"/>
      <c r="GE42" s="339"/>
      <c r="GF42" s="339"/>
      <c r="GG42" s="339"/>
      <c r="GH42" s="339"/>
      <c r="GI42" s="339"/>
      <c r="GJ42" s="339"/>
      <c r="GK42" s="339"/>
      <c r="GL42" s="339"/>
      <c r="GM42" s="339"/>
      <c r="GN42" s="339"/>
      <c r="GO42" s="339"/>
      <c r="GP42" s="339"/>
      <c r="GQ42" s="339"/>
      <c r="GR42" s="339"/>
      <c r="GS42" s="339"/>
      <c r="GT42" s="339"/>
      <c r="GU42" s="339"/>
      <c r="GV42" s="339"/>
      <c r="GW42" s="339"/>
      <c r="GX42" s="339"/>
      <c r="GY42" s="339"/>
      <c r="GZ42" s="339"/>
      <c r="HA42" s="339"/>
      <c r="HB42" s="339"/>
      <c r="HC42" s="339"/>
      <c r="HD42" s="339"/>
      <c r="HE42" s="339"/>
      <c r="HF42" s="339"/>
      <c r="HG42" s="339"/>
      <c r="HH42" s="339"/>
      <c r="HI42" s="339"/>
      <c r="HJ42" s="339"/>
      <c r="HK42" s="339"/>
      <c r="HL42" s="339"/>
      <c r="HM42" s="339"/>
      <c r="HN42" s="339"/>
      <c r="HO42" s="339"/>
      <c r="HP42" s="339"/>
      <c r="HQ42" s="339"/>
      <c r="HR42" s="339"/>
      <c r="HS42" s="339"/>
      <c r="HT42" s="339"/>
      <c r="HU42" s="339"/>
      <c r="HV42" s="339"/>
      <c r="HW42" s="339"/>
      <c r="HX42" s="339"/>
      <c r="HY42" s="339"/>
      <c r="HZ42" s="339"/>
      <c r="IA42" s="339"/>
      <c r="IB42" s="339"/>
      <c r="IC42" s="339"/>
      <c r="ID42" s="339"/>
      <c r="IE42" s="339"/>
      <c r="IF42" s="339"/>
      <c r="IG42" s="339"/>
      <c r="IH42" s="339"/>
      <c r="II42" s="339"/>
      <c r="IJ42" s="339"/>
      <c r="IK42" s="339"/>
      <c r="IL42" s="339"/>
      <c r="IM42" s="339"/>
      <c r="IN42" s="339"/>
      <c r="IO42" s="339"/>
      <c r="IP42" s="339"/>
      <c r="IQ42" s="339"/>
      <c r="IR42" s="339"/>
      <c r="IS42" s="339"/>
      <c r="IT42" s="339"/>
      <c r="IU42" s="339"/>
      <c r="IV42" s="339"/>
      <c r="IW42" s="339"/>
      <c r="IX42" s="339"/>
      <c r="IY42" s="339"/>
      <c r="IZ42" s="339"/>
      <c r="JA42" s="339"/>
      <c r="JB42" s="339"/>
      <c r="JC42" s="339"/>
      <c r="JD42" s="339"/>
      <c r="JE42" s="339"/>
      <c r="JF42" s="339"/>
      <c r="JG42" s="339"/>
      <c r="JH42" s="339"/>
      <c r="JI42" s="339"/>
      <c r="JJ42" s="339"/>
      <c r="JK42" s="339"/>
      <c r="JL42" s="339"/>
      <c r="JM42" s="339"/>
      <c r="JN42" s="339"/>
      <c r="JO42" s="339"/>
      <c r="JP42" s="339"/>
      <c r="JQ42" s="339"/>
      <c r="JR42" s="339"/>
      <c r="JS42" s="339"/>
      <c r="JT42" s="339"/>
      <c r="JU42" s="339"/>
      <c r="JV42" s="339"/>
      <c r="JW42" s="339"/>
      <c r="JX42" s="339"/>
      <c r="JY42" s="339"/>
      <c r="JZ42" s="339"/>
      <c r="KA42" s="339"/>
      <c r="KB42" s="339"/>
      <c r="KC42" s="339"/>
      <c r="KD42" s="339"/>
      <c r="KE42" s="339"/>
      <c r="KF42" s="339"/>
      <c r="KG42" s="339"/>
      <c r="KH42" s="339"/>
      <c r="KI42" s="339"/>
      <c r="KJ42" s="339"/>
      <c r="KK42" s="339"/>
      <c r="KL42" s="339"/>
      <c r="KM42" s="339"/>
      <c r="KN42" s="339"/>
      <c r="KO42" s="339"/>
      <c r="KP42" s="339"/>
      <c r="KQ42" s="339"/>
      <c r="KR42" s="339"/>
      <c r="KS42" s="339"/>
      <c r="KT42" s="339"/>
      <c r="KU42" s="339"/>
      <c r="KV42" s="339"/>
      <c r="KW42" s="339"/>
      <c r="KX42" s="339"/>
      <c r="KY42" s="339"/>
      <c r="KZ42" s="339"/>
      <c r="LA42" s="339"/>
      <c r="LB42" s="339"/>
      <c r="LC42" s="339"/>
      <c r="LD42" s="339"/>
      <c r="LE42" s="339"/>
      <c r="LF42" s="339"/>
      <c r="LG42" s="339"/>
      <c r="LH42" s="339"/>
      <c r="LI42" s="339"/>
      <c r="LJ42" s="339"/>
      <c r="LK42" s="339"/>
      <c r="LL42" s="339"/>
      <c r="LM42" s="339"/>
      <c r="LN42" s="339"/>
      <c r="LO42" s="339"/>
      <c r="LP42" s="339"/>
      <c r="LQ42" s="339"/>
      <c r="LR42" s="339"/>
      <c r="LS42" s="339"/>
      <c r="LT42" s="339"/>
      <c r="LU42" s="339"/>
      <c r="LV42" s="339"/>
      <c r="LW42" s="339"/>
      <c r="LX42" s="339"/>
      <c r="LY42" s="339"/>
      <c r="LZ42" s="339"/>
      <c r="MA42" s="339"/>
      <c r="MB42" s="339"/>
      <c r="MC42" s="339"/>
      <c r="MD42" s="339"/>
      <c r="ME42" s="339"/>
      <c r="MF42" s="339"/>
      <c r="MG42" s="339"/>
      <c r="MH42" s="339"/>
      <c r="MI42" s="339"/>
      <c r="MJ42" s="339"/>
      <c r="MK42" s="339"/>
      <c r="ML42" s="339"/>
      <c r="MM42" s="339"/>
      <c r="MN42" s="339"/>
      <c r="MO42" s="339"/>
      <c r="MP42" s="339"/>
      <c r="MQ42" s="339"/>
      <c r="MR42" s="339"/>
      <c r="MS42" s="339"/>
      <c r="MT42" s="339"/>
      <c r="MU42" s="339"/>
      <c r="MV42" s="339"/>
      <c r="MW42" s="339"/>
      <c r="MX42" s="339"/>
      <c r="MY42" s="339"/>
      <c r="MZ42" s="339"/>
      <c r="NA42" s="339"/>
      <c r="NB42" s="339"/>
      <c r="NC42" s="339"/>
      <c r="ND42" s="339"/>
      <c r="NE42" s="339"/>
      <c r="NF42" s="339"/>
      <c r="NG42" s="339"/>
      <c r="NH42" s="339"/>
      <c r="NI42" s="339"/>
      <c r="NJ42" s="339"/>
      <c r="NK42" s="339"/>
      <c r="NL42" s="339"/>
      <c r="NM42" s="339"/>
      <c r="NN42" s="339"/>
      <c r="NO42" s="339"/>
      <c r="NP42" s="339"/>
      <c r="NQ42" s="339"/>
      <c r="NR42" s="339"/>
      <c r="NS42" s="339"/>
      <c r="NT42" s="339"/>
      <c r="NU42" s="339"/>
      <c r="NV42" s="339"/>
      <c r="NW42" s="339"/>
      <c r="NX42" s="339"/>
      <c r="NY42" s="339"/>
      <c r="NZ42" s="339"/>
      <c r="OA42" s="339"/>
      <c r="OB42" s="339"/>
      <c r="OC42" s="339"/>
      <c r="OD42" s="339"/>
      <c r="OE42" s="339"/>
      <c r="OF42" s="339"/>
      <c r="OG42" s="339"/>
      <c r="OH42" s="339"/>
      <c r="OI42" s="339"/>
      <c r="OJ42" s="339"/>
      <c r="OK42" s="339"/>
      <c r="OL42" s="339"/>
      <c r="OM42" s="339"/>
      <c r="ON42" s="339"/>
      <c r="OO42" s="339"/>
      <c r="OP42" s="339"/>
      <c r="OQ42" s="339"/>
      <c r="OR42" s="339"/>
      <c r="OS42" s="339"/>
      <c r="OT42" s="339"/>
      <c r="OU42" s="339"/>
      <c r="OV42" s="339"/>
      <c r="OW42" s="339"/>
      <c r="OX42" s="339"/>
      <c r="OY42" s="339"/>
      <c r="OZ42" s="339"/>
      <c r="PA42" s="339"/>
      <c r="PB42" s="339"/>
      <c r="PC42" s="339"/>
      <c r="PD42" s="339"/>
      <c r="PE42" s="339"/>
      <c r="PF42" s="339"/>
      <c r="PG42" s="339"/>
      <c r="PH42" s="339"/>
      <c r="PI42" s="339"/>
      <c r="PJ42" s="339"/>
      <c r="PK42" s="339"/>
      <c r="PL42" s="339"/>
      <c r="PM42" s="339"/>
      <c r="PN42" s="339"/>
      <c r="PO42" s="339"/>
      <c r="PP42" s="339"/>
      <c r="PQ42" s="339"/>
      <c r="PR42" s="339"/>
      <c r="PS42" s="339"/>
      <c r="PT42" s="339"/>
      <c r="PU42" s="339"/>
      <c r="PV42" s="339"/>
      <c r="PW42" s="339"/>
      <c r="PX42" s="339"/>
      <c r="PY42" s="339"/>
      <c r="PZ42" s="339"/>
      <c r="QA42" s="339"/>
      <c r="QB42" s="339"/>
      <c r="QC42" s="339"/>
      <c r="QD42" s="339"/>
      <c r="QE42" s="339"/>
      <c r="QF42" s="339"/>
      <c r="QG42" s="339"/>
      <c r="QH42" s="339"/>
      <c r="QI42" s="339"/>
      <c r="QJ42" s="339"/>
      <c r="QK42" s="339"/>
      <c r="QL42" s="339"/>
      <c r="QM42" s="339"/>
      <c r="QN42" s="339"/>
      <c r="QO42" s="339"/>
      <c r="QP42" s="339"/>
      <c r="QQ42" s="339"/>
      <c r="QR42" s="339"/>
      <c r="QS42" s="339"/>
      <c r="QT42" s="339"/>
      <c r="QU42" s="339"/>
      <c r="QV42" s="339"/>
      <c r="QW42" s="339"/>
      <c r="QX42" s="339"/>
      <c r="QY42" s="339"/>
      <c r="QZ42" s="339"/>
      <c r="RA42" s="339"/>
      <c r="RB42" s="339"/>
      <c r="RC42" s="339"/>
      <c r="RD42" s="339"/>
      <c r="RE42" s="339"/>
      <c r="RF42" s="339"/>
      <c r="RG42" s="339"/>
      <c r="RH42" s="339"/>
      <c r="RI42" s="339"/>
      <c r="RJ42" s="339"/>
      <c r="RK42" s="339"/>
      <c r="RL42" s="339"/>
      <c r="RM42" s="339"/>
      <c r="RN42" s="339"/>
      <c r="RO42" s="339"/>
      <c r="RP42" s="339"/>
      <c r="RQ42" s="339"/>
      <c r="RR42" s="339"/>
      <c r="RS42" s="339"/>
      <c r="RT42" s="339"/>
      <c r="RU42" s="339"/>
      <c r="RV42" s="339"/>
      <c r="RW42" s="339"/>
      <c r="RX42" s="339"/>
      <c r="RY42" s="339"/>
      <c r="RZ42" s="339"/>
      <c r="SA42" s="339"/>
      <c r="SB42" s="339"/>
      <c r="SC42" s="339"/>
      <c r="SD42" s="339"/>
      <c r="SE42" s="339"/>
      <c r="SF42" s="339"/>
      <c r="SG42" s="339"/>
      <c r="SH42" s="339"/>
      <c r="SI42" s="339"/>
      <c r="SJ42" s="339"/>
      <c r="SK42" s="339"/>
      <c r="SL42" s="339"/>
      <c r="SM42" s="339"/>
      <c r="SN42" s="339"/>
      <c r="SO42" s="339"/>
      <c r="SP42" s="339"/>
      <c r="SQ42" s="339"/>
      <c r="SR42" s="339"/>
      <c r="SS42" s="339"/>
      <c r="ST42" s="339"/>
      <c r="SU42" s="339"/>
      <c r="SV42" s="339"/>
      <c r="SW42" s="339"/>
      <c r="SX42" s="339"/>
      <c r="SY42" s="339"/>
      <c r="SZ42" s="339"/>
      <c r="TA42" s="339"/>
      <c r="TB42" s="339"/>
      <c r="TC42" s="339"/>
    </row>
    <row r="43" spans="1:523" s="340" customFormat="1">
      <c r="A43" s="405" t="s">
        <v>636</v>
      </c>
      <c r="B43" s="647" t="s">
        <v>509</v>
      </c>
      <c r="C43" s="653" t="s">
        <v>916</v>
      </c>
      <c r="D43" s="359" t="s">
        <v>917</v>
      </c>
      <c r="E43" s="360" t="s">
        <v>918</v>
      </c>
      <c r="F43" s="360" t="s">
        <v>873</v>
      </c>
      <c r="G43" s="361" t="s">
        <v>873</v>
      </c>
      <c r="H43" s="359" t="s">
        <v>1156</v>
      </c>
      <c r="I43" s="359" t="s">
        <v>1157</v>
      </c>
      <c r="J43" s="352" t="s">
        <v>1158</v>
      </c>
      <c r="K43" s="402">
        <v>3550308</v>
      </c>
      <c r="L43" s="652">
        <v>2487.5</v>
      </c>
      <c r="M43" s="283"/>
      <c r="N43" s="339"/>
      <c r="O43" s="339"/>
      <c r="P43" s="339"/>
      <c r="Q43" s="339"/>
      <c r="R43" s="339"/>
      <c r="S43" s="339"/>
      <c r="T43" s="339"/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  <c r="AX43" s="339"/>
      <c r="AY43" s="339"/>
      <c r="AZ43" s="339"/>
      <c r="BA43" s="339"/>
      <c r="BB43" s="339"/>
      <c r="BC43" s="339"/>
      <c r="BD43" s="339"/>
      <c r="BE43" s="339"/>
      <c r="BF43" s="339"/>
      <c r="BG43" s="339"/>
      <c r="BH43" s="339"/>
      <c r="BI43" s="339"/>
      <c r="BJ43" s="339"/>
      <c r="BK43" s="339"/>
      <c r="BL43" s="339"/>
      <c r="BM43" s="339"/>
      <c r="BN43" s="339"/>
      <c r="BO43" s="339"/>
      <c r="BP43" s="339"/>
      <c r="BQ43" s="339"/>
      <c r="BR43" s="339"/>
      <c r="BS43" s="339"/>
      <c r="BT43" s="339"/>
      <c r="BU43" s="339"/>
      <c r="BV43" s="339"/>
      <c r="BW43" s="339"/>
      <c r="BX43" s="339"/>
      <c r="BY43" s="339"/>
      <c r="BZ43" s="339"/>
      <c r="CA43" s="339"/>
      <c r="CB43" s="339"/>
      <c r="CC43" s="339"/>
      <c r="CD43" s="339"/>
      <c r="CE43" s="339"/>
      <c r="CF43" s="339"/>
      <c r="CG43" s="339"/>
      <c r="CH43" s="339"/>
      <c r="CI43" s="339"/>
      <c r="CJ43" s="339"/>
      <c r="CK43" s="339"/>
      <c r="CL43" s="339"/>
      <c r="CM43" s="339"/>
      <c r="CN43" s="339"/>
      <c r="CO43" s="339"/>
      <c r="CP43" s="339"/>
      <c r="CQ43" s="339"/>
      <c r="CR43" s="339"/>
      <c r="CS43" s="339"/>
      <c r="CT43" s="339"/>
      <c r="CU43" s="339"/>
      <c r="CV43" s="339"/>
      <c r="CW43" s="339"/>
      <c r="CX43" s="339"/>
      <c r="CY43" s="339"/>
      <c r="CZ43" s="339"/>
      <c r="DA43" s="339"/>
      <c r="DB43" s="339"/>
      <c r="DC43" s="339"/>
      <c r="DD43" s="339"/>
      <c r="DE43" s="339"/>
      <c r="DF43" s="339"/>
      <c r="DG43" s="339"/>
      <c r="DH43" s="339"/>
      <c r="DI43" s="339"/>
      <c r="DJ43" s="339"/>
      <c r="DK43" s="339"/>
      <c r="DL43" s="339"/>
      <c r="DM43" s="339"/>
      <c r="DN43" s="339"/>
      <c r="DO43" s="339"/>
      <c r="DP43" s="339"/>
      <c r="DQ43" s="339"/>
      <c r="DR43" s="339"/>
      <c r="DS43" s="339"/>
      <c r="DT43" s="339"/>
      <c r="DU43" s="339"/>
      <c r="DV43" s="339"/>
      <c r="DW43" s="339"/>
      <c r="DX43" s="339"/>
      <c r="DY43" s="339"/>
      <c r="DZ43" s="339"/>
      <c r="EA43" s="339"/>
      <c r="EB43" s="339"/>
      <c r="EC43" s="339"/>
      <c r="ED43" s="339"/>
      <c r="EE43" s="339"/>
      <c r="EF43" s="339"/>
      <c r="EG43" s="339"/>
      <c r="EH43" s="339"/>
      <c r="EI43" s="339"/>
      <c r="EJ43" s="339"/>
      <c r="EK43" s="339"/>
      <c r="EL43" s="339"/>
      <c r="EM43" s="339"/>
      <c r="EN43" s="339"/>
      <c r="EO43" s="339"/>
      <c r="EP43" s="339"/>
      <c r="EQ43" s="339"/>
      <c r="ER43" s="339"/>
      <c r="ES43" s="339"/>
      <c r="ET43" s="339"/>
      <c r="EU43" s="339"/>
      <c r="EV43" s="339"/>
      <c r="EW43" s="339"/>
      <c r="EX43" s="339"/>
      <c r="EY43" s="339"/>
      <c r="EZ43" s="339"/>
      <c r="FA43" s="339"/>
      <c r="FB43" s="339"/>
      <c r="FC43" s="339"/>
      <c r="FD43" s="339"/>
      <c r="FE43" s="339"/>
      <c r="FF43" s="339"/>
      <c r="FG43" s="339"/>
      <c r="FH43" s="339"/>
      <c r="FI43" s="339"/>
      <c r="FJ43" s="339"/>
      <c r="FK43" s="339"/>
      <c r="FL43" s="339"/>
      <c r="FM43" s="339"/>
      <c r="FN43" s="339"/>
      <c r="FO43" s="339"/>
      <c r="FP43" s="339"/>
      <c r="FQ43" s="339"/>
      <c r="FR43" s="339"/>
      <c r="FS43" s="339"/>
      <c r="FT43" s="339"/>
      <c r="FU43" s="339"/>
      <c r="FV43" s="339"/>
      <c r="FW43" s="339"/>
      <c r="FX43" s="339"/>
      <c r="FY43" s="339"/>
      <c r="FZ43" s="339"/>
      <c r="GA43" s="339"/>
      <c r="GB43" s="339"/>
      <c r="GC43" s="339"/>
      <c r="GD43" s="339"/>
      <c r="GE43" s="339"/>
      <c r="GF43" s="339"/>
      <c r="GG43" s="339"/>
      <c r="GH43" s="339"/>
      <c r="GI43" s="339"/>
      <c r="GJ43" s="339"/>
      <c r="GK43" s="339"/>
      <c r="GL43" s="339"/>
      <c r="GM43" s="339"/>
      <c r="GN43" s="339"/>
      <c r="GO43" s="339"/>
      <c r="GP43" s="339"/>
      <c r="GQ43" s="339"/>
      <c r="GR43" s="339"/>
      <c r="GS43" s="339"/>
      <c r="GT43" s="339"/>
      <c r="GU43" s="339"/>
      <c r="GV43" s="339"/>
      <c r="GW43" s="339"/>
      <c r="GX43" s="339"/>
      <c r="GY43" s="339"/>
      <c r="GZ43" s="339"/>
      <c r="HA43" s="339"/>
      <c r="HB43" s="339"/>
      <c r="HC43" s="339"/>
      <c r="HD43" s="339"/>
      <c r="HE43" s="339"/>
      <c r="HF43" s="339"/>
      <c r="HG43" s="339"/>
      <c r="HH43" s="339"/>
      <c r="HI43" s="339"/>
      <c r="HJ43" s="339"/>
      <c r="HK43" s="339"/>
      <c r="HL43" s="339"/>
      <c r="HM43" s="339"/>
      <c r="HN43" s="339"/>
      <c r="HO43" s="339"/>
      <c r="HP43" s="339"/>
      <c r="HQ43" s="339"/>
      <c r="HR43" s="339"/>
      <c r="HS43" s="339"/>
      <c r="HT43" s="339"/>
      <c r="HU43" s="339"/>
      <c r="HV43" s="339"/>
      <c r="HW43" s="339"/>
      <c r="HX43" s="339"/>
      <c r="HY43" s="339"/>
      <c r="HZ43" s="339"/>
      <c r="IA43" s="339"/>
      <c r="IB43" s="339"/>
      <c r="IC43" s="339"/>
      <c r="ID43" s="339"/>
      <c r="IE43" s="339"/>
      <c r="IF43" s="339"/>
      <c r="IG43" s="339"/>
      <c r="IH43" s="339"/>
      <c r="II43" s="339"/>
      <c r="IJ43" s="339"/>
      <c r="IK43" s="339"/>
      <c r="IL43" s="339"/>
      <c r="IM43" s="339"/>
      <c r="IN43" s="339"/>
      <c r="IO43" s="339"/>
      <c r="IP43" s="339"/>
      <c r="IQ43" s="339"/>
      <c r="IR43" s="339"/>
      <c r="IS43" s="339"/>
      <c r="IT43" s="339"/>
      <c r="IU43" s="339"/>
      <c r="IV43" s="339"/>
      <c r="IW43" s="339"/>
      <c r="IX43" s="339"/>
      <c r="IY43" s="339"/>
      <c r="IZ43" s="339"/>
      <c r="JA43" s="339"/>
      <c r="JB43" s="339"/>
      <c r="JC43" s="339"/>
      <c r="JD43" s="339"/>
      <c r="JE43" s="339"/>
      <c r="JF43" s="339"/>
      <c r="JG43" s="339"/>
      <c r="JH43" s="339"/>
      <c r="JI43" s="339"/>
      <c r="JJ43" s="339"/>
      <c r="JK43" s="339"/>
      <c r="JL43" s="339"/>
      <c r="JM43" s="339"/>
      <c r="JN43" s="339"/>
      <c r="JO43" s="339"/>
      <c r="JP43" s="339"/>
      <c r="JQ43" s="339"/>
      <c r="JR43" s="339"/>
      <c r="JS43" s="339"/>
      <c r="JT43" s="339"/>
      <c r="JU43" s="339"/>
      <c r="JV43" s="339"/>
      <c r="JW43" s="339"/>
      <c r="JX43" s="339"/>
      <c r="JY43" s="339"/>
      <c r="JZ43" s="339"/>
      <c r="KA43" s="339"/>
      <c r="KB43" s="339"/>
      <c r="KC43" s="339"/>
      <c r="KD43" s="339"/>
      <c r="KE43" s="339"/>
      <c r="KF43" s="339"/>
      <c r="KG43" s="339"/>
      <c r="KH43" s="339"/>
      <c r="KI43" s="339"/>
      <c r="KJ43" s="339"/>
      <c r="KK43" s="339"/>
      <c r="KL43" s="339"/>
      <c r="KM43" s="339"/>
      <c r="KN43" s="339"/>
      <c r="KO43" s="339"/>
      <c r="KP43" s="339"/>
      <c r="KQ43" s="339"/>
      <c r="KR43" s="339"/>
      <c r="KS43" s="339"/>
      <c r="KT43" s="339"/>
      <c r="KU43" s="339"/>
      <c r="KV43" s="339"/>
      <c r="KW43" s="339"/>
      <c r="KX43" s="339"/>
      <c r="KY43" s="339"/>
      <c r="KZ43" s="339"/>
      <c r="LA43" s="339"/>
      <c r="LB43" s="339"/>
      <c r="LC43" s="339"/>
      <c r="LD43" s="339"/>
      <c r="LE43" s="339"/>
      <c r="LF43" s="339"/>
      <c r="LG43" s="339"/>
      <c r="LH43" s="339"/>
      <c r="LI43" s="339"/>
      <c r="LJ43" s="339"/>
      <c r="LK43" s="339"/>
      <c r="LL43" s="339"/>
      <c r="LM43" s="339"/>
      <c r="LN43" s="339"/>
      <c r="LO43" s="339"/>
      <c r="LP43" s="339"/>
      <c r="LQ43" s="339"/>
      <c r="LR43" s="339"/>
      <c r="LS43" s="339"/>
      <c r="LT43" s="339"/>
      <c r="LU43" s="339"/>
      <c r="LV43" s="339"/>
      <c r="LW43" s="339"/>
      <c r="LX43" s="339"/>
      <c r="LY43" s="339"/>
      <c r="LZ43" s="339"/>
      <c r="MA43" s="339"/>
      <c r="MB43" s="339"/>
      <c r="MC43" s="339"/>
      <c r="MD43" s="339"/>
      <c r="ME43" s="339"/>
      <c r="MF43" s="339"/>
      <c r="MG43" s="339"/>
      <c r="MH43" s="339"/>
      <c r="MI43" s="339"/>
      <c r="MJ43" s="339"/>
      <c r="MK43" s="339"/>
      <c r="ML43" s="339"/>
      <c r="MM43" s="339"/>
      <c r="MN43" s="339"/>
      <c r="MO43" s="339"/>
      <c r="MP43" s="339"/>
      <c r="MQ43" s="339"/>
      <c r="MR43" s="339"/>
      <c r="MS43" s="339"/>
      <c r="MT43" s="339"/>
      <c r="MU43" s="339"/>
      <c r="MV43" s="339"/>
      <c r="MW43" s="339"/>
      <c r="MX43" s="339"/>
      <c r="MY43" s="339"/>
      <c r="MZ43" s="339"/>
      <c r="NA43" s="339"/>
      <c r="NB43" s="339"/>
      <c r="NC43" s="339"/>
      <c r="ND43" s="339"/>
      <c r="NE43" s="339"/>
      <c r="NF43" s="339"/>
      <c r="NG43" s="339"/>
      <c r="NH43" s="339"/>
      <c r="NI43" s="339"/>
      <c r="NJ43" s="339"/>
      <c r="NK43" s="339"/>
      <c r="NL43" s="339"/>
      <c r="NM43" s="339"/>
      <c r="NN43" s="339"/>
      <c r="NO43" s="339"/>
      <c r="NP43" s="339"/>
      <c r="NQ43" s="339"/>
      <c r="NR43" s="339"/>
      <c r="NS43" s="339"/>
      <c r="NT43" s="339"/>
      <c r="NU43" s="339"/>
      <c r="NV43" s="339"/>
      <c r="NW43" s="339"/>
      <c r="NX43" s="339"/>
      <c r="NY43" s="339"/>
      <c r="NZ43" s="339"/>
      <c r="OA43" s="339"/>
      <c r="OB43" s="339"/>
      <c r="OC43" s="339"/>
      <c r="OD43" s="339"/>
      <c r="OE43" s="339"/>
      <c r="OF43" s="339"/>
      <c r="OG43" s="339"/>
      <c r="OH43" s="339"/>
      <c r="OI43" s="339"/>
      <c r="OJ43" s="339"/>
      <c r="OK43" s="339"/>
      <c r="OL43" s="339"/>
      <c r="OM43" s="339"/>
      <c r="ON43" s="339"/>
      <c r="OO43" s="339"/>
      <c r="OP43" s="339"/>
      <c r="OQ43" s="339"/>
      <c r="OR43" s="339"/>
      <c r="OS43" s="339"/>
      <c r="OT43" s="339"/>
      <c r="OU43" s="339"/>
      <c r="OV43" s="339"/>
      <c r="OW43" s="339"/>
      <c r="OX43" s="339"/>
      <c r="OY43" s="339"/>
      <c r="OZ43" s="339"/>
      <c r="PA43" s="339"/>
      <c r="PB43" s="339"/>
      <c r="PC43" s="339"/>
      <c r="PD43" s="339"/>
      <c r="PE43" s="339"/>
      <c r="PF43" s="339"/>
      <c r="PG43" s="339"/>
      <c r="PH43" s="339"/>
      <c r="PI43" s="339"/>
      <c r="PJ43" s="339"/>
      <c r="PK43" s="339"/>
      <c r="PL43" s="339"/>
      <c r="PM43" s="339"/>
      <c r="PN43" s="339"/>
      <c r="PO43" s="339"/>
      <c r="PP43" s="339"/>
      <c r="PQ43" s="339"/>
      <c r="PR43" s="339"/>
      <c r="PS43" s="339"/>
      <c r="PT43" s="339"/>
      <c r="PU43" s="339"/>
      <c r="PV43" s="339"/>
      <c r="PW43" s="339"/>
      <c r="PX43" s="339"/>
      <c r="PY43" s="339"/>
      <c r="PZ43" s="339"/>
      <c r="QA43" s="339"/>
      <c r="QB43" s="339"/>
      <c r="QC43" s="339"/>
      <c r="QD43" s="339"/>
      <c r="QE43" s="339"/>
      <c r="QF43" s="339"/>
      <c r="QG43" s="339"/>
      <c r="QH43" s="339"/>
      <c r="QI43" s="339"/>
      <c r="QJ43" s="339"/>
      <c r="QK43" s="339"/>
      <c r="QL43" s="339"/>
      <c r="QM43" s="339"/>
      <c r="QN43" s="339"/>
      <c r="QO43" s="339"/>
      <c r="QP43" s="339"/>
      <c r="QQ43" s="339"/>
      <c r="QR43" s="339"/>
      <c r="QS43" s="339"/>
      <c r="QT43" s="339"/>
      <c r="QU43" s="339"/>
      <c r="QV43" s="339"/>
      <c r="QW43" s="339"/>
      <c r="QX43" s="339"/>
      <c r="QY43" s="339"/>
      <c r="QZ43" s="339"/>
      <c r="RA43" s="339"/>
      <c r="RB43" s="339"/>
      <c r="RC43" s="339"/>
      <c r="RD43" s="339"/>
      <c r="RE43" s="339"/>
      <c r="RF43" s="339"/>
      <c r="RG43" s="339"/>
      <c r="RH43" s="339"/>
      <c r="RI43" s="339"/>
      <c r="RJ43" s="339"/>
      <c r="RK43" s="339"/>
      <c r="RL43" s="339"/>
      <c r="RM43" s="339"/>
      <c r="RN43" s="339"/>
      <c r="RO43" s="339"/>
      <c r="RP43" s="339"/>
      <c r="RQ43" s="339"/>
      <c r="RR43" s="339"/>
      <c r="RS43" s="339"/>
      <c r="RT43" s="339"/>
      <c r="RU43" s="339"/>
      <c r="RV43" s="339"/>
      <c r="RW43" s="339"/>
      <c r="RX43" s="339"/>
      <c r="RY43" s="339"/>
      <c r="RZ43" s="339"/>
      <c r="SA43" s="339"/>
      <c r="SB43" s="339"/>
      <c r="SC43" s="339"/>
      <c r="SD43" s="339"/>
      <c r="SE43" s="339"/>
      <c r="SF43" s="339"/>
      <c r="SG43" s="339"/>
      <c r="SH43" s="339"/>
      <c r="SI43" s="339"/>
      <c r="SJ43" s="339"/>
      <c r="SK43" s="339"/>
      <c r="SL43" s="339"/>
      <c r="SM43" s="339"/>
      <c r="SN43" s="339"/>
      <c r="SO43" s="339"/>
      <c r="SP43" s="339"/>
      <c r="SQ43" s="339"/>
      <c r="SR43" s="339"/>
      <c r="SS43" s="339"/>
      <c r="ST43" s="339"/>
      <c r="SU43" s="339"/>
      <c r="SV43" s="339"/>
      <c r="SW43" s="339"/>
      <c r="SX43" s="339"/>
      <c r="SY43" s="339"/>
      <c r="SZ43" s="339"/>
      <c r="TA43" s="339"/>
      <c r="TB43" s="339"/>
      <c r="TC43" s="339"/>
    </row>
    <row r="44" spans="1:523" s="340" customFormat="1">
      <c r="A44" s="405" t="s">
        <v>636</v>
      </c>
      <c r="B44" s="647" t="s">
        <v>509</v>
      </c>
      <c r="C44" s="359" t="s">
        <v>922</v>
      </c>
      <c r="D44" s="359" t="s">
        <v>545</v>
      </c>
      <c r="E44" s="360" t="s">
        <v>923</v>
      </c>
      <c r="F44" s="360" t="s">
        <v>873</v>
      </c>
      <c r="G44" s="361" t="s">
        <v>873</v>
      </c>
      <c r="H44" s="359" t="s">
        <v>1159</v>
      </c>
      <c r="I44" s="359" t="s">
        <v>1160</v>
      </c>
      <c r="J44" s="352" t="s">
        <v>890</v>
      </c>
      <c r="K44" s="358">
        <v>2610606</v>
      </c>
      <c r="L44" s="652">
        <v>480</v>
      </c>
      <c r="M44" s="283"/>
      <c r="N44" s="339"/>
      <c r="O44" s="339"/>
      <c r="P44" s="339"/>
      <c r="Q44" s="339"/>
      <c r="R44" s="339"/>
      <c r="S44" s="339"/>
      <c r="T44" s="339"/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  <c r="AX44" s="339"/>
      <c r="AY44" s="339"/>
      <c r="AZ44" s="339"/>
      <c r="BA44" s="339"/>
      <c r="BB44" s="339"/>
      <c r="BC44" s="339"/>
      <c r="BD44" s="339"/>
      <c r="BE44" s="339"/>
      <c r="BF44" s="339"/>
      <c r="BG44" s="339"/>
      <c r="BH44" s="339"/>
      <c r="BI44" s="339"/>
      <c r="BJ44" s="339"/>
      <c r="BK44" s="339"/>
      <c r="BL44" s="339"/>
      <c r="BM44" s="339"/>
      <c r="BN44" s="339"/>
      <c r="BO44" s="339"/>
      <c r="BP44" s="339"/>
      <c r="BQ44" s="339"/>
      <c r="BR44" s="339"/>
      <c r="BS44" s="339"/>
      <c r="BT44" s="339"/>
      <c r="BU44" s="339"/>
      <c r="BV44" s="339"/>
      <c r="BW44" s="339"/>
      <c r="BX44" s="339"/>
      <c r="BY44" s="339"/>
      <c r="BZ44" s="339"/>
      <c r="CA44" s="339"/>
      <c r="CB44" s="339"/>
      <c r="CC44" s="339"/>
      <c r="CD44" s="339"/>
      <c r="CE44" s="339"/>
      <c r="CF44" s="339"/>
      <c r="CG44" s="339"/>
      <c r="CH44" s="339"/>
      <c r="CI44" s="339"/>
      <c r="CJ44" s="339"/>
      <c r="CK44" s="339"/>
      <c r="CL44" s="339"/>
      <c r="CM44" s="339"/>
      <c r="CN44" s="339"/>
      <c r="CO44" s="339"/>
      <c r="CP44" s="339"/>
      <c r="CQ44" s="339"/>
      <c r="CR44" s="339"/>
      <c r="CS44" s="339"/>
      <c r="CT44" s="339"/>
      <c r="CU44" s="339"/>
      <c r="CV44" s="339"/>
      <c r="CW44" s="339"/>
      <c r="CX44" s="339"/>
      <c r="CY44" s="339"/>
      <c r="CZ44" s="339"/>
      <c r="DA44" s="339"/>
      <c r="DB44" s="339"/>
      <c r="DC44" s="339"/>
      <c r="DD44" s="339"/>
      <c r="DE44" s="339"/>
      <c r="DF44" s="339"/>
      <c r="DG44" s="339"/>
      <c r="DH44" s="339"/>
      <c r="DI44" s="339"/>
      <c r="DJ44" s="339"/>
      <c r="DK44" s="339"/>
      <c r="DL44" s="339"/>
      <c r="DM44" s="339"/>
      <c r="DN44" s="339"/>
      <c r="DO44" s="339"/>
      <c r="DP44" s="339"/>
      <c r="DQ44" s="339"/>
      <c r="DR44" s="339"/>
      <c r="DS44" s="339"/>
      <c r="DT44" s="339"/>
      <c r="DU44" s="339"/>
      <c r="DV44" s="339"/>
      <c r="DW44" s="339"/>
      <c r="DX44" s="339"/>
      <c r="DY44" s="339"/>
      <c r="DZ44" s="339"/>
      <c r="EA44" s="339"/>
      <c r="EB44" s="339"/>
      <c r="EC44" s="339"/>
      <c r="ED44" s="339"/>
      <c r="EE44" s="339"/>
      <c r="EF44" s="339"/>
      <c r="EG44" s="339"/>
      <c r="EH44" s="339"/>
      <c r="EI44" s="339"/>
      <c r="EJ44" s="339"/>
      <c r="EK44" s="339"/>
      <c r="EL44" s="339"/>
      <c r="EM44" s="339"/>
      <c r="EN44" s="339"/>
      <c r="EO44" s="339"/>
      <c r="EP44" s="339"/>
      <c r="EQ44" s="339"/>
      <c r="ER44" s="339"/>
      <c r="ES44" s="339"/>
      <c r="ET44" s="339"/>
      <c r="EU44" s="339"/>
      <c r="EV44" s="339"/>
      <c r="EW44" s="339"/>
      <c r="EX44" s="339"/>
      <c r="EY44" s="339"/>
      <c r="EZ44" s="339"/>
      <c r="FA44" s="339"/>
      <c r="FB44" s="339"/>
      <c r="FC44" s="339"/>
      <c r="FD44" s="339"/>
      <c r="FE44" s="339"/>
      <c r="FF44" s="339"/>
      <c r="FG44" s="339"/>
      <c r="FH44" s="339"/>
      <c r="FI44" s="339"/>
      <c r="FJ44" s="339"/>
      <c r="FK44" s="339"/>
      <c r="FL44" s="339"/>
      <c r="FM44" s="339"/>
      <c r="FN44" s="339"/>
      <c r="FO44" s="339"/>
      <c r="FP44" s="339"/>
      <c r="FQ44" s="339"/>
      <c r="FR44" s="339"/>
      <c r="FS44" s="339"/>
      <c r="FT44" s="339"/>
      <c r="FU44" s="339"/>
      <c r="FV44" s="339"/>
      <c r="FW44" s="339"/>
      <c r="FX44" s="339"/>
      <c r="FY44" s="339"/>
      <c r="FZ44" s="339"/>
      <c r="GA44" s="339"/>
      <c r="GB44" s="339"/>
      <c r="GC44" s="339"/>
      <c r="GD44" s="339"/>
      <c r="GE44" s="339"/>
      <c r="GF44" s="339"/>
      <c r="GG44" s="339"/>
      <c r="GH44" s="339"/>
      <c r="GI44" s="339"/>
      <c r="GJ44" s="339"/>
      <c r="GK44" s="339"/>
      <c r="GL44" s="339"/>
      <c r="GM44" s="339"/>
      <c r="GN44" s="339"/>
      <c r="GO44" s="339"/>
      <c r="GP44" s="339"/>
      <c r="GQ44" s="339"/>
      <c r="GR44" s="339"/>
      <c r="GS44" s="339"/>
      <c r="GT44" s="339"/>
      <c r="GU44" s="339"/>
      <c r="GV44" s="339"/>
      <c r="GW44" s="339"/>
      <c r="GX44" s="339"/>
      <c r="GY44" s="339"/>
      <c r="GZ44" s="339"/>
      <c r="HA44" s="339"/>
      <c r="HB44" s="339"/>
      <c r="HC44" s="339"/>
      <c r="HD44" s="339"/>
      <c r="HE44" s="339"/>
      <c r="HF44" s="339"/>
      <c r="HG44" s="339"/>
      <c r="HH44" s="339"/>
      <c r="HI44" s="339"/>
      <c r="HJ44" s="339"/>
      <c r="HK44" s="339"/>
      <c r="HL44" s="339"/>
      <c r="HM44" s="339"/>
      <c r="HN44" s="339"/>
      <c r="HO44" s="339"/>
      <c r="HP44" s="339"/>
      <c r="HQ44" s="339"/>
      <c r="HR44" s="339"/>
      <c r="HS44" s="339"/>
      <c r="HT44" s="339"/>
      <c r="HU44" s="339"/>
      <c r="HV44" s="339"/>
      <c r="HW44" s="339"/>
      <c r="HX44" s="339"/>
      <c r="HY44" s="339"/>
      <c r="HZ44" s="339"/>
      <c r="IA44" s="339"/>
      <c r="IB44" s="339"/>
      <c r="IC44" s="339"/>
      <c r="ID44" s="339"/>
      <c r="IE44" s="339"/>
      <c r="IF44" s="339"/>
      <c r="IG44" s="339"/>
      <c r="IH44" s="339"/>
      <c r="II44" s="339"/>
      <c r="IJ44" s="339"/>
      <c r="IK44" s="339"/>
      <c r="IL44" s="339"/>
      <c r="IM44" s="339"/>
      <c r="IN44" s="339"/>
      <c r="IO44" s="339"/>
      <c r="IP44" s="339"/>
      <c r="IQ44" s="339"/>
      <c r="IR44" s="339"/>
      <c r="IS44" s="339"/>
      <c r="IT44" s="339"/>
      <c r="IU44" s="339"/>
      <c r="IV44" s="339"/>
      <c r="IW44" s="339"/>
      <c r="IX44" s="339"/>
      <c r="IY44" s="339"/>
      <c r="IZ44" s="339"/>
      <c r="JA44" s="339"/>
      <c r="JB44" s="339"/>
      <c r="JC44" s="339"/>
      <c r="JD44" s="339"/>
      <c r="JE44" s="339"/>
      <c r="JF44" s="339"/>
      <c r="JG44" s="339"/>
      <c r="JH44" s="339"/>
      <c r="JI44" s="339"/>
      <c r="JJ44" s="339"/>
      <c r="JK44" s="339"/>
      <c r="JL44" s="339"/>
      <c r="JM44" s="339"/>
      <c r="JN44" s="339"/>
      <c r="JO44" s="339"/>
      <c r="JP44" s="339"/>
      <c r="JQ44" s="339"/>
      <c r="JR44" s="339"/>
      <c r="JS44" s="339"/>
      <c r="JT44" s="339"/>
      <c r="JU44" s="339"/>
      <c r="JV44" s="339"/>
      <c r="JW44" s="339"/>
      <c r="JX44" s="339"/>
      <c r="JY44" s="339"/>
      <c r="JZ44" s="339"/>
      <c r="KA44" s="339"/>
      <c r="KB44" s="339"/>
      <c r="KC44" s="339"/>
      <c r="KD44" s="339"/>
      <c r="KE44" s="339"/>
      <c r="KF44" s="339"/>
      <c r="KG44" s="339"/>
      <c r="KH44" s="339"/>
      <c r="KI44" s="339"/>
      <c r="KJ44" s="339"/>
      <c r="KK44" s="339"/>
      <c r="KL44" s="339"/>
      <c r="KM44" s="339"/>
      <c r="KN44" s="339"/>
      <c r="KO44" s="339"/>
      <c r="KP44" s="339"/>
      <c r="KQ44" s="339"/>
      <c r="KR44" s="339"/>
      <c r="KS44" s="339"/>
      <c r="KT44" s="339"/>
      <c r="KU44" s="339"/>
      <c r="KV44" s="339"/>
      <c r="KW44" s="339"/>
      <c r="KX44" s="339"/>
      <c r="KY44" s="339"/>
      <c r="KZ44" s="339"/>
      <c r="LA44" s="339"/>
      <c r="LB44" s="339"/>
      <c r="LC44" s="339"/>
      <c r="LD44" s="339"/>
      <c r="LE44" s="339"/>
      <c r="LF44" s="339"/>
      <c r="LG44" s="339"/>
      <c r="LH44" s="339"/>
      <c r="LI44" s="339"/>
      <c r="LJ44" s="339"/>
      <c r="LK44" s="339"/>
      <c r="LL44" s="339"/>
      <c r="LM44" s="339"/>
      <c r="LN44" s="339"/>
      <c r="LO44" s="339"/>
      <c r="LP44" s="339"/>
      <c r="LQ44" s="339"/>
      <c r="LR44" s="339"/>
      <c r="LS44" s="339"/>
      <c r="LT44" s="339"/>
      <c r="LU44" s="339"/>
      <c r="LV44" s="339"/>
      <c r="LW44" s="339"/>
      <c r="LX44" s="339"/>
      <c r="LY44" s="339"/>
      <c r="LZ44" s="339"/>
      <c r="MA44" s="339"/>
      <c r="MB44" s="339"/>
      <c r="MC44" s="339"/>
      <c r="MD44" s="339"/>
      <c r="ME44" s="339"/>
      <c r="MF44" s="339"/>
      <c r="MG44" s="339"/>
      <c r="MH44" s="339"/>
      <c r="MI44" s="339"/>
      <c r="MJ44" s="339"/>
      <c r="MK44" s="339"/>
      <c r="ML44" s="339"/>
      <c r="MM44" s="339"/>
      <c r="MN44" s="339"/>
      <c r="MO44" s="339"/>
      <c r="MP44" s="339"/>
      <c r="MQ44" s="339"/>
      <c r="MR44" s="339"/>
      <c r="MS44" s="339"/>
      <c r="MT44" s="339"/>
      <c r="MU44" s="339"/>
      <c r="MV44" s="339"/>
      <c r="MW44" s="339"/>
      <c r="MX44" s="339"/>
      <c r="MY44" s="339"/>
      <c r="MZ44" s="339"/>
      <c r="NA44" s="339"/>
      <c r="NB44" s="339"/>
      <c r="NC44" s="339"/>
      <c r="ND44" s="339"/>
      <c r="NE44" s="339"/>
      <c r="NF44" s="339"/>
      <c r="NG44" s="339"/>
      <c r="NH44" s="339"/>
      <c r="NI44" s="339"/>
      <c r="NJ44" s="339"/>
      <c r="NK44" s="339"/>
      <c r="NL44" s="339"/>
      <c r="NM44" s="339"/>
      <c r="NN44" s="339"/>
      <c r="NO44" s="339"/>
      <c r="NP44" s="339"/>
      <c r="NQ44" s="339"/>
      <c r="NR44" s="339"/>
      <c r="NS44" s="339"/>
      <c r="NT44" s="339"/>
      <c r="NU44" s="339"/>
      <c r="NV44" s="339"/>
      <c r="NW44" s="339"/>
      <c r="NX44" s="339"/>
      <c r="NY44" s="339"/>
      <c r="NZ44" s="339"/>
      <c r="OA44" s="339"/>
      <c r="OB44" s="339"/>
      <c r="OC44" s="339"/>
      <c r="OD44" s="339"/>
      <c r="OE44" s="339"/>
      <c r="OF44" s="339"/>
      <c r="OG44" s="339"/>
      <c r="OH44" s="339"/>
      <c r="OI44" s="339"/>
      <c r="OJ44" s="339"/>
      <c r="OK44" s="339"/>
      <c r="OL44" s="339"/>
      <c r="OM44" s="339"/>
      <c r="ON44" s="339"/>
      <c r="OO44" s="339"/>
      <c r="OP44" s="339"/>
      <c r="OQ44" s="339"/>
      <c r="OR44" s="339"/>
      <c r="OS44" s="339"/>
      <c r="OT44" s="339"/>
      <c r="OU44" s="339"/>
      <c r="OV44" s="339"/>
      <c r="OW44" s="339"/>
      <c r="OX44" s="339"/>
      <c r="OY44" s="339"/>
      <c r="OZ44" s="339"/>
      <c r="PA44" s="339"/>
      <c r="PB44" s="339"/>
      <c r="PC44" s="339"/>
      <c r="PD44" s="339"/>
      <c r="PE44" s="339"/>
      <c r="PF44" s="339"/>
      <c r="PG44" s="339"/>
      <c r="PH44" s="339"/>
      <c r="PI44" s="339"/>
      <c r="PJ44" s="339"/>
      <c r="PK44" s="339"/>
      <c r="PL44" s="339"/>
      <c r="PM44" s="339"/>
      <c r="PN44" s="339"/>
      <c r="PO44" s="339"/>
      <c r="PP44" s="339"/>
      <c r="PQ44" s="339"/>
      <c r="PR44" s="339"/>
      <c r="PS44" s="339"/>
      <c r="PT44" s="339"/>
      <c r="PU44" s="339"/>
      <c r="PV44" s="339"/>
      <c r="PW44" s="339"/>
      <c r="PX44" s="339"/>
      <c r="PY44" s="339"/>
      <c r="PZ44" s="339"/>
      <c r="QA44" s="339"/>
      <c r="QB44" s="339"/>
      <c r="QC44" s="339"/>
      <c r="QD44" s="339"/>
      <c r="QE44" s="339"/>
      <c r="QF44" s="339"/>
      <c r="QG44" s="339"/>
      <c r="QH44" s="339"/>
      <c r="QI44" s="339"/>
      <c r="QJ44" s="339"/>
      <c r="QK44" s="339"/>
      <c r="QL44" s="339"/>
      <c r="QM44" s="339"/>
      <c r="QN44" s="339"/>
      <c r="QO44" s="339"/>
      <c r="QP44" s="339"/>
      <c r="QQ44" s="339"/>
      <c r="QR44" s="339"/>
      <c r="QS44" s="339"/>
      <c r="QT44" s="339"/>
      <c r="QU44" s="339"/>
      <c r="QV44" s="339"/>
      <c r="QW44" s="339"/>
      <c r="QX44" s="339"/>
      <c r="QY44" s="339"/>
      <c r="QZ44" s="339"/>
      <c r="RA44" s="339"/>
      <c r="RB44" s="339"/>
      <c r="RC44" s="339"/>
      <c r="RD44" s="339"/>
      <c r="RE44" s="339"/>
      <c r="RF44" s="339"/>
      <c r="RG44" s="339"/>
      <c r="RH44" s="339"/>
      <c r="RI44" s="339"/>
      <c r="RJ44" s="339"/>
      <c r="RK44" s="339"/>
      <c r="RL44" s="339"/>
      <c r="RM44" s="339"/>
      <c r="RN44" s="339"/>
      <c r="RO44" s="339"/>
      <c r="RP44" s="339"/>
      <c r="RQ44" s="339"/>
      <c r="RR44" s="339"/>
      <c r="RS44" s="339"/>
      <c r="RT44" s="339"/>
      <c r="RU44" s="339"/>
      <c r="RV44" s="339"/>
      <c r="RW44" s="339"/>
      <c r="RX44" s="339"/>
      <c r="RY44" s="339"/>
      <c r="RZ44" s="339"/>
      <c r="SA44" s="339"/>
      <c r="SB44" s="339"/>
      <c r="SC44" s="339"/>
      <c r="SD44" s="339"/>
      <c r="SE44" s="339"/>
      <c r="SF44" s="339"/>
      <c r="SG44" s="339"/>
      <c r="SH44" s="339"/>
      <c r="SI44" s="339"/>
      <c r="SJ44" s="339"/>
      <c r="SK44" s="339"/>
      <c r="SL44" s="339"/>
      <c r="SM44" s="339"/>
      <c r="SN44" s="339"/>
      <c r="SO44" s="339"/>
      <c r="SP44" s="339"/>
      <c r="SQ44" s="339"/>
      <c r="SR44" s="339"/>
      <c r="SS44" s="339"/>
      <c r="ST44" s="339"/>
      <c r="SU44" s="339"/>
      <c r="SV44" s="339"/>
      <c r="SW44" s="339"/>
      <c r="SX44" s="339"/>
      <c r="SY44" s="339"/>
      <c r="SZ44" s="339"/>
      <c r="TA44" s="339"/>
      <c r="TB44" s="339"/>
      <c r="TC44" s="339"/>
    </row>
    <row r="45" spans="1:523" s="340" customFormat="1">
      <c r="A45" s="405" t="s">
        <v>636</v>
      </c>
      <c r="B45" s="647" t="s">
        <v>509</v>
      </c>
      <c r="C45" s="395" t="s">
        <v>895</v>
      </c>
      <c r="D45" s="359" t="s">
        <v>520</v>
      </c>
      <c r="E45" s="360" t="s">
        <v>896</v>
      </c>
      <c r="F45" s="360" t="s">
        <v>873</v>
      </c>
      <c r="G45" s="361" t="s">
        <v>873</v>
      </c>
      <c r="H45" s="359" t="s">
        <v>1161</v>
      </c>
      <c r="I45" s="359" t="s">
        <v>1162</v>
      </c>
      <c r="J45" s="352" t="s">
        <v>1163</v>
      </c>
      <c r="K45" s="356">
        <v>2607901</v>
      </c>
      <c r="L45" s="401">
        <v>307.8</v>
      </c>
      <c r="M45" s="283"/>
      <c r="N45" s="339"/>
      <c r="O45" s="339"/>
      <c r="P45" s="339"/>
      <c r="Q45" s="339"/>
      <c r="R45" s="339"/>
      <c r="S45" s="339"/>
      <c r="T45" s="339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  <c r="AT45" s="339"/>
      <c r="AU45" s="339"/>
      <c r="AV45" s="339"/>
      <c r="AW45" s="339"/>
      <c r="AX45" s="339"/>
      <c r="AY45" s="339"/>
      <c r="AZ45" s="339"/>
      <c r="BA45" s="339"/>
      <c r="BB45" s="339"/>
      <c r="BC45" s="339"/>
      <c r="BD45" s="339"/>
      <c r="BE45" s="339"/>
      <c r="BF45" s="339"/>
      <c r="BG45" s="339"/>
      <c r="BH45" s="339"/>
      <c r="BI45" s="339"/>
      <c r="BJ45" s="339"/>
      <c r="BK45" s="339"/>
      <c r="BL45" s="339"/>
      <c r="BM45" s="339"/>
      <c r="BN45" s="339"/>
      <c r="BO45" s="339"/>
      <c r="BP45" s="339"/>
      <c r="BQ45" s="339"/>
      <c r="BR45" s="339"/>
      <c r="BS45" s="339"/>
      <c r="BT45" s="339"/>
      <c r="BU45" s="339"/>
      <c r="BV45" s="339"/>
      <c r="BW45" s="339"/>
      <c r="BX45" s="339"/>
      <c r="BY45" s="339"/>
      <c r="BZ45" s="339"/>
      <c r="CA45" s="339"/>
      <c r="CB45" s="339"/>
      <c r="CC45" s="339"/>
      <c r="CD45" s="339"/>
      <c r="CE45" s="339"/>
      <c r="CF45" s="339"/>
      <c r="CG45" s="339"/>
      <c r="CH45" s="339"/>
      <c r="CI45" s="339"/>
      <c r="CJ45" s="339"/>
      <c r="CK45" s="339"/>
      <c r="CL45" s="339"/>
      <c r="CM45" s="339"/>
      <c r="CN45" s="339"/>
      <c r="CO45" s="339"/>
      <c r="CP45" s="339"/>
      <c r="CQ45" s="339"/>
      <c r="CR45" s="339"/>
      <c r="CS45" s="339"/>
      <c r="CT45" s="339"/>
      <c r="CU45" s="339"/>
      <c r="CV45" s="339"/>
      <c r="CW45" s="339"/>
      <c r="CX45" s="339"/>
      <c r="CY45" s="339"/>
      <c r="CZ45" s="339"/>
      <c r="DA45" s="339"/>
      <c r="DB45" s="339"/>
      <c r="DC45" s="339"/>
      <c r="DD45" s="339"/>
      <c r="DE45" s="339"/>
      <c r="DF45" s="339"/>
      <c r="DG45" s="339"/>
      <c r="DH45" s="339"/>
      <c r="DI45" s="339"/>
      <c r="DJ45" s="339"/>
      <c r="DK45" s="339"/>
      <c r="DL45" s="339"/>
      <c r="DM45" s="339"/>
      <c r="DN45" s="339"/>
      <c r="DO45" s="339"/>
      <c r="DP45" s="339"/>
      <c r="DQ45" s="339"/>
      <c r="DR45" s="339"/>
      <c r="DS45" s="339"/>
      <c r="DT45" s="339"/>
      <c r="DU45" s="339"/>
      <c r="DV45" s="339"/>
      <c r="DW45" s="339"/>
      <c r="DX45" s="339"/>
      <c r="DY45" s="339"/>
      <c r="DZ45" s="339"/>
      <c r="EA45" s="339"/>
      <c r="EB45" s="339"/>
      <c r="EC45" s="339"/>
      <c r="ED45" s="339"/>
      <c r="EE45" s="339"/>
      <c r="EF45" s="339"/>
      <c r="EG45" s="339"/>
      <c r="EH45" s="339"/>
      <c r="EI45" s="339"/>
      <c r="EJ45" s="339"/>
      <c r="EK45" s="339"/>
      <c r="EL45" s="339"/>
      <c r="EM45" s="339"/>
      <c r="EN45" s="339"/>
      <c r="EO45" s="339"/>
      <c r="EP45" s="339"/>
      <c r="EQ45" s="339"/>
      <c r="ER45" s="339"/>
      <c r="ES45" s="339"/>
      <c r="ET45" s="339"/>
      <c r="EU45" s="339"/>
      <c r="EV45" s="339"/>
      <c r="EW45" s="339"/>
      <c r="EX45" s="339"/>
      <c r="EY45" s="339"/>
      <c r="EZ45" s="339"/>
      <c r="FA45" s="339"/>
      <c r="FB45" s="339"/>
      <c r="FC45" s="339"/>
      <c r="FD45" s="339"/>
      <c r="FE45" s="339"/>
      <c r="FF45" s="339"/>
      <c r="FG45" s="339"/>
      <c r="FH45" s="339"/>
      <c r="FI45" s="339"/>
      <c r="FJ45" s="339"/>
      <c r="FK45" s="339"/>
      <c r="FL45" s="339"/>
      <c r="FM45" s="339"/>
      <c r="FN45" s="339"/>
      <c r="FO45" s="339"/>
      <c r="FP45" s="339"/>
      <c r="FQ45" s="339"/>
      <c r="FR45" s="339"/>
      <c r="FS45" s="339"/>
      <c r="FT45" s="339"/>
      <c r="FU45" s="339"/>
      <c r="FV45" s="339"/>
      <c r="FW45" s="339"/>
      <c r="FX45" s="339"/>
      <c r="FY45" s="339"/>
      <c r="FZ45" s="339"/>
      <c r="GA45" s="339"/>
      <c r="GB45" s="339"/>
      <c r="GC45" s="339"/>
      <c r="GD45" s="339"/>
      <c r="GE45" s="339"/>
      <c r="GF45" s="339"/>
      <c r="GG45" s="339"/>
      <c r="GH45" s="339"/>
      <c r="GI45" s="339"/>
      <c r="GJ45" s="339"/>
      <c r="GK45" s="339"/>
      <c r="GL45" s="339"/>
      <c r="GM45" s="339"/>
      <c r="GN45" s="339"/>
      <c r="GO45" s="339"/>
      <c r="GP45" s="339"/>
      <c r="GQ45" s="339"/>
      <c r="GR45" s="339"/>
      <c r="GS45" s="339"/>
      <c r="GT45" s="339"/>
      <c r="GU45" s="339"/>
      <c r="GV45" s="339"/>
      <c r="GW45" s="339"/>
      <c r="GX45" s="339"/>
      <c r="GY45" s="339"/>
      <c r="GZ45" s="339"/>
      <c r="HA45" s="339"/>
      <c r="HB45" s="339"/>
      <c r="HC45" s="339"/>
      <c r="HD45" s="339"/>
      <c r="HE45" s="339"/>
      <c r="HF45" s="339"/>
      <c r="HG45" s="339"/>
      <c r="HH45" s="339"/>
      <c r="HI45" s="339"/>
      <c r="HJ45" s="339"/>
      <c r="HK45" s="339"/>
      <c r="HL45" s="339"/>
      <c r="HM45" s="339"/>
      <c r="HN45" s="339"/>
      <c r="HO45" s="339"/>
      <c r="HP45" s="339"/>
      <c r="HQ45" s="339"/>
      <c r="HR45" s="339"/>
      <c r="HS45" s="339"/>
      <c r="HT45" s="339"/>
      <c r="HU45" s="339"/>
      <c r="HV45" s="339"/>
      <c r="HW45" s="339"/>
      <c r="HX45" s="339"/>
      <c r="HY45" s="339"/>
      <c r="HZ45" s="339"/>
      <c r="IA45" s="339"/>
      <c r="IB45" s="339"/>
      <c r="IC45" s="339"/>
      <c r="ID45" s="339"/>
      <c r="IE45" s="339"/>
      <c r="IF45" s="339"/>
      <c r="IG45" s="339"/>
      <c r="IH45" s="339"/>
      <c r="II45" s="339"/>
      <c r="IJ45" s="339"/>
      <c r="IK45" s="339"/>
      <c r="IL45" s="339"/>
      <c r="IM45" s="339"/>
      <c r="IN45" s="339"/>
      <c r="IO45" s="339"/>
      <c r="IP45" s="339"/>
      <c r="IQ45" s="339"/>
      <c r="IR45" s="339"/>
      <c r="IS45" s="339"/>
      <c r="IT45" s="339"/>
      <c r="IU45" s="339"/>
      <c r="IV45" s="339"/>
      <c r="IW45" s="339"/>
      <c r="IX45" s="339"/>
      <c r="IY45" s="339"/>
      <c r="IZ45" s="339"/>
      <c r="JA45" s="339"/>
      <c r="JB45" s="339"/>
      <c r="JC45" s="339"/>
      <c r="JD45" s="339"/>
      <c r="JE45" s="339"/>
      <c r="JF45" s="339"/>
      <c r="JG45" s="339"/>
      <c r="JH45" s="339"/>
      <c r="JI45" s="339"/>
      <c r="JJ45" s="339"/>
      <c r="JK45" s="339"/>
      <c r="JL45" s="339"/>
      <c r="JM45" s="339"/>
      <c r="JN45" s="339"/>
      <c r="JO45" s="339"/>
      <c r="JP45" s="339"/>
      <c r="JQ45" s="339"/>
      <c r="JR45" s="339"/>
      <c r="JS45" s="339"/>
      <c r="JT45" s="339"/>
      <c r="JU45" s="339"/>
      <c r="JV45" s="339"/>
      <c r="JW45" s="339"/>
      <c r="JX45" s="339"/>
      <c r="JY45" s="339"/>
      <c r="JZ45" s="339"/>
      <c r="KA45" s="339"/>
      <c r="KB45" s="339"/>
      <c r="KC45" s="339"/>
      <c r="KD45" s="339"/>
      <c r="KE45" s="339"/>
      <c r="KF45" s="339"/>
      <c r="KG45" s="339"/>
      <c r="KH45" s="339"/>
      <c r="KI45" s="339"/>
      <c r="KJ45" s="339"/>
      <c r="KK45" s="339"/>
      <c r="KL45" s="339"/>
      <c r="KM45" s="339"/>
      <c r="KN45" s="339"/>
      <c r="KO45" s="339"/>
      <c r="KP45" s="339"/>
      <c r="KQ45" s="339"/>
      <c r="KR45" s="339"/>
      <c r="KS45" s="339"/>
      <c r="KT45" s="339"/>
      <c r="KU45" s="339"/>
      <c r="KV45" s="339"/>
      <c r="KW45" s="339"/>
      <c r="KX45" s="339"/>
      <c r="KY45" s="339"/>
      <c r="KZ45" s="339"/>
      <c r="LA45" s="339"/>
      <c r="LB45" s="339"/>
      <c r="LC45" s="339"/>
      <c r="LD45" s="339"/>
      <c r="LE45" s="339"/>
      <c r="LF45" s="339"/>
      <c r="LG45" s="339"/>
      <c r="LH45" s="339"/>
      <c r="LI45" s="339"/>
      <c r="LJ45" s="339"/>
      <c r="LK45" s="339"/>
      <c r="LL45" s="339"/>
      <c r="LM45" s="339"/>
      <c r="LN45" s="339"/>
      <c r="LO45" s="339"/>
      <c r="LP45" s="339"/>
      <c r="LQ45" s="339"/>
      <c r="LR45" s="339"/>
      <c r="LS45" s="339"/>
      <c r="LT45" s="339"/>
      <c r="LU45" s="339"/>
      <c r="LV45" s="339"/>
      <c r="LW45" s="339"/>
      <c r="LX45" s="339"/>
      <c r="LY45" s="339"/>
      <c r="LZ45" s="339"/>
      <c r="MA45" s="339"/>
      <c r="MB45" s="339"/>
      <c r="MC45" s="339"/>
      <c r="MD45" s="339"/>
      <c r="ME45" s="339"/>
      <c r="MF45" s="339"/>
      <c r="MG45" s="339"/>
      <c r="MH45" s="339"/>
      <c r="MI45" s="339"/>
      <c r="MJ45" s="339"/>
      <c r="MK45" s="339"/>
      <c r="ML45" s="339"/>
      <c r="MM45" s="339"/>
      <c r="MN45" s="339"/>
      <c r="MO45" s="339"/>
      <c r="MP45" s="339"/>
      <c r="MQ45" s="339"/>
      <c r="MR45" s="339"/>
      <c r="MS45" s="339"/>
      <c r="MT45" s="339"/>
      <c r="MU45" s="339"/>
      <c r="MV45" s="339"/>
      <c r="MW45" s="339"/>
      <c r="MX45" s="339"/>
      <c r="MY45" s="339"/>
      <c r="MZ45" s="339"/>
      <c r="NA45" s="339"/>
      <c r="NB45" s="339"/>
      <c r="NC45" s="339"/>
      <c r="ND45" s="339"/>
      <c r="NE45" s="339"/>
      <c r="NF45" s="339"/>
      <c r="NG45" s="339"/>
      <c r="NH45" s="339"/>
      <c r="NI45" s="339"/>
      <c r="NJ45" s="339"/>
      <c r="NK45" s="339"/>
      <c r="NL45" s="339"/>
      <c r="NM45" s="339"/>
      <c r="NN45" s="339"/>
      <c r="NO45" s="339"/>
      <c r="NP45" s="339"/>
      <c r="NQ45" s="339"/>
      <c r="NR45" s="339"/>
      <c r="NS45" s="339"/>
      <c r="NT45" s="339"/>
      <c r="NU45" s="339"/>
      <c r="NV45" s="339"/>
      <c r="NW45" s="339"/>
      <c r="NX45" s="339"/>
      <c r="NY45" s="339"/>
      <c r="NZ45" s="339"/>
      <c r="OA45" s="339"/>
      <c r="OB45" s="339"/>
      <c r="OC45" s="339"/>
      <c r="OD45" s="339"/>
      <c r="OE45" s="339"/>
      <c r="OF45" s="339"/>
      <c r="OG45" s="339"/>
      <c r="OH45" s="339"/>
      <c r="OI45" s="339"/>
      <c r="OJ45" s="339"/>
      <c r="OK45" s="339"/>
      <c r="OL45" s="339"/>
      <c r="OM45" s="339"/>
      <c r="ON45" s="339"/>
      <c r="OO45" s="339"/>
      <c r="OP45" s="339"/>
      <c r="OQ45" s="339"/>
      <c r="OR45" s="339"/>
      <c r="OS45" s="339"/>
      <c r="OT45" s="339"/>
      <c r="OU45" s="339"/>
      <c r="OV45" s="339"/>
      <c r="OW45" s="339"/>
      <c r="OX45" s="339"/>
      <c r="OY45" s="339"/>
      <c r="OZ45" s="339"/>
      <c r="PA45" s="339"/>
      <c r="PB45" s="339"/>
      <c r="PC45" s="339"/>
      <c r="PD45" s="339"/>
      <c r="PE45" s="339"/>
      <c r="PF45" s="339"/>
      <c r="PG45" s="339"/>
      <c r="PH45" s="339"/>
      <c r="PI45" s="339"/>
      <c r="PJ45" s="339"/>
      <c r="PK45" s="339"/>
      <c r="PL45" s="339"/>
      <c r="PM45" s="339"/>
      <c r="PN45" s="339"/>
      <c r="PO45" s="339"/>
      <c r="PP45" s="339"/>
      <c r="PQ45" s="339"/>
      <c r="PR45" s="339"/>
      <c r="PS45" s="339"/>
      <c r="PT45" s="339"/>
      <c r="PU45" s="339"/>
      <c r="PV45" s="339"/>
      <c r="PW45" s="339"/>
      <c r="PX45" s="339"/>
      <c r="PY45" s="339"/>
      <c r="PZ45" s="339"/>
      <c r="QA45" s="339"/>
      <c r="QB45" s="339"/>
      <c r="QC45" s="339"/>
      <c r="QD45" s="339"/>
      <c r="QE45" s="339"/>
      <c r="QF45" s="339"/>
      <c r="QG45" s="339"/>
      <c r="QH45" s="339"/>
      <c r="QI45" s="339"/>
      <c r="QJ45" s="339"/>
      <c r="QK45" s="339"/>
      <c r="QL45" s="339"/>
      <c r="QM45" s="339"/>
      <c r="QN45" s="339"/>
      <c r="QO45" s="339"/>
      <c r="QP45" s="339"/>
      <c r="QQ45" s="339"/>
      <c r="QR45" s="339"/>
      <c r="QS45" s="339"/>
      <c r="QT45" s="339"/>
      <c r="QU45" s="339"/>
      <c r="QV45" s="339"/>
      <c r="QW45" s="339"/>
      <c r="QX45" s="339"/>
      <c r="QY45" s="339"/>
      <c r="QZ45" s="339"/>
      <c r="RA45" s="339"/>
      <c r="RB45" s="339"/>
      <c r="RC45" s="339"/>
      <c r="RD45" s="339"/>
      <c r="RE45" s="339"/>
      <c r="RF45" s="339"/>
      <c r="RG45" s="339"/>
      <c r="RH45" s="339"/>
      <c r="RI45" s="339"/>
      <c r="RJ45" s="339"/>
      <c r="RK45" s="339"/>
      <c r="RL45" s="339"/>
      <c r="RM45" s="339"/>
      <c r="RN45" s="339"/>
      <c r="RO45" s="339"/>
      <c r="RP45" s="339"/>
      <c r="RQ45" s="339"/>
      <c r="RR45" s="339"/>
      <c r="RS45" s="339"/>
      <c r="RT45" s="339"/>
      <c r="RU45" s="339"/>
      <c r="RV45" s="339"/>
      <c r="RW45" s="339"/>
      <c r="RX45" s="339"/>
      <c r="RY45" s="339"/>
      <c r="RZ45" s="339"/>
      <c r="SA45" s="339"/>
      <c r="SB45" s="339"/>
      <c r="SC45" s="339"/>
      <c r="SD45" s="339"/>
      <c r="SE45" s="339"/>
      <c r="SF45" s="339"/>
      <c r="SG45" s="339"/>
      <c r="SH45" s="339"/>
      <c r="SI45" s="339"/>
      <c r="SJ45" s="339"/>
      <c r="SK45" s="339"/>
      <c r="SL45" s="339"/>
      <c r="SM45" s="339"/>
      <c r="SN45" s="339"/>
      <c r="SO45" s="339"/>
      <c r="SP45" s="339"/>
      <c r="SQ45" s="339"/>
      <c r="SR45" s="339"/>
      <c r="SS45" s="339"/>
      <c r="ST45" s="339"/>
      <c r="SU45" s="339"/>
      <c r="SV45" s="339"/>
      <c r="SW45" s="339"/>
      <c r="SX45" s="339"/>
      <c r="SY45" s="339"/>
      <c r="SZ45" s="339"/>
      <c r="TA45" s="339"/>
      <c r="TB45" s="339"/>
      <c r="TC45" s="339"/>
    </row>
    <row r="46" spans="1:523" s="340" customFormat="1">
      <c r="A46" s="405" t="s">
        <v>636</v>
      </c>
      <c r="B46" s="647" t="s">
        <v>509</v>
      </c>
      <c r="C46" s="392" t="s">
        <v>904</v>
      </c>
      <c r="D46" s="359" t="s">
        <v>905</v>
      </c>
      <c r="E46" s="654" t="s">
        <v>906</v>
      </c>
      <c r="F46" s="361" t="s">
        <v>873</v>
      </c>
      <c r="G46" s="361" t="s">
        <v>873</v>
      </c>
      <c r="H46" s="654">
        <v>13633</v>
      </c>
      <c r="I46" s="650">
        <v>44928</v>
      </c>
      <c r="J46" s="352" t="s">
        <v>1164</v>
      </c>
      <c r="K46" s="356">
        <v>2610606</v>
      </c>
      <c r="L46" s="401">
        <v>3430.85</v>
      </c>
      <c r="M46" s="283"/>
      <c r="N46" s="339"/>
      <c r="O46" s="339"/>
      <c r="P46" s="339"/>
      <c r="Q46" s="339"/>
      <c r="R46" s="339"/>
      <c r="S46" s="339"/>
      <c r="T46" s="339"/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  <c r="AP46" s="339"/>
      <c r="AQ46" s="339"/>
      <c r="AR46" s="339"/>
      <c r="AS46" s="339"/>
      <c r="AT46" s="339"/>
      <c r="AU46" s="339"/>
      <c r="AV46" s="339"/>
      <c r="AW46" s="339"/>
      <c r="AX46" s="339"/>
      <c r="AY46" s="339"/>
      <c r="AZ46" s="339"/>
      <c r="BA46" s="339"/>
      <c r="BB46" s="339"/>
      <c r="BC46" s="339"/>
      <c r="BD46" s="339"/>
      <c r="BE46" s="339"/>
      <c r="BF46" s="339"/>
      <c r="BG46" s="339"/>
      <c r="BH46" s="339"/>
      <c r="BI46" s="339"/>
      <c r="BJ46" s="339"/>
      <c r="BK46" s="339"/>
      <c r="BL46" s="339"/>
      <c r="BM46" s="339"/>
      <c r="BN46" s="339"/>
      <c r="BO46" s="339"/>
      <c r="BP46" s="339"/>
      <c r="BQ46" s="339"/>
      <c r="BR46" s="339"/>
      <c r="BS46" s="339"/>
      <c r="BT46" s="339"/>
      <c r="BU46" s="339"/>
      <c r="BV46" s="339"/>
      <c r="BW46" s="339"/>
      <c r="BX46" s="339"/>
      <c r="BY46" s="339"/>
      <c r="BZ46" s="339"/>
      <c r="CA46" s="339"/>
      <c r="CB46" s="339"/>
      <c r="CC46" s="339"/>
      <c r="CD46" s="339"/>
      <c r="CE46" s="339"/>
      <c r="CF46" s="339"/>
      <c r="CG46" s="339"/>
      <c r="CH46" s="339"/>
      <c r="CI46" s="339"/>
      <c r="CJ46" s="339"/>
      <c r="CK46" s="339"/>
      <c r="CL46" s="339"/>
      <c r="CM46" s="339"/>
      <c r="CN46" s="339"/>
      <c r="CO46" s="339"/>
      <c r="CP46" s="339"/>
      <c r="CQ46" s="339"/>
      <c r="CR46" s="339"/>
      <c r="CS46" s="339"/>
      <c r="CT46" s="339"/>
      <c r="CU46" s="339"/>
      <c r="CV46" s="339"/>
      <c r="CW46" s="339"/>
      <c r="CX46" s="339"/>
      <c r="CY46" s="339"/>
      <c r="CZ46" s="339"/>
      <c r="DA46" s="339"/>
      <c r="DB46" s="339"/>
      <c r="DC46" s="339"/>
      <c r="DD46" s="339"/>
      <c r="DE46" s="339"/>
      <c r="DF46" s="339"/>
      <c r="DG46" s="339"/>
      <c r="DH46" s="339"/>
      <c r="DI46" s="339"/>
      <c r="DJ46" s="339"/>
      <c r="DK46" s="339"/>
      <c r="DL46" s="339"/>
      <c r="DM46" s="339"/>
      <c r="DN46" s="339"/>
      <c r="DO46" s="339"/>
      <c r="DP46" s="339"/>
      <c r="DQ46" s="339"/>
      <c r="DR46" s="339"/>
      <c r="DS46" s="339"/>
      <c r="DT46" s="339"/>
      <c r="DU46" s="339"/>
      <c r="DV46" s="339"/>
      <c r="DW46" s="339"/>
      <c r="DX46" s="339"/>
      <c r="DY46" s="339"/>
      <c r="DZ46" s="339"/>
      <c r="EA46" s="339"/>
      <c r="EB46" s="339"/>
      <c r="EC46" s="339"/>
      <c r="ED46" s="339"/>
      <c r="EE46" s="339"/>
      <c r="EF46" s="339"/>
      <c r="EG46" s="339"/>
      <c r="EH46" s="339"/>
      <c r="EI46" s="339"/>
      <c r="EJ46" s="339"/>
      <c r="EK46" s="339"/>
      <c r="EL46" s="339"/>
      <c r="EM46" s="339"/>
      <c r="EN46" s="339"/>
      <c r="EO46" s="339"/>
      <c r="EP46" s="339"/>
      <c r="EQ46" s="339"/>
      <c r="ER46" s="339"/>
      <c r="ES46" s="339"/>
      <c r="ET46" s="339"/>
      <c r="EU46" s="339"/>
      <c r="EV46" s="339"/>
      <c r="EW46" s="339"/>
      <c r="EX46" s="339"/>
      <c r="EY46" s="339"/>
      <c r="EZ46" s="339"/>
      <c r="FA46" s="339"/>
      <c r="FB46" s="339"/>
      <c r="FC46" s="339"/>
      <c r="FD46" s="339"/>
      <c r="FE46" s="339"/>
      <c r="FF46" s="339"/>
      <c r="FG46" s="339"/>
      <c r="FH46" s="339"/>
      <c r="FI46" s="339"/>
      <c r="FJ46" s="339"/>
      <c r="FK46" s="339"/>
      <c r="FL46" s="339"/>
      <c r="FM46" s="339"/>
      <c r="FN46" s="339"/>
      <c r="FO46" s="339"/>
      <c r="FP46" s="339"/>
      <c r="FQ46" s="339"/>
      <c r="FR46" s="339"/>
      <c r="FS46" s="339"/>
      <c r="FT46" s="339"/>
      <c r="FU46" s="339"/>
      <c r="FV46" s="339"/>
      <c r="FW46" s="339"/>
      <c r="FX46" s="339"/>
      <c r="FY46" s="339"/>
      <c r="FZ46" s="339"/>
      <c r="GA46" s="339"/>
      <c r="GB46" s="339"/>
      <c r="GC46" s="339"/>
      <c r="GD46" s="339"/>
      <c r="GE46" s="339"/>
      <c r="GF46" s="339"/>
      <c r="GG46" s="339"/>
      <c r="GH46" s="339"/>
      <c r="GI46" s="339"/>
      <c r="GJ46" s="339"/>
      <c r="GK46" s="339"/>
      <c r="GL46" s="339"/>
      <c r="GM46" s="339"/>
      <c r="GN46" s="339"/>
      <c r="GO46" s="339"/>
      <c r="GP46" s="339"/>
      <c r="GQ46" s="339"/>
      <c r="GR46" s="339"/>
      <c r="GS46" s="339"/>
      <c r="GT46" s="339"/>
      <c r="GU46" s="339"/>
      <c r="GV46" s="339"/>
      <c r="GW46" s="339"/>
      <c r="GX46" s="339"/>
      <c r="GY46" s="339"/>
      <c r="GZ46" s="339"/>
      <c r="HA46" s="339"/>
      <c r="HB46" s="339"/>
      <c r="HC46" s="339"/>
      <c r="HD46" s="339"/>
      <c r="HE46" s="339"/>
      <c r="HF46" s="339"/>
      <c r="HG46" s="339"/>
      <c r="HH46" s="339"/>
      <c r="HI46" s="339"/>
      <c r="HJ46" s="339"/>
      <c r="HK46" s="339"/>
      <c r="HL46" s="339"/>
      <c r="HM46" s="339"/>
      <c r="HN46" s="339"/>
      <c r="HO46" s="339"/>
      <c r="HP46" s="339"/>
      <c r="HQ46" s="339"/>
      <c r="HR46" s="339"/>
      <c r="HS46" s="339"/>
      <c r="HT46" s="339"/>
      <c r="HU46" s="339"/>
      <c r="HV46" s="339"/>
      <c r="HW46" s="339"/>
      <c r="HX46" s="339"/>
      <c r="HY46" s="339"/>
      <c r="HZ46" s="339"/>
      <c r="IA46" s="339"/>
      <c r="IB46" s="339"/>
      <c r="IC46" s="339"/>
      <c r="ID46" s="339"/>
      <c r="IE46" s="339"/>
      <c r="IF46" s="339"/>
      <c r="IG46" s="339"/>
      <c r="IH46" s="339"/>
      <c r="II46" s="339"/>
      <c r="IJ46" s="339"/>
      <c r="IK46" s="339"/>
      <c r="IL46" s="339"/>
      <c r="IM46" s="339"/>
      <c r="IN46" s="339"/>
      <c r="IO46" s="339"/>
      <c r="IP46" s="339"/>
      <c r="IQ46" s="339"/>
      <c r="IR46" s="339"/>
      <c r="IS46" s="339"/>
      <c r="IT46" s="339"/>
      <c r="IU46" s="339"/>
      <c r="IV46" s="339"/>
      <c r="IW46" s="339"/>
      <c r="IX46" s="339"/>
      <c r="IY46" s="339"/>
      <c r="IZ46" s="339"/>
      <c r="JA46" s="339"/>
      <c r="JB46" s="339"/>
      <c r="JC46" s="339"/>
      <c r="JD46" s="339"/>
      <c r="JE46" s="339"/>
      <c r="JF46" s="339"/>
      <c r="JG46" s="339"/>
      <c r="JH46" s="339"/>
      <c r="JI46" s="339"/>
      <c r="JJ46" s="339"/>
      <c r="JK46" s="339"/>
      <c r="JL46" s="339"/>
      <c r="JM46" s="339"/>
      <c r="JN46" s="339"/>
      <c r="JO46" s="339"/>
      <c r="JP46" s="339"/>
      <c r="JQ46" s="339"/>
      <c r="JR46" s="339"/>
      <c r="JS46" s="339"/>
      <c r="JT46" s="339"/>
      <c r="JU46" s="339"/>
      <c r="JV46" s="339"/>
      <c r="JW46" s="339"/>
      <c r="JX46" s="339"/>
      <c r="JY46" s="339"/>
      <c r="JZ46" s="339"/>
      <c r="KA46" s="339"/>
      <c r="KB46" s="339"/>
      <c r="KC46" s="339"/>
      <c r="KD46" s="339"/>
      <c r="KE46" s="339"/>
      <c r="KF46" s="339"/>
      <c r="KG46" s="339"/>
      <c r="KH46" s="339"/>
      <c r="KI46" s="339"/>
      <c r="KJ46" s="339"/>
      <c r="KK46" s="339"/>
      <c r="KL46" s="339"/>
      <c r="KM46" s="339"/>
      <c r="KN46" s="339"/>
      <c r="KO46" s="339"/>
      <c r="KP46" s="339"/>
      <c r="KQ46" s="339"/>
      <c r="KR46" s="339"/>
      <c r="KS46" s="339"/>
      <c r="KT46" s="339"/>
      <c r="KU46" s="339"/>
      <c r="KV46" s="339"/>
      <c r="KW46" s="339"/>
      <c r="KX46" s="339"/>
      <c r="KY46" s="339"/>
      <c r="KZ46" s="339"/>
      <c r="LA46" s="339"/>
      <c r="LB46" s="339"/>
      <c r="LC46" s="339"/>
      <c r="LD46" s="339"/>
      <c r="LE46" s="339"/>
      <c r="LF46" s="339"/>
      <c r="LG46" s="339"/>
      <c r="LH46" s="339"/>
      <c r="LI46" s="339"/>
      <c r="LJ46" s="339"/>
      <c r="LK46" s="339"/>
      <c r="LL46" s="339"/>
      <c r="LM46" s="339"/>
      <c r="LN46" s="339"/>
      <c r="LO46" s="339"/>
      <c r="LP46" s="339"/>
      <c r="LQ46" s="339"/>
      <c r="LR46" s="339"/>
      <c r="LS46" s="339"/>
      <c r="LT46" s="339"/>
      <c r="LU46" s="339"/>
      <c r="LV46" s="339"/>
      <c r="LW46" s="339"/>
      <c r="LX46" s="339"/>
      <c r="LY46" s="339"/>
      <c r="LZ46" s="339"/>
      <c r="MA46" s="339"/>
      <c r="MB46" s="339"/>
      <c r="MC46" s="339"/>
      <c r="MD46" s="339"/>
      <c r="ME46" s="339"/>
      <c r="MF46" s="339"/>
      <c r="MG46" s="339"/>
      <c r="MH46" s="339"/>
      <c r="MI46" s="339"/>
      <c r="MJ46" s="339"/>
      <c r="MK46" s="339"/>
      <c r="ML46" s="339"/>
      <c r="MM46" s="339"/>
      <c r="MN46" s="339"/>
      <c r="MO46" s="339"/>
      <c r="MP46" s="339"/>
      <c r="MQ46" s="339"/>
      <c r="MR46" s="339"/>
      <c r="MS46" s="339"/>
      <c r="MT46" s="339"/>
      <c r="MU46" s="339"/>
      <c r="MV46" s="339"/>
      <c r="MW46" s="339"/>
      <c r="MX46" s="339"/>
      <c r="MY46" s="339"/>
      <c r="MZ46" s="339"/>
      <c r="NA46" s="339"/>
      <c r="NB46" s="339"/>
      <c r="NC46" s="339"/>
      <c r="ND46" s="339"/>
      <c r="NE46" s="339"/>
      <c r="NF46" s="339"/>
      <c r="NG46" s="339"/>
      <c r="NH46" s="339"/>
      <c r="NI46" s="339"/>
      <c r="NJ46" s="339"/>
      <c r="NK46" s="339"/>
      <c r="NL46" s="339"/>
      <c r="NM46" s="339"/>
      <c r="NN46" s="339"/>
      <c r="NO46" s="339"/>
      <c r="NP46" s="339"/>
      <c r="NQ46" s="339"/>
      <c r="NR46" s="339"/>
      <c r="NS46" s="339"/>
      <c r="NT46" s="339"/>
      <c r="NU46" s="339"/>
      <c r="NV46" s="339"/>
      <c r="NW46" s="339"/>
      <c r="NX46" s="339"/>
      <c r="NY46" s="339"/>
      <c r="NZ46" s="339"/>
      <c r="OA46" s="339"/>
      <c r="OB46" s="339"/>
      <c r="OC46" s="339"/>
      <c r="OD46" s="339"/>
      <c r="OE46" s="339"/>
      <c r="OF46" s="339"/>
      <c r="OG46" s="339"/>
      <c r="OH46" s="339"/>
      <c r="OI46" s="339"/>
      <c r="OJ46" s="339"/>
      <c r="OK46" s="339"/>
      <c r="OL46" s="339"/>
      <c r="OM46" s="339"/>
      <c r="ON46" s="339"/>
      <c r="OO46" s="339"/>
      <c r="OP46" s="339"/>
      <c r="OQ46" s="339"/>
      <c r="OR46" s="339"/>
      <c r="OS46" s="339"/>
      <c r="OT46" s="339"/>
      <c r="OU46" s="339"/>
      <c r="OV46" s="339"/>
      <c r="OW46" s="339"/>
      <c r="OX46" s="339"/>
      <c r="OY46" s="339"/>
      <c r="OZ46" s="339"/>
      <c r="PA46" s="339"/>
      <c r="PB46" s="339"/>
      <c r="PC46" s="339"/>
      <c r="PD46" s="339"/>
      <c r="PE46" s="339"/>
      <c r="PF46" s="339"/>
      <c r="PG46" s="339"/>
      <c r="PH46" s="339"/>
      <c r="PI46" s="339"/>
      <c r="PJ46" s="339"/>
      <c r="PK46" s="339"/>
      <c r="PL46" s="339"/>
      <c r="PM46" s="339"/>
      <c r="PN46" s="339"/>
      <c r="PO46" s="339"/>
      <c r="PP46" s="339"/>
      <c r="PQ46" s="339"/>
      <c r="PR46" s="339"/>
      <c r="PS46" s="339"/>
      <c r="PT46" s="339"/>
      <c r="PU46" s="339"/>
      <c r="PV46" s="339"/>
      <c r="PW46" s="339"/>
      <c r="PX46" s="339"/>
      <c r="PY46" s="339"/>
      <c r="PZ46" s="339"/>
      <c r="QA46" s="339"/>
      <c r="QB46" s="339"/>
      <c r="QC46" s="339"/>
      <c r="QD46" s="339"/>
      <c r="QE46" s="339"/>
      <c r="QF46" s="339"/>
      <c r="QG46" s="339"/>
      <c r="QH46" s="339"/>
      <c r="QI46" s="339"/>
      <c r="QJ46" s="339"/>
      <c r="QK46" s="339"/>
      <c r="QL46" s="339"/>
      <c r="QM46" s="339"/>
      <c r="QN46" s="339"/>
      <c r="QO46" s="339"/>
      <c r="QP46" s="339"/>
      <c r="QQ46" s="339"/>
      <c r="QR46" s="339"/>
      <c r="QS46" s="339"/>
      <c r="QT46" s="339"/>
      <c r="QU46" s="339"/>
      <c r="QV46" s="339"/>
      <c r="QW46" s="339"/>
      <c r="QX46" s="339"/>
      <c r="QY46" s="339"/>
      <c r="QZ46" s="339"/>
      <c r="RA46" s="339"/>
      <c r="RB46" s="339"/>
      <c r="RC46" s="339"/>
      <c r="RD46" s="339"/>
      <c r="RE46" s="339"/>
      <c r="RF46" s="339"/>
      <c r="RG46" s="339"/>
      <c r="RH46" s="339"/>
      <c r="RI46" s="339"/>
      <c r="RJ46" s="339"/>
      <c r="RK46" s="339"/>
      <c r="RL46" s="339"/>
      <c r="RM46" s="339"/>
      <c r="RN46" s="339"/>
      <c r="RO46" s="339"/>
      <c r="RP46" s="339"/>
      <c r="RQ46" s="339"/>
      <c r="RR46" s="339"/>
      <c r="RS46" s="339"/>
      <c r="RT46" s="339"/>
      <c r="RU46" s="339"/>
      <c r="RV46" s="339"/>
      <c r="RW46" s="339"/>
      <c r="RX46" s="339"/>
      <c r="RY46" s="339"/>
      <c r="RZ46" s="339"/>
      <c r="SA46" s="339"/>
      <c r="SB46" s="339"/>
      <c r="SC46" s="339"/>
      <c r="SD46" s="339"/>
      <c r="SE46" s="339"/>
      <c r="SF46" s="339"/>
      <c r="SG46" s="339"/>
      <c r="SH46" s="339"/>
      <c r="SI46" s="339"/>
      <c r="SJ46" s="339"/>
      <c r="SK46" s="339"/>
      <c r="SL46" s="339"/>
      <c r="SM46" s="339"/>
      <c r="SN46" s="339"/>
      <c r="SO46" s="339"/>
      <c r="SP46" s="339"/>
      <c r="SQ46" s="339"/>
      <c r="SR46" s="339"/>
      <c r="SS46" s="339"/>
      <c r="ST46" s="339"/>
      <c r="SU46" s="339"/>
      <c r="SV46" s="339"/>
      <c r="SW46" s="339"/>
      <c r="SX46" s="339"/>
      <c r="SY46" s="339"/>
      <c r="SZ46" s="339"/>
      <c r="TA46" s="339"/>
      <c r="TB46" s="339"/>
      <c r="TC46" s="339"/>
    </row>
    <row r="47" spans="1:523" s="340" customFormat="1">
      <c r="A47" s="405" t="s">
        <v>636</v>
      </c>
      <c r="B47" s="647" t="s">
        <v>509</v>
      </c>
      <c r="C47" s="359" t="s">
        <v>926</v>
      </c>
      <c r="D47" s="359" t="s">
        <v>927</v>
      </c>
      <c r="E47" s="360" t="s">
        <v>928</v>
      </c>
      <c r="F47" s="360" t="s">
        <v>873</v>
      </c>
      <c r="G47" s="361" t="s">
        <v>873</v>
      </c>
      <c r="H47" s="359" t="s">
        <v>1165</v>
      </c>
      <c r="I47" s="359" t="s">
        <v>1003</v>
      </c>
      <c r="J47" s="352" t="s">
        <v>1166</v>
      </c>
      <c r="K47" s="358">
        <v>2603454</v>
      </c>
      <c r="L47" s="401">
        <v>1500</v>
      </c>
      <c r="M47" s="283"/>
      <c r="N47" s="339"/>
      <c r="O47" s="339"/>
      <c r="P47" s="339"/>
      <c r="Q47" s="339"/>
      <c r="R47" s="339"/>
      <c r="S47" s="339"/>
      <c r="T47" s="339"/>
      <c r="U47" s="339"/>
      <c r="V47" s="339"/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  <c r="AX47" s="339"/>
      <c r="AY47" s="339"/>
      <c r="AZ47" s="339"/>
      <c r="BA47" s="339"/>
      <c r="BB47" s="339"/>
      <c r="BC47" s="339"/>
      <c r="BD47" s="339"/>
      <c r="BE47" s="339"/>
      <c r="BF47" s="339"/>
      <c r="BG47" s="339"/>
      <c r="BH47" s="339"/>
      <c r="BI47" s="339"/>
      <c r="BJ47" s="339"/>
      <c r="BK47" s="339"/>
      <c r="BL47" s="339"/>
      <c r="BM47" s="339"/>
      <c r="BN47" s="339"/>
      <c r="BO47" s="339"/>
      <c r="BP47" s="339"/>
      <c r="BQ47" s="339"/>
      <c r="BR47" s="339"/>
      <c r="BS47" s="339"/>
      <c r="BT47" s="339"/>
      <c r="BU47" s="339"/>
      <c r="BV47" s="339"/>
      <c r="BW47" s="339"/>
      <c r="BX47" s="339"/>
      <c r="BY47" s="339"/>
      <c r="BZ47" s="339"/>
      <c r="CA47" s="339"/>
      <c r="CB47" s="339"/>
      <c r="CC47" s="339"/>
      <c r="CD47" s="339"/>
      <c r="CE47" s="339"/>
      <c r="CF47" s="339"/>
      <c r="CG47" s="339"/>
      <c r="CH47" s="339"/>
      <c r="CI47" s="339"/>
      <c r="CJ47" s="339"/>
      <c r="CK47" s="339"/>
      <c r="CL47" s="339"/>
      <c r="CM47" s="339"/>
      <c r="CN47" s="339"/>
      <c r="CO47" s="339"/>
      <c r="CP47" s="339"/>
      <c r="CQ47" s="339"/>
      <c r="CR47" s="339"/>
      <c r="CS47" s="339"/>
      <c r="CT47" s="339"/>
      <c r="CU47" s="339"/>
      <c r="CV47" s="339"/>
      <c r="CW47" s="339"/>
      <c r="CX47" s="339"/>
      <c r="CY47" s="339"/>
      <c r="CZ47" s="339"/>
      <c r="DA47" s="339"/>
      <c r="DB47" s="339"/>
      <c r="DC47" s="339"/>
      <c r="DD47" s="339"/>
      <c r="DE47" s="339"/>
      <c r="DF47" s="339"/>
      <c r="DG47" s="339"/>
      <c r="DH47" s="339"/>
      <c r="DI47" s="339"/>
      <c r="DJ47" s="339"/>
      <c r="DK47" s="339"/>
      <c r="DL47" s="339"/>
      <c r="DM47" s="339"/>
      <c r="DN47" s="339"/>
      <c r="DO47" s="339"/>
      <c r="DP47" s="339"/>
      <c r="DQ47" s="339"/>
      <c r="DR47" s="339"/>
      <c r="DS47" s="339"/>
      <c r="DT47" s="339"/>
      <c r="DU47" s="339"/>
      <c r="DV47" s="339"/>
      <c r="DW47" s="339"/>
      <c r="DX47" s="339"/>
      <c r="DY47" s="339"/>
      <c r="DZ47" s="339"/>
      <c r="EA47" s="339"/>
      <c r="EB47" s="339"/>
      <c r="EC47" s="339"/>
      <c r="ED47" s="339"/>
      <c r="EE47" s="339"/>
      <c r="EF47" s="339"/>
      <c r="EG47" s="339"/>
      <c r="EH47" s="339"/>
      <c r="EI47" s="339"/>
      <c r="EJ47" s="339"/>
      <c r="EK47" s="339"/>
      <c r="EL47" s="339"/>
      <c r="EM47" s="339"/>
      <c r="EN47" s="339"/>
      <c r="EO47" s="339"/>
      <c r="EP47" s="339"/>
      <c r="EQ47" s="339"/>
      <c r="ER47" s="339"/>
      <c r="ES47" s="339"/>
      <c r="ET47" s="339"/>
      <c r="EU47" s="339"/>
      <c r="EV47" s="339"/>
      <c r="EW47" s="339"/>
      <c r="EX47" s="339"/>
      <c r="EY47" s="339"/>
      <c r="EZ47" s="339"/>
      <c r="FA47" s="339"/>
      <c r="FB47" s="339"/>
      <c r="FC47" s="339"/>
      <c r="FD47" s="339"/>
      <c r="FE47" s="339"/>
      <c r="FF47" s="339"/>
      <c r="FG47" s="339"/>
      <c r="FH47" s="339"/>
      <c r="FI47" s="339"/>
      <c r="FJ47" s="339"/>
      <c r="FK47" s="339"/>
      <c r="FL47" s="339"/>
      <c r="FM47" s="339"/>
      <c r="FN47" s="339"/>
      <c r="FO47" s="339"/>
      <c r="FP47" s="339"/>
      <c r="FQ47" s="339"/>
      <c r="FR47" s="339"/>
      <c r="FS47" s="339"/>
      <c r="FT47" s="339"/>
      <c r="FU47" s="339"/>
      <c r="FV47" s="339"/>
      <c r="FW47" s="339"/>
      <c r="FX47" s="339"/>
      <c r="FY47" s="339"/>
      <c r="FZ47" s="339"/>
      <c r="GA47" s="339"/>
      <c r="GB47" s="339"/>
      <c r="GC47" s="339"/>
      <c r="GD47" s="339"/>
      <c r="GE47" s="339"/>
      <c r="GF47" s="339"/>
      <c r="GG47" s="339"/>
      <c r="GH47" s="339"/>
      <c r="GI47" s="339"/>
      <c r="GJ47" s="339"/>
      <c r="GK47" s="339"/>
      <c r="GL47" s="339"/>
      <c r="GM47" s="339"/>
      <c r="GN47" s="339"/>
      <c r="GO47" s="339"/>
      <c r="GP47" s="339"/>
      <c r="GQ47" s="339"/>
      <c r="GR47" s="339"/>
      <c r="GS47" s="339"/>
      <c r="GT47" s="339"/>
      <c r="GU47" s="339"/>
      <c r="GV47" s="339"/>
      <c r="GW47" s="339"/>
      <c r="GX47" s="339"/>
      <c r="GY47" s="339"/>
      <c r="GZ47" s="339"/>
      <c r="HA47" s="339"/>
      <c r="HB47" s="339"/>
      <c r="HC47" s="339"/>
      <c r="HD47" s="339"/>
      <c r="HE47" s="339"/>
      <c r="HF47" s="339"/>
      <c r="HG47" s="339"/>
      <c r="HH47" s="339"/>
      <c r="HI47" s="339"/>
      <c r="HJ47" s="339"/>
      <c r="HK47" s="339"/>
      <c r="HL47" s="339"/>
      <c r="HM47" s="339"/>
      <c r="HN47" s="339"/>
      <c r="HO47" s="339"/>
      <c r="HP47" s="339"/>
      <c r="HQ47" s="339"/>
      <c r="HR47" s="339"/>
      <c r="HS47" s="339"/>
      <c r="HT47" s="339"/>
      <c r="HU47" s="339"/>
      <c r="HV47" s="339"/>
      <c r="HW47" s="339"/>
      <c r="HX47" s="339"/>
      <c r="HY47" s="339"/>
      <c r="HZ47" s="339"/>
      <c r="IA47" s="339"/>
      <c r="IB47" s="339"/>
      <c r="IC47" s="339"/>
      <c r="ID47" s="339"/>
      <c r="IE47" s="339"/>
      <c r="IF47" s="339"/>
      <c r="IG47" s="339"/>
      <c r="IH47" s="339"/>
      <c r="II47" s="339"/>
      <c r="IJ47" s="339"/>
      <c r="IK47" s="339"/>
      <c r="IL47" s="339"/>
      <c r="IM47" s="339"/>
      <c r="IN47" s="339"/>
      <c r="IO47" s="339"/>
      <c r="IP47" s="339"/>
      <c r="IQ47" s="339"/>
      <c r="IR47" s="339"/>
      <c r="IS47" s="339"/>
      <c r="IT47" s="339"/>
      <c r="IU47" s="339"/>
      <c r="IV47" s="339"/>
      <c r="IW47" s="339"/>
      <c r="IX47" s="339"/>
      <c r="IY47" s="339"/>
      <c r="IZ47" s="339"/>
      <c r="JA47" s="339"/>
      <c r="JB47" s="339"/>
      <c r="JC47" s="339"/>
      <c r="JD47" s="339"/>
      <c r="JE47" s="339"/>
      <c r="JF47" s="339"/>
      <c r="JG47" s="339"/>
      <c r="JH47" s="339"/>
      <c r="JI47" s="339"/>
      <c r="JJ47" s="339"/>
      <c r="JK47" s="339"/>
      <c r="JL47" s="339"/>
      <c r="JM47" s="339"/>
      <c r="JN47" s="339"/>
      <c r="JO47" s="339"/>
      <c r="JP47" s="339"/>
      <c r="JQ47" s="339"/>
      <c r="JR47" s="339"/>
      <c r="JS47" s="339"/>
      <c r="JT47" s="339"/>
      <c r="JU47" s="339"/>
      <c r="JV47" s="339"/>
      <c r="JW47" s="339"/>
      <c r="JX47" s="339"/>
      <c r="JY47" s="339"/>
      <c r="JZ47" s="339"/>
      <c r="KA47" s="339"/>
      <c r="KB47" s="339"/>
      <c r="KC47" s="339"/>
      <c r="KD47" s="339"/>
      <c r="KE47" s="339"/>
      <c r="KF47" s="339"/>
      <c r="KG47" s="339"/>
      <c r="KH47" s="339"/>
      <c r="KI47" s="339"/>
      <c r="KJ47" s="339"/>
      <c r="KK47" s="339"/>
      <c r="KL47" s="339"/>
      <c r="KM47" s="339"/>
      <c r="KN47" s="339"/>
      <c r="KO47" s="339"/>
      <c r="KP47" s="339"/>
      <c r="KQ47" s="339"/>
      <c r="KR47" s="339"/>
      <c r="KS47" s="339"/>
      <c r="KT47" s="339"/>
      <c r="KU47" s="339"/>
      <c r="KV47" s="339"/>
      <c r="KW47" s="339"/>
      <c r="KX47" s="339"/>
      <c r="KY47" s="339"/>
      <c r="KZ47" s="339"/>
      <c r="LA47" s="339"/>
      <c r="LB47" s="339"/>
      <c r="LC47" s="339"/>
      <c r="LD47" s="339"/>
      <c r="LE47" s="339"/>
      <c r="LF47" s="339"/>
      <c r="LG47" s="339"/>
      <c r="LH47" s="339"/>
      <c r="LI47" s="339"/>
      <c r="LJ47" s="339"/>
      <c r="LK47" s="339"/>
      <c r="LL47" s="339"/>
      <c r="LM47" s="339"/>
      <c r="LN47" s="339"/>
      <c r="LO47" s="339"/>
      <c r="LP47" s="339"/>
      <c r="LQ47" s="339"/>
      <c r="LR47" s="339"/>
      <c r="LS47" s="339"/>
      <c r="LT47" s="339"/>
      <c r="LU47" s="339"/>
      <c r="LV47" s="339"/>
      <c r="LW47" s="339"/>
      <c r="LX47" s="339"/>
      <c r="LY47" s="339"/>
      <c r="LZ47" s="339"/>
      <c r="MA47" s="339"/>
      <c r="MB47" s="339"/>
      <c r="MC47" s="339"/>
      <c r="MD47" s="339"/>
      <c r="ME47" s="339"/>
      <c r="MF47" s="339"/>
      <c r="MG47" s="339"/>
      <c r="MH47" s="339"/>
      <c r="MI47" s="339"/>
      <c r="MJ47" s="339"/>
      <c r="MK47" s="339"/>
      <c r="ML47" s="339"/>
      <c r="MM47" s="339"/>
      <c r="MN47" s="339"/>
      <c r="MO47" s="339"/>
      <c r="MP47" s="339"/>
      <c r="MQ47" s="339"/>
      <c r="MR47" s="339"/>
      <c r="MS47" s="339"/>
      <c r="MT47" s="339"/>
      <c r="MU47" s="339"/>
      <c r="MV47" s="339"/>
      <c r="MW47" s="339"/>
      <c r="MX47" s="339"/>
      <c r="MY47" s="339"/>
      <c r="MZ47" s="339"/>
      <c r="NA47" s="339"/>
      <c r="NB47" s="339"/>
      <c r="NC47" s="339"/>
      <c r="ND47" s="339"/>
      <c r="NE47" s="339"/>
      <c r="NF47" s="339"/>
      <c r="NG47" s="339"/>
      <c r="NH47" s="339"/>
      <c r="NI47" s="339"/>
      <c r="NJ47" s="339"/>
      <c r="NK47" s="339"/>
      <c r="NL47" s="339"/>
      <c r="NM47" s="339"/>
      <c r="NN47" s="339"/>
      <c r="NO47" s="339"/>
      <c r="NP47" s="339"/>
      <c r="NQ47" s="339"/>
      <c r="NR47" s="339"/>
      <c r="NS47" s="339"/>
      <c r="NT47" s="339"/>
      <c r="NU47" s="339"/>
      <c r="NV47" s="339"/>
      <c r="NW47" s="339"/>
      <c r="NX47" s="339"/>
      <c r="NY47" s="339"/>
      <c r="NZ47" s="339"/>
      <c r="OA47" s="339"/>
      <c r="OB47" s="339"/>
      <c r="OC47" s="339"/>
      <c r="OD47" s="339"/>
      <c r="OE47" s="339"/>
      <c r="OF47" s="339"/>
      <c r="OG47" s="339"/>
      <c r="OH47" s="339"/>
      <c r="OI47" s="339"/>
      <c r="OJ47" s="339"/>
      <c r="OK47" s="339"/>
      <c r="OL47" s="339"/>
      <c r="OM47" s="339"/>
      <c r="ON47" s="339"/>
      <c r="OO47" s="339"/>
      <c r="OP47" s="339"/>
      <c r="OQ47" s="339"/>
      <c r="OR47" s="339"/>
      <c r="OS47" s="339"/>
      <c r="OT47" s="339"/>
      <c r="OU47" s="339"/>
      <c r="OV47" s="339"/>
      <c r="OW47" s="339"/>
      <c r="OX47" s="339"/>
      <c r="OY47" s="339"/>
      <c r="OZ47" s="339"/>
      <c r="PA47" s="339"/>
      <c r="PB47" s="339"/>
      <c r="PC47" s="339"/>
      <c r="PD47" s="339"/>
      <c r="PE47" s="339"/>
      <c r="PF47" s="339"/>
      <c r="PG47" s="339"/>
      <c r="PH47" s="339"/>
      <c r="PI47" s="339"/>
      <c r="PJ47" s="339"/>
      <c r="PK47" s="339"/>
      <c r="PL47" s="339"/>
      <c r="PM47" s="339"/>
      <c r="PN47" s="339"/>
      <c r="PO47" s="339"/>
      <c r="PP47" s="339"/>
      <c r="PQ47" s="339"/>
      <c r="PR47" s="339"/>
      <c r="PS47" s="339"/>
      <c r="PT47" s="339"/>
      <c r="PU47" s="339"/>
      <c r="PV47" s="339"/>
      <c r="PW47" s="339"/>
      <c r="PX47" s="339"/>
      <c r="PY47" s="339"/>
      <c r="PZ47" s="339"/>
      <c r="QA47" s="339"/>
      <c r="QB47" s="339"/>
      <c r="QC47" s="339"/>
      <c r="QD47" s="339"/>
      <c r="QE47" s="339"/>
      <c r="QF47" s="339"/>
      <c r="QG47" s="339"/>
      <c r="QH47" s="339"/>
      <c r="QI47" s="339"/>
      <c r="QJ47" s="339"/>
      <c r="QK47" s="339"/>
      <c r="QL47" s="339"/>
      <c r="QM47" s="339"/>
      <c r="QN47" s="339"/>
      <c r="QO47" s="339"/>
      <c r="QP47" s="339"/>
      <c r="QQ47" s="339"/>
      <c r="QR47" s="339"/>
      <c r="QS47" s="339"/>
      <c r="QT47" s="339"/>
      <c r="QU47" s="339"/>
      <c r="QV47" s="339"/>
      <c r="QW47" s="339"/>
      <c r="QX47" s="339"/>
      <c r="QY47" s="339"/>
      <c r="QZ47" s="339"/>
      <c r="RA47" s="339"/>
      <c r="RB47" s="339"/>
      <c r="RC47" s="339"/>
      <c r="RD47" s="339"/>
      <c r="RE47" s="339"/>
      <c r="RF47" s="339"/>
      <c r="RG47" s="339"/>
      <c r="RH47" s="339"/>
      <c r="RI47" s="339"/>
      <c r="RJ47" s="339"/>
      <c r="RK47" s="339"/>
      <c r="RL47" s="339"/>
      <c r="RM47" s="339"/>
      <c r="RN47" s="339"/>
      <c r="RO47" s="339"/>
      <c r="RP47" s="339"/>
      <c r="RQ47" s="339"/>
      <c r="RR47" s="339"/>
      <c r="RS47" s="339"/>
      <c r="RT47" s="339"/>
      <c r="RU47" s="339"/>
      <c r="RV47" s="339"/>
      <c r="RW47" s="339"/>
      <c r="RX47" s="339"/>
      <c r="RY47" s="339"/>
      <c r="RZ47" s="339"/>
      <c r="SA47" s="339"/>
      <c r="SB47" s="339"/>
      <c r="SC47" s="339"/>
      <c r="SD47" s="339"/>
      <c r="SE47" s="339"/>
      <c r="SF47" s="339"/>
      <c r="SG47" s="339"/>
      <c r="SH47" s="339"/>
      <c r="SI47" s="339"/>
      <c r="SJ47" s="339"/>
      <c r="SK47" s="339"/>
      <c r="SL47" s="339"/>
      <c r="SM47" s="339"/>
      <c r="SN47" s="339"/>
      <c r="SO47" s="339"/>
      <c r="SP47" s="339"/>
      <c r="SQ47" s="339"/>
      <c r="SR47" s="339"/>
      <c r="SS47" s="339"/>
      <c r="ST47" s="339"/>
      <c r="SU47" s="339"/>
      <c r="SV47" s="339"/>
      <c r="SW47" s="339"/>
      <c r="SX47" s="339"/>
      <c r="SY47" s="339"/>
      <c r="SZ47" s="339"/>
      <c r="TA47" s="339"/>
      <c r="TB47" s="339"/>
      <c r="TC47" s="339"/>
    </row>
    <row r="48" spans="1:523" s="340" customFormat="1">
      <c r="A48" s="405" t="s">
        <v>636</v>
      </c>
      <c r="B48" s="647" t="s">
        <v>509</v>
      </c>
      <c r="C48" s="359" t="s">
        <v>156</v>
      </c>
      <c r="D48" s="359" t="s">
        <v>893</v>
      </c>
      <c r="E48" s="360" t="s">
        <v>894</v>
      </c>
      <c r="F48" s="360" t="s">
        <v>873</v>
      </c>
      <c r="G48" s="361" t="s">
        <v>873</v>
      </c>
      <c r="H48" s="359" t="s">
        <v>1167</v>
      </c>
      <c r="I48" s="359" t="s">
        <v>1168</v>
      </c>
      <c r="J48" s="352" t="s">
        <v>1169</v>
      </c>
      <c r="K48" s="402">
        <v>2610707</v>
      </c>
      <c r="L48" s="401">
        <v>4580</v>
      </c>
      <c r="M48" s="283"/>
      <c r="N48" s="339"/>
      <c r="O48" s="339"/>
      <c r="P48" s="339"/>
      <c r="Q48" s="339"/>
      <c r="R48" s="339"/>
      <c r="S48" s="339"/>
      <c r="T48" s="339"/>
      <c r="U48" s="339"/>
      <c r="V48" s="339"/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  <c r="AX48" s="339"/>
      <c r="AY48" s="339"/>
      <c r="AZ48" s="339"/>
      <c r="BA48" s="339"/>
      <c r="BB48" s="339"/>
      <c r="BC48" s="339"/>
      <c r="BD48" s="339"/>
      <c r="BE48" s="339"/>
      <c r="BF48" s="339"/>
      <c r="BG48" s="339"/>
      <c r="BH48" s="339"/>
      <c r="BI48" s="339"/>
      <c r="BJ48" s="339"/>
      <c r="BK48" s="339"/>
      <c r="BL48" s="339"/>
      <c r="BM48" s="339"/>
      <c r="BN48" s="339"/>
      <c r="BO48" s="339"/>
      <c r="BP48" s="339"/>
      <c r="BQ48" s="339"/>
      <c r="BR48" s="339"/>
      <c r="BS48" s="339"/>
      <c r="BT48" s="339"/>
      <c r="BU48" s="339"/>
      <c r="BV48" s="339"/>
      <c r="BW48" s="339"/>
      <c r="BX48" s="339"/>
      <c r="BY48" s="339"/>
      <c r="BZ48" s="339"/>
      <c r="CA48" s="339"/>
      <c r="CB48" s="339"/>
      <c r="CC48" s="339"/>
      <c r="CD48" s="339"/>
      <c r="CE48" s="339"/>
      <c r="CF48" s="339"/>
      <c r="CG48" s="339"/>
      <c r="CH48" s="339"/>
      <c r="CI48" s="339"/>
      <c r="CJ48" s="339"/>
      <c r="CK48" s="339"/>
      <c r="CL48" s="339"/>
      <c r="CM48" s="339"/>
      <c r="CN48" s="339"/>
      <c r="CO48" s="339"/>
      <c r="CP48" s="339"/>
      <c r="CQ48" s="339"/>
      <c r="CR48" s="339"/>
      <c r="CS48" s="339"/>
      <c r="CT48" s="339"/>
      <c r="CU48" s="339"/>
      <c r="CV48" s="339"/>
      <c r="CW48" s="339"/>
      <c r="CX48" s="339"/>
      <c r="CY48" s="339"/>
      <c r="CZ48" s="339"/>
      <c r="DA48" s="339"/>
      <c r="DB48" s="339"/>
      <c r="DC48" s="339"/>
      <c r="DD48" s="339"/>
      <c r="DE48" s="339"/>
      <c r="DF48" s="339"/>
      <c r="DG48" s="339"/>
      <c r="DH48" s="339"/>
      <c r="DI48" s="339"/>
      <c r="DJ48" s="339"/>
      <c r="DK48" s="339"/>
      <c r="DL48" s="339"/>
      <c r="DM48" s="339"/>
      <c r="DN48" s="339"/>
      <c r="DO48" s="339"/>
      <c r="DP48" s="339"/>
      <c r="DQ48" s="339"/>
      <c r="DR48" s="339"/>
      <c r="DS48" s="339"/>
      <c r="DT48" s="339"/>
      <c r="DU48" s="339"/>
      <c r="DV48" s="339"/>
      <c r="DW48" s="339"/>
      <c r="DX48" s="339"/>
      <c r="DY48" s="339"/>
      <c r="DZ48" s="339"/>
      <c r="EA48" s="339"/>
      <c r="EB48" s="339"/>
      <c r="EC48" s="339"/>
      <c r="ED48" s="339"/>
      <c r="EE48" s="339"/>
      <c r="EF48" s="339"/>
      <c r="EG48" s="339"/>
      <c r="EH48" s="339"/>
      <c r="EI48" s="339"/>
      <c r="EJ48" s="339"/>
      <c r="EK48" s="339"/>
      <c r="EL48" s="339"/>
      <c r="EM48" s="339"/>
      <c r="EN48" s="339"/>
      <c r="EO48" s="339"/>
      <c r="EP48" s="339"/>
      <c r="EQ48" s="339"/>
      <c r="ER48" s="339"/>
      <c r="ES48" s="339"/>
      <c r="ET48" s="339"/>
      <c r="EU48" s="339"/>
      <c r="EV48" s="339"/>
      <c r="EW48" s="339"/>
      <c r="EX48" s="339"/>
      <c r="EY48" s="339"/>
      <c r="EZ48" s="339"/>
      <c r="FA48" s="339"/>
      <c r="FB48" s="339"/>
      <c r="FC48" s="339"/>
      <c r="FD48" s="339"/>
      <c r="FE48" s="339"/>
      <c r="FF48" s="339"/>
      <c r="FG48" s="339"/>
      <c r="FH48" s="339"/>
      <c r="FI48" s="339"/>
      <c r="FJ48" s="339"/>
      <c r="FK48" s="339"/>
      <c r="FL48" s="339"/>
      <c r="FM48" s="339"/>
      <c r="FN48" s="339"/>
      <c r="FO48" s="339"/>
      <c r="FP48" s="339"/>
      <c r="FQ48" s="339"/>
      <c r="FR48" s="339"/>
      <c r="FS48" s="339"/>
      <c r="FT48" s="339"/>
      <c r="FU48" s="339"/>
      <c r="FV48" s="339"/>
      <c r="FW48" s="339"/>
      <c r="FX48" s="339"/>
      <c r="FY48" s="339"/>
      <c r="FZ48" s="339"/>
      <c r="GA48" s="339"/>
      <c r="GB48" s="339"/>
      <c r="GC48" s="339"/>
      <c r="GD48" s="339"/>
      <c r="GE48" s="339"/>
      <c r="GF48" s="339"/>
      <c r="GG48" s="339"/>
      <c r="GH48" s="339"/>
      <c r="GI48" s="339"/>
      <c r="GJ48" s="339"/>
      <c r="GK48" s="339"/>
      <c r="GL48" s="339"/>
      <c r="GM48" s="339"/>
      <c r="GN48" s="339"/>
      <c r="GO48" s="339"/>
      <c r="GP48" s="339"/>
      <c r="GQ48" s="339"/>
      <c r="GR48" s="339"/>
      <c r="GS48" s="339"/>
      <c r="GT48" s="339"/>
      <c r="GU48" s="339"/>
      <c r="GV48" s="339"/>
      <c r="GW48" s="339"/>
      <c r="GX48" s="339"/>
      <c r="GY48" s="339"/>
      <c r="GZ48" s="339"/>
      <c r="HA48" s="339"/>
      <c r="HB48" s="339"/>
      <c r="HC48" s="339"/>
      <c r="HD48" s="339"/>
      <c r="HE48" s="339"/>
      <c r="HF48" s="339"/>
      <c r="HG48" s="339"/>
      <c r="HH48" s="339"/>
      <c r="HI48" s="339"/>
      <c r="HJ48" s="339"/>
      <c r="HK48" s="339"/>
      <c r="HL48" s="339"/>
      <c r="HM48" s="339"/>
      <c r="HN48" s="339"/>
      <c r="HO48" s="339"/>
      <c r="HP48" s="339"/>
      <c r="HQ48" s="339"/>
      <c r="HR48" s="339"/>
      <c r="HS48" s="339"/>
      <c r="HT48" s="339"/>
      <c r="HU48" s="339"/>
      <c r="HV48" s="339"/>
      <c r="HW48" s="339"/>
      <c r="HX48" s="339"/>
      <c r="HY48" s="339"/>
      <c r="HZ48" s="339"/>
      <c r="IA48" s="339"/>
      <c r="IB48" s="339"/>
      <c r="IC48" s="339"/>
      <c r="ID48" s="339"/>
      <c r="IE48" s="339"/>
      <c r="IF48" s="339"/>
      <c r="IG48" s="339"/>
      <c r="IH48" s="339"/>
      <c r="II48" s="339"/>
      <c r="IJ48" s="339"/>
      <c r="IK48" s="339"/>
      <c r="IL48" s="339"/>
      <c r="IM48" s="339"/>
      <c r="IN48" s="339"/>
      <c r="IO48" s="339"/>
      <c r="IP48" s="339"/>
      <c r="IQ48" s="339"/>
      <c r="IR48" s="339"/>
      <c r="IS48" s="339"/>
      <c r="IT48" s="339"/>
      <c r="IU48" s="339"/>
      <c r="IV48" s="339"/>
      <c r="IW48" s="339"/>
      <c r="IX48" s="339"/>
      <c r="IY48" s="339"/>
      <c r="IZ48" s="339"/>
      <c r="JA48" s="339"/>
      <c r="JB48" s="339"/>
      <c r="JC48" s="339"/>
      <c r="JD48" s="339"/>
      <c r="JE48" s="339"/>
      <c r="JF48" s="339"/>
      <c r="JG48" s="339"/>
      <c r="JH48" s="339"/>
      <c r="JI48" s="339"/>
      <c r="JJ48" s="339"/>
      <c r="JK48" s="339"/>
      <c r="JL48" s="339"/>
      <c r="JM48" s="339"/>
      <c r="JN48" s="339"/>
      <c r="JO48" s="339"/>
      <c r="JP48" s="339"/>
      <c r="JQ48" s="339"/>
      <c r="JR48" s="339"/>
      <c r="JS48" s="339"/>
      <c r="JT48" s="339"/>
      <c r="JU48" s="339"/>
      <c r="JV48" s="339"/>
      <c r="JW48" s="339"/>
      <c r="JX48" s="339"/>
      <c r="JY48" s="339"/>
      <c r="JZ48" s="339"/>
      <c r="KA48" s="339"/>
      <c r="KB48" s="339"/>
      <c r="KC48" s="339"/>
      <c r="KD48" s="339"/>
      <c r="KE48" s="339"/>
      <c r="KF48" s="339"/>
      <c r="KG48" s="339"/>
      <c r="KH48" s="339"/>
      <c r="KI48" s="339"/>
      <c r="KJ48" s="339"/>
      <c r="KK48" s="339"/>
      <c r="KL48" s="339"/>
      <c r="KM48" s="339"/>
      <c r="KN48" s="339"/>
      <c r="KO48" s="339"/>
      <c r="KP48" s="339"/>
      <c r="KQ48" s="339"/>
      <c r="KR48" s="339"/>
      <c r="KS48" s="339"/>
      <c r="KT48" s="339"/>
      <c r="KU48" s="339"/>
      <c r="KV48" s="339"/>
      <c r="KW48" s="339"/>
      <c r="KX48" s="339"/>
      <c r="KY48" s="339"/>
      <c r="KZ48" s="339"/>
      <c r="LA48" s="339"/>
      <c r="LB48" s="339"/>
      <c r="LC48" s="339"/>
      <c r="LD48" s="339"/>
      <c r="LE48" s="339"/>
      <c r="LF48" s="339"/>
      <c r="LG48" s="339"/>
      <c r="LH48" s="339"/>
      <c r="LI48" s="339"/>
      <c r="LJ48" s="339"/>
      <c r="LK48" s="339"/>
      <c r="LL48" s="339"/>
      <c r="LM48" s="339"/>
      <c r="LN48" s="339"/>
      <c r="LO48" s="339"/>
      <c r="LP48" s="339"/>
      <c r="LQ48" s="339"/>
      <c r="LR48" s="339"/>
      <c r="LS48" s="339"/>
      <c r="LT48" s="339"/>
      <c r="LU48" s="339"/>
      <c r="LV48" s="339"/>
      <c r="LW48" s="339"/>
      <c r="LX48" s="339"/>
      <c r="LY48" s="339"/>
      <c r="LZ48" s="339"/>
      <c r="MA48" s="339"/>
      <c r="MB48" s="339"/>
      <c r="MC48" s="339"/>
      <c r="MD48" s="339"/>
      <c r="ME48" s="339"/>
      <c r="MF48" s="339"/>
      <c r="MG48" s="339"/>
      <c r="MH48" s="339"/>
      <c r="MI48" s="339"/>
      <c r="MJ48" s="339"/>
      <c r="MK48" s="339"/>
      <c r="ML48" s="339"/>
      <c r="MM48" s="339"/>
      <c r="MN48" s="339"/>
      <c r="MO48" s="339"/>
      <c r="MP48" s="339"/>
      <c r="MQ48" s="339"/>
      <c r="MR48" s="339"/>
      <c r="MS48" s="339"/>
      <c r="MT48" s="339"/>
      <c r="MU48" s="339"/>
      <c r="MV48" s="339"/>
      <c r="MW48" s="339"/>
      <c r="MX48" s="339"/>
      <c r="MY48" s="339"/>
      <c r="MZ48" s="339"/>
      <c r="NA48" s="339"/>
      <c r="NB48" s="339"/>
      <c r="NC48" s="339"/>
      <c r="ND48" s="339"/>
      <c r="NE48" s="339"/>
      <c r="NF48" s="339"/>
      <c r="NG48" s="339"/>
      <c r="NH48" s="339"/>
      <c r="NI48" s="339"/>
      <c r="NJ48" s="339"/>
      <c r="NK48" s="339"/>
      <c r="NL48" s="339"/>
      <c r="NM48" s="339"/>
      <c r="NN48" s="339"/>
      <c r="NO48" s="339"/>
      <c r="NP48" s="339"/>
      <c r="NQ48" s="339"/>
      <c r="NR48" s="339"/>
      <c r="NS48" s="339"/>
      <c r="NT48" s="339"/>
      <c r="NU48" s="339"/>
      <c r="NV48" s="339"/>
      <c r="NW48" s="339"/>
      <c r="NX48" s="339"/>
      <c r="NY48" s="339"/>
      <c r="NZ48" s="339"/>
      <c r="OA48" s="339"/>
      <c r="OB48" s="339"/>
      <c r="OC48" s="339"/>
      <c r="OD48" s="339"/>
      <c r="OE48" s="339"/>
      <c r="OF48" s="339"/>
      <c r="OG48" s="339"/>
      <c r="OH48" s="339"/>
      <c r="OI48" s="339"/>
      <c r="OJ48" s="339"/>
      <c r="OK48" s="339"/>
      <c r="OL48" s="339"/>
      <c r="OM48" s="339"/>
      <c r="ON48" s="339"/>
      <c r="OO48" s="339"/>
      <c r="OP48" s="339"/>
      <c r="OQ48" s="339"/>
      <c r="OR48" s="339"/>
      <c r="OS48" s="339"/>
      <c r="OT48" s="339"/>
      <c r="OU48" s="339"/>
      <c r="OV48" s="339"/>
      <c r="OW48" s="339"/>
      <c r="OX48" s="339"/>
      <c r="OY48" s="339"/>
      <c r="OZ48" s="339"/>
      <c r="PA48" s="339"/>
      <c r="PB48" s="339"/>
      <c r="PC48" s="339"/>
      <c r="PD48" s="339"/>
      <c r="PE48" s="339"/>
      <c r="PF48" s="339"/>
      <c r="PG48" s="339"/>
      <c r="PH48" s="339"/>
      <c r="PI48" s="339"/>
      <c r="PJ48" s="339"/>
      <c r="PK48" s="339"/>
      <c r="PL48" s="339"/>
      <c r="PM48" s="339"/>
      <c r="PN48" s="339"/>
      <c r="PO48" s="339"/>
      <c r="PP48" s="339"/>
      <c r="PQ48" s="339"/>
      <c r="PR48" s="339"/>
      <c r="PS48" s="339"/>
      <c r="PT48" s="339"/>
      <c r="PU48" s="339"/>
      <c r="PV48" s="339"/>
      <c r="PW48" s="339"/>
      <c r="PX48" s="339"/>
      <c r="PY48" s="339"/>
      <c r="PZ48" s="339"/>
      <c r="QA48" s="339"/>
      <c r="QB48" s="339"/>
      <c r="QC48" s="339"/>
      <c r="QD48" s="339"/>
      <c r="QE48" s="339"/>
      <c r="QF48" s="339"/>
      <c r="QG48" s="339"/>
      <c r="QH48" s="339"/>
      <c r="QI48" s="339"/>
      <c r="QJ48" s="339"/>
      <c r="QK48" s="339"/>
      <c r="QL48" s="339"/>
      <c r="QM48" s="339"/>
      <c r="QN48" s="339"/>
      <c r="QO48" s="339"/>
      <c r="QP48" s="339"/>
      <c r="QQ48" s="339"/>
      <c r="QR48" s="339"/>
      <c r="QS48" s="339"/>
      <c r="QT48" s="339"/>
      <c r="QU48" s="339"/>
      <c r="QV48" s="339"/>
      <c r="QW48" s="339"/>
      <c r="QX48" s="339"/>
      <c r="QY48" s="339"/>
      <c r="QZ48" s="339"/>
      <c r="RA48" s="339"/>
      <c r="RB48" s="339"/>
      <c r="RC48" s="339"/>
      <c r="RD48" s="339"/>
      <c r="RE48" s="339"/>
      <c r="RF48" s="339"/>
      <c r="RG48" s="339"/>
      <c r="RH48" s="339"/>
      <c r="RI48" s="339"/>
      <c r="RJ48" s="339"/>
      <c r="RK48" s="339"/>
      <c r="RL48" s="339"/>
      <c r="RM48" s="339"/>
      <c r="RN48" s="339"/>
      <c r="RO48" s="339"/>
      <c r="RP48" s="339"/>
      <c r="RQ48" s="339"/>
      <c r="RR48" s="339"/>
      <c r="RS48" s="339"/>
      <c r="RT48" s="339"/>
      <c r="RU48" s="339"/>
      <c r="RV48" s="339"/>
      <c r="RW48" s="339"/>
      <c r="RX48" s="339"/>
      <c r="RY48" s="339"/>
      <c r="RZ48" s="339"/>
      <c r="SA48" s="339"/>
      <c r="SB48" s="339"/>
      <c r="SC48" s="339"/>
      <c r="SD48" s="339"/>
      <c r="SE48" s="339"/>
      <c r="SF48" s="339"/>
      <c r="SG48" s="339"/>
      <c r="SH48" s="339"/>
      <c r="SI48" s="339"/>
      <c r="SJ48" s="339"/>
      <c r="SK48" s="339"/>
      <c r="SL48" s="339"/>
      <c r="SM48" s="339"/>
      <c r="SN48" s="339"/>
      <c r="SO48" s="339"/>
      <c r="SP48" s="339"/>
      <c r="SQ48" s="339"/>
      <c r="SR48" s="339"/>
      <c r="SS48" s="339"/>
      <c r="ST48" s="339"/>
      <c r="SU48" s="339"/>
      <c r="SV48" s="339"/>
      <c r="SW48" s="339"/>
      <c r="SX48" s="339"/>
      <c r="SY48" s="339"/>
      <c r="SZ48" s="339"/>
      <c r="TA48" s="339"/>
      <c r="TB48" s="339"/>
      <c r="TC48" s="339"/>
    </row>
    <row r="49" spans="1:523" s="340" customFormat="1">
      <c r="A49" s="405" t="s">
        <v>636</v>
      </c>
      <c r="B49" s="647" t="s">
        <v>509</v>
      </c>
      <c r="C49" s="359" t="s">
        <v>156</v>
      </c>
      <c r="D49" s="359" t="s">
        <v>893</v>
      </c>
      <c r="E49" s="360" t="s">
        <v>894</v>
      </c>
      <c r="F49" s="360" t="s">
        <v>873</v>
      </c>
      <c r="G49" s="361" t="s">
        <v>873</v>
      </c>
      <c r="H49" s="359" t="s">
        <v>1170</v>
      </c>
      <c r="I49" s="359" t="s">
        <v>1168</v>
      </c>
      <c r="J49" s="352" t="s">
        <v>1171</v>
      </c>
      <c r="K49" s="402">
        <v>2610707</v>
      </c>
      <c r="L49" s="401">
        <v>28955</v>
      </c>
      <c r="M49" s="283"/>
      <c r="N49" s="339"/>
      <c r="O49" s="339"/>
      <c r="P49" s="339"/>
      <c r="Q49" s="339"/>
      <c r="R49" s="339"/>
      <c r="S49" s="339"/>
      <c r="T49" s="339"/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  <c r="AX49" s="339"/>
      <c r="AY49" s="339"/>
      <c r="AZ49" s="339"/>
      <c r="BA49" s="339"/>
      <c r="BB49" s="339"/>
      <c r="BC49" s="339"/>
      <c r="BD49" s="339"/>
      <c r="BE49" s="339"/>
      <c r="BF49" s="339"/>
      <c r="BG49" s="339"/>
      <c r="BH49" s="339"/>
      <c r="BI49" s="339"/>
      <c r="BJ49" s="339"/>
      <c r="BK49" s="339"/>
      <c r="BL49" s="339"/>
      <c r="BM49" s="339"/>
      <c r="BN49" s="339"/>
      <c r="BO49" s="339"/>
      <c r="BP49" s="339"/>
      <c r="BQ49" s="339"/>
      <c r="BR49" s="339"/>
      <c r="BS49" s="339"/>
      <c r="BT49" s="339"/>
      <c r="BU49" s="339"/>
      <c r="BV49" s="339"/>
      <c r="BW49" s="339"/>
      <c r="BX49" s="339"/>
      <c r="BY49" s="339"/>
      <c r="BZ49" s="339"/>
      <c r="CA49" s="339"/>
      <c r="CB49" s="339"/>
      <c r="CC49" s="339"/>
      <c r="CD49" s="339"/>
      <c r="CE49" s="339"/>
      <c r="CF49" s="339"/>
      <c r="CG49" s="339"/>
      <c r="CH49" s="339"/>
      <c r="CI49" s="339"/>
      <c r="CJ49" s="339"/>
      <c r="CK49" s="339"/>
      <c r="CL49" s="339"/>
      <c r="CM49" s="339"/>
      <c r="CN49" s="339"/>
      <c r="CO49" s="339"/>
      <c r="CP49" s="339"/>
      <c r="CQ49" s="339"/>
      <c r="CR49" s="339"/>
      <c r="CS49" s="339"/>
      <c r="CT49" s="339"/>
      <c r="CU49" s="339"/>
      <c r="CV49" s="339"/>
      <c r="CW49" s="339"/>
      <c r="CX49" s="339"/>
      <c r="CY49" s="339"/>
      <c r="CZ49" s="339"/>
      <c r="DA49" s="339"/>
      <c r="DB49" s="339"/>
      <c r="DC49" s="339"/>
      <c r="DD49" s="339"/>
      <c r="DE49" s="339"/>
      <c r="DF49" s="339"/>
      <c r="DG49" s="339"/>
      <c r="DH49" s="339"/>
      <c r="DI49" s="339"/>
      <c r="DJ49" s="339"/>
      <c r="DK49" s="339"/>
      <c r="DL49" s="339"/>
      <c r="DM49" s="339"/>
      <c r="DN49" s="339"/>
      <c r="DO49" s="339"/>
      <c r="DP49" s="339"/>
      <c r="DQ49" s="339"/>
      <c r="DR49" s="339"/>
      <c r="DS49" s="339"/>
      <c r="DT49" s="339"/>
      <c r="DU49" s="339"/>
      <c r="DV49" s="339"/>
      <c r="DW49" s="339"/>
      <c r="DX49" s="339"/>
      <c r="DY49" s="339"/>
      <c r="DZ49" s="339"/>
      <c r="EA49" s="339"/>
      <c r="EB49" s="339"/>
      <c r="EC49" s="339"/>
      <c r="ED49" s="339"/>
      <c r="EE49" s="339"/>
      <c r="EF49" s="339"/>
      <c r="EG49" s="339"/>
      <c r="EH49" s="339"/>
      <c r="EI49" s="339"/>
      <c r="EJ49" s="339"/>
      <c r="EK49" s="339"/>
      <c r="EL49" s="339"/>
      <c r="EM49" s="339"/>
      <c r="EN49" s="339"/>
      <c r="EO49" s="339"/>
      <c r="EP49" s="339"/>
      <c r="EQ49" s="339"/>
      <c r="ER49" s="339"/>
      <c r="ES49" s="339"/>
      <c r="ET49" s="339"/>
      <c r="EU49" s="339"/>
      <c r="EV49" s="339"/>
      <c r="EW49" s="339"/>
      <c r="EX49" s="339"/>
      <c r="EY49" s="339"/>
      <c r="EZ49" s="339"/>
      <c r="FA49" s="339"/>
      <c r="FB49" s="339"/>
      <c r="FC49" s="339"/>
      <c r="FD49" s="339"/>
      <c r="FE49" s="339"/>
      <c r="FF49" s="339"/>
      <c r="FG49" s="339"/>
      <c r="FH49" s="339"/>
      <c r="FI49" s="339"/>
      <c r="FJ49" s="339"/>
      <c r="FK49" s="339"/>
      <c r="FL49" s="339"/>
      <c r="FM49" s="339"/>
      <c r="FN49" s="339"/>
      <c r="FO49" s="339"/>
      <c r="FP49" s="339"/>
      <c r="FQ49" s="339"/>
      <c r="FR49" s="339"/>
      <c r="FS49" s="339"/>
      <c r="FT49" s="339"/>
      <c r="FU49" s="339"/>
      <c r="FV49" s="339"/>
      <c r="FW49" s="339"/>
      <c r="FX49" s="339"/>
      <c r="FY49" s="339"/>
      <c r="FZ49" s="339"/>
      <c r="GA49" s="339"/>
      <c r="GB49" s="339"/>
      <c r="GC49" s="339"/>
      <c r="GD49" s="339"/>
      <c r="GE49" s="339"/>
      <c r="GF49" s="339"/>
      <c r="GG49" s="339"/>
      <c r="GH49" s="339"/>
      <c r="GI49" s="339"/>
      <c r="GJ49" s="339"/>
      <c r="GK49" s="339"/>
      <c r="GL49" s="339"/>
      <c r="GM49" s="339"/>
      <c r="GN49" s="339"/>
      <c r="GO49" s="339"/>
      <c r="GP49" s="339"/>
      <c r="GQ49" s="339"/>
      <c r="GR49" s="339"/>
      <c r="GS49" s="339"/>
      <c r="GT49" s="339"/>
      <c r="GU49" s="339"/>
      <c r="GV49" s="339"/>
      <c r="GW49" s="339"/>
      <c r="GX49" s="339"/>
      <c r="GY49" s="339"/>
      <c r="GZ49" s="339"/>
      <c r="HA49" s="339"/>
      <c r="HB49" s="339"/>
      <c r="HC49" s="339"/>
      <c r="HD49" s="339"/>
      <c r="HE49" s="339"/>
      <c r="HF49" s="339"/>
      <c r="HG49" s="339"/>
      <c r="HH49" s="339"/>
      <c r="HI49" s="339"/>
      <c r="HJ49" s="339"/>
      <c r="HK49" s="339"/>
      <c r="HL49" s="339"/>
      <c r="HM49" s="339"/>
      <c r="HN49" s="339"/>
      <c r="HO49" s="339"/>
      <c r="HP49" s="339"/>
      <c r="HQ49" s="339"/>
      <c r="HR49" s="339"/>
      <c r="HS49" s="339"/>
      <c r="HT49" s="339"/>
      <c r="HU49" s="339"/>
      <c r="HV49" s="339"/>
      <c r="HW49" s="339"/>
      <c r="HX49" s="339"/>
      <c r="HY49" s="339"/>
      <c r="HZ49" s="339"/>
      <c r="IA49" s="339"/>
      <c r="IB49" s="339"/>
      <c r="IC49" s="339"/>
      <c r="ID49" s="339"/>
      <c r="IE49" s="339"/>
      <c r="IF49" s="339"/>
      <c r="IG49" s="339"/>
      <c r="IH49" s="339"/>
      <c r="II49" s="339"/>
      <c r="IJ49" s="339"/>
      <c r="IK49" s="339"/>
      <c r="IL49" s="339"/>
      <c r="IM49" s="339"/>
      <c r="IN49" s="339"/>
      <c r="IO49" s="339"/>
      <c r="IP49" s="339"/>
      <c r="IQ49" s="339"/>
      <c r="IR49" s="339"/>
      <c r="IS49" s="339"/>
      <c r="IT49" s="339"/>
      <c r="IU49" s="339"/>
      <c r="IV49" s="339"/>
      <c r="IW49" s="339"/>
      <c r="IX49" s="339"/>
      <c r="IY49" s="339"/>
      <c r="IZ49" s="339"/>
      <c r="JA49" s="339"/>
      <c r="JB49" s="339"/>
      <c r="JC49" s="339"/>
      <c r="JD49" s="339"/>
      <c r="JE49" s="339"/>
      <c r="JF49" s="339"/>
      <c r="JG49" s="339"/>
      <c r="JH49" s="339"/>
      <c r="JI49" s="339"/>
      <c r="JJ49" s="339"/>
      <c r="JK49" s="339"/>
      <c r="JL49" s="339"/>
      <c r="JM49" s="339"/>
      <c r="JN49" s="339"/>
      <c r="JO49" s="339"/>
      <c r="JP49" s="339"/>
      <c r="JQ49" s="339"/>
      <c r="JR49" s="339"/>
      <c r="JS49" s="339"/>
      <c r="JT49" s="339"/>
      <c r="JU49" s="339"/>
      <c r="JV49" s="339"/>
      <c r="JW49" s="339"/>
      <c r="JX49" s="339"/>
      <c r="JY49" s="339"/>
      <c r="JZ49" s="339"/>
      <c r="KA49" s="339"/>
      <c r="KB49" s="339"/>
      <c r="KC49" s="339"/>
      <c r="KD49" s="339"/>
      <c r="KE49" s="339"/>
      <c r="KF49" s="339"/>
      <c r="KG49" s="339"/>
      <c r="KH49" s="339"/>
      <c r="KI49" s="339"/>
      <c r="KJ49" s="339"/>
      <c r="KK49" s="339"/>
      <c r="KL49" s="339"/>
      <c r="KM49" s="339"/>
      <c r="KN49" s="339"/>
      <c r="KO49" s="339"/>
      <c r="KP49" s="339"/>
      <c r="KQ49" s="339"/>
      <c r="KR49" s="339"/>
      <c r="KS49" s="339"/>
      <c r="KT49" s="339"/>
      <c r="KU49" s="339"/>
      <c r="KV49" s="339"/>
      <c r="KW49" s="339"/>
      <c r="KX49" s="339"/>
      <c r="KY49" s="339"/>
      <c r="KZ49" s="339"/>
      <c r="LA49" s="339"/>
      <c r="LB49" s="339"/>
      <c r="LC49" s="339"/>
      <c r="LD49" s="339"/>
      <c r="LE49" s="339"/>
      <c r="LF49" s="339"/>
      <c r="LG49" s="339"/>
      <c r="LH49" s="339"/>
      <c r="LI49" s="339"/>
      <c r="LJ49" s="339"/>
      <c r="LK49" s="339"/>
      <c r="LL49" s="339"/>
      <c r="LM49" s="339"/>
      <c r="LN49" s="339"/>
      <c r="LO49" s="339"/>
      <c r="LP49" s="339"/>
      <c r="LQ49" s="339"/>
      <c r="LR49" s="339"/>
      <c r="LS49" s="339"/>
      <c r="LT49" s="339"/>
      <c r="LU49" s="339"/>
      <c r="LV49" s="339"/>
      <c r="LW49" s="339"/>
      <c r="LX49" s="339"/>
      <c r="LY49" s="339"/>
      <c r="LZ49" s="339"/>
      <c r="MA49" s="339"/>
      <c r="MB49" s="339"/>
      <c r="MC49" s="339"/>
      <c r="MD49" s="339"/>
      <c r="ME49" s="339"/>
      <c r="MF49" s="339"/>
      <c r="MG49" s="339"/>
      <c r="MH49" s="339"/>
      <c r="MI49" s="339"/>
      <c r="MJ49" s="339"/>
      <c r="MK49" s="339"/>
      <c r="ML49" s="339"/>
      <c r="MM49" s="339"/>
      <c r="MN49" s="339"/>
      <c r="MO49" s="339"/>
      <c r="MP49" s="339"/>
      <c r="MQ49" s="339"/>
      <c r="MR49" s="339"/>
      <c r="MS49" s="339"/>
      <c r="MT49" s="339"/>
      <c r="MU49" s="339"/>
      <c r="MV49" s="339"/>
      <c r="MW49" s="339"/>
      <c r="MX49" s="339"/>
      <c r="MY49" s="339"/>
      <c r="MZ49" s="339"/>
      <c r="NA49" s="339"/>
      <c r="NB49" s="339"/>
      <c r="NC49" s="339"/>
      <c r="ND49" s="339"/>
      <c r="NE49" s="339"/>
      <c r="NF49" s="339"/>
      <c r="NG49" s="339"/>
      <c r="NH49" s="339"/>
      <c r="NI49" s="339"/>
      <c r="NJ49" s="339"/>
      <c r="NK49" s="339"/>
      <c r="NL49" s="339"/>
      <c r="NM49" s="339"/>
      <c r="NN49" s="339"/>
      <c r="NO49" s="339"/>
      <c r="NP49" s="339"/>
      <c r="NQ49" s="339"/>
      <c r="NR49" s="339"/>
      <c r="NS49" s="339"/>
      <c r="NT49" s="339"/>
      <c r="NU49" s="339"/>
      <c r="NV49" s="339"/>
      <c r="NW49" s="339"/>
      <c r="NX49" s="339"/>
      <c r="NY49" s="339"/>
      <c r="NZ49" s="339"/>
      <c r="OA49" s="339"/>
      <c r="OB49" s="339"/>
      <c r="OC49" s="339"/>
      <c r="OD49" s="339"/>
      <c r="OE49" s="339"/>
      <c r="OF49" s="339"/>
      <c r="OG49" s="339"/>
      <c r="OH49" s="339"/>
      <c r="OI49" s="339"/>
      <c r="OJ49" s="339"/>
      <c r="OK49" s="339"/>
      <c r="OL49" s="339"/>
      <c r="OM49" s="339"/>
      <c r="ON49" s="339"/>
      <c r="OO49" s="339"/>
      <c r="OP49" s="339"/>
      <c r="OQ49" s="339"/>
      <c r="OR49" s="339"/>
      <c r="OS49" s="339"/>
      <c r="OT49" s="339"/>
      <c r="OU49" s="339"/>
      <c r="OV49" s="339"/>
      <c r="OW49" s="339"/>
      <c r="OX49" s="339"/>
      <c r="OY49" s="339"/>
      <c r="OZ49" s="339"/>
      <c r="PA49" s="339"/>
      <c r="PB49" s="339"/>
      <c r="PC49" s="339"/>
      <c r="PD49" s="339"/>
      <c r="PE49" s="339"/>
      <c r="PF49" s="339"/>
      <c r="PG49" s="339"/>
      <c r="PH49" s="339"/>
      <c r="PI49" s="339"/>
      <c r="PJ49" s="339"/>
      <c r="PK49" s="339"/>
      <c r="PL49" s="339"/>
      <c r="PM49" s="339"/>
      <c r="PN49" s="339"/>
      <c r="PO49" s="339"/>
      <c r="PP49" s="339"/>
      <c r="PQ49" s="339"/>
      <c r="PR49" s="339"/>
      <c r="PS49" s="339"/>
      <c r="PT49" s="339"/>
      <c r="PU49" s="339"/>
      <c r="PV49" s="339"/>
      <c r="PW49" s="339"/>
      <c r="PX49" s="339"/>
      <c r="PY49" s="339"/>
      <c r="PZ49" s="339"/>
      <c r="QA49" s="339"/>
      <c r="QB49" s="339"/>
      <c r="QC49" s="339"/>
      <c r="QD49" s="339"/>
      <c r="QE49" s="339"/>
      <c r="QF49" s="339"/>
      <c r="QG49" s="339"/>
      <c r="QH49" s="339"/>
      <c r="QI49" s="339"/>
      <c r="QJ49" s="339"/>
      <c r="QK49" s="339"/>
      <c r="QL49" s="339"/>
      <c r="QM49" s="339"/>
      <c r="QN49" s="339"/>
      <c r="QO49" s="339"/>
      <c r="QP49" s="339"/>
      <c r="QQ49" s="339"/>
      <c r="QR49" s="339"/>
      <c r="QS49" s="339"/>
      <c r="QT49" s="339"/>
      <c r="QU49" s="339"/>
      <c r="QV49" s="339"/>
      <c r="QW49" s="339"/>
      <c r="QX49" s="339"/>
      <c r="QY49" s="339"/>
      <c r="QZ49" s="339"/>
      <c r="RA49" s="339"/>
      <c r="RB49" s="339"/>
      <c r="RC49" s="339"/>
      <c r="RD49" s="339"/>
      <c r="RE49" s="339"/>
      <c r="RF49" s="339"/>
      <c r="RG49" s="339"/>
      <c r="RH49" s="339"/>
      <c r="RI49" s="339"/>
      <c r="RJ49" s="339"/>
      <c r="RK49" s="339"/>
      <c r="RL49" s="339"/>
      <c r="RM49" s="339"/>
      <c r="RN49" s="339"/>
      <c r="RO49" s="339"/>
      <c r="RP49" s="339"/>
      <c r="RQ49" s="339"/>
      <c r="RR49" s="339"/>
      <c r="RS49" s="339"/>
      <c r="RT49" s="339"/>
      <c r="RU49" s="339"/>
      <c r="RV49" s="339"/>
      <c r="RW49" s="339"/>
      <c r="RX49" s="339"/>
      <c r="RY49" s="339"/>
      <c r="RZ49" s="339"/>
      <c r="SA49" s="339"/>
      <c r="SB49" s="339"/>
      <c r="SC49" s="339"/>
      <c r="SD49" s="339"/>
      <c r="SE49" s="339"/>
      <c r="SF49" s="339"/>
      <c r="SG49" s="339"/>
      <c r="SH49" s="339"/>
      <c r="SI49" s="339"/>
      <c r="SJ49" s="339"/>
      <c r="SK49" s="339"/>
      <c r="SL49" s="339"/>
      <c r="SM49" s="339"/>
      <c r="SN49" s="339"/>
      <c r="SO49" s="339"/>
      <c r="SP49" s="339"/>
      <c r="SQ49" s="339"/>
      <c r="SR49" s="339"/>
      <c r="SS49" s="339"/>
      <c r="ST49" s="339"/>
      <c r="SU49" s="339"/>
      <c r="SV49" s="339"/>
      <c r="SW49" s="339"/>
      <c r="SX49" s="339"/>
      <c r="SY49" s="339"/>
      <c r="SZ49" s="339"/>
      <c r="TA49" s="339"/>
      <c r="TB49" s="339"/>
      <c r="TC49" s="339"/>
    </row>
    <row r="50" spans="1:523" s="340" customFormat="1">
      <c r="A50" s="405" t="s">
        <v>636</v>
      </c>
      <c r="B50" s="647" t="s">
        <v>509</v>
      </c>
      <c r="C50" s="298" t="s">
        <v>880</v>
      </c>
      <c r="D50" s="648" t="s">
        <v>881</v>
      </c>
      <c r="E50" s="360" t="s">
        <v>882</v>
      </c>
      <c r="F50" s="360" t="s">
        <v>873</v>
      </c>
      <c r="G50" s="361" t="s">
        <v>873</v>
      </c>
      <c r="H50" s="359" t="s">
        <v>1172</v>
      </c>
      <c r="I50" s="359" t="s">
        <v>1004</v>
      </c>
      <c r="J50" s="352" t="s">
        <v>1173</v>
      </c>
      <c r="K50" s="356">
        <v>3509502</v>
      </c>
      <c r="L50" s="401">
        <v>900</v>
      </c>
      <c r="M50" s="283"/>
      <c r="N50" s="339"/>
      <c r="O50" s="339"/>
      <c r="P50" s="339"/>
      <c r="Q50" s="339"/>
      <c r="R50" s="339"/>
      <c r="S50" s="339"/>
      <c r="T50" s="339"/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  <c r="AX50" s="339"/>
      <c r="AY50" s="339"/>
      <c r="AZ50" s="339"/>
      <c r="BA50" s="339"/>
      <c r="BB50" s="339"/>
      <c r="BC50" s="339"/>
      <c r="BD50" s="339"/>
      <c r="BE50" s="339"/>
      <c r="BF50" s="339"/>
      <c r="BG50" s="339"/>
      <c r="BH50" s="339"/>
      <c r="BI50" s="339"/>
      <c r="BJ50" s="339"/>
      <c r="BK50" s="339"/>
      <c r="BL50" s="339"/>
      <c r="BM50" s="339"/>
      <c r="BN50" s="339"/>
      <c r="BO50" s="339"/>
      <c r="BP50" s="339"/>
      <c r="BQ50" s="339"/>
      <c r="BR50" s="339"/>
      <c r="BS50" s="339"/>
      <c r="BT50" s="339"/>
      <c r="BU50" s="339"/>
      <c r="BV50" s="339"/>
      <c r="BW50" s="339"/>
      <c r="BX50" s="339"/>
      <c r="BY50" s="339"/>
      <c r="BZ50" s="339"/>
      <c r="CA50" s="339"/>
      <c r="CB50" s="339"/>
      <c r="CC50" s="339"/>
      <c r="CD50" s="339"/>
      <c r="CE50" s="339"/>
      <c r="CF50" s="339"/>
      <c r="CG50" s="339"/>
      <c r="CH50" s="339"/>
      <c r="CI50" s="339"/>
      <c r="CJ50" s="339"/>
      <c r="CK50" s="339"/>
      <c r="CL50" s="339"/>
      <c r="CM50" s="339"/>
      <c r="CN50" s="339"/>
      <c r="CO50" s="339"/>
      <c r="CP50" s="339"/>
      <c r="CQ50" s="339"/>
      <c r="CR50" s="339"/>
      <c r="CS50" s="339"/>
      <c r="CT50" s="339"/>
      <c r="CU50" s="339"/>
      <c r="CV50" s="339"/>
      <c r="CW50" s="339"/>
      <c r="CX50" s="339"/>
      <c r="CY50" s="339"/>
      <c r="CZ50" s="339"/>
      <c r="DA50" s="339"/>
      <c r="DB50" s="339"/>
      <c r="DC50" s="339"/>
      <c r="DD50" s="339"/>
      <c r="DE50" s="339"/>
      <c r="DF50" s="339"/>
      <c r="DG50" s="339"/>
      <c r="DH50" s="339"/>
      <c r="DI50" s="339"/>
      <c r="DJ50" s="339"/>
      <c r="DK50" s="339"/>
      <c r="DL50" s="339"/>
      <c r="DM50" s="339"/>
      <c r="DN50" s="339"/>
      <c r="DO50" s="339"/>
      <c r="DP50" s="339"/>
      <c r="DQ50" s="339"/>
      <c r="DR50" s="339"/>
      <c r="DS50" s="339"/>
      <c r="DT50" s="339"/>
      <c r="DU50" s="339"/>
      <c r="DV50" s="339"/>
      <c r="DW50" s="339"/>
      <c r="DX50" s="339"/>
      <c r="DY50" s="339"/>
      <c r="DZ50" s="339"/>
      <c r="EA50" s="339"/>
      <c r="EB50" s="339"/>
      <c r="EC50" s="339"/>
      <c r="ED50" s="339"/>
      <c r="EE50" s="339"/>
      <c r="EF50" s="339"/>
      <c r="EG50" s="339"/>
      <c r="EH50" s="339"/>
      <c r="EI50" s="339"/>
      <c r="EJ50" s="339"/>
      <c r="EK50" s="339"/>
      <c r="EL50" s="339"/>
      <c r="EM50" s="339"/>
      <c r="EN50" s="339"/>
      <c r="EO50" s="339"/>
      <c r="EP50" s="339"/>
      <c r="EQ50" s="339"/>
      <c r="ER50" s="339"/>
      <c r="ES50" s="339"/>
      <c r="ET50" s="339"/>
      <c r="EU50" s="339"/>
      <c r="EV50" s="339"/>
      <c r="EW50" s="339"/>
      <c r="EX50" s="339"/>
      <c r="EY50" s="339"/>
      <c r="EZ50" s="339"/>
      <c r="FA50" s="339"/>
      <c r="FB50" s="339"/>
      <c r="FC50" s="339"/>
      <c r="FD50" s="339"/>
      <c r="FE50" s="339"/>
      <c r="FF50" s="339"/>
      <c r="FG50" s="339"/>
      <c r="FH50" s="339"/>
      <c r="FI50" s="339"/>
      <c r="FJ50" s="339"/>
      <c r="FK50" s="339"/>
      <c r="FL50" s="339"/>
      <c r="FM50" s="339"/>
      <c r="FN50" s="339"/>
      <c r="FO50" s="339"/>
      <c r="FP50" s="339"/>
      <c r="FQ50" s="339"/>
      <c r="FR50" s="339"/>
      <c r="FS50" s="339"/>
      <c r="FT50" s="339"/>
      <c r="FU50" s="339"/>
      <c r="FV50" s="339"/>
      <c r="FW50" s="339"/>
      <c r="FX50" s="339"/>
      <c r="FY50" s="339"/>
      <c r="FZ50" s="339"/>
      <c r="GA50" s="339"/>
      <c r="GB50" s="339"/>
      <c r="GC50" s="339"/>
      <c r="GD50" s="339"/>
      <c r="GE50" s="339"/>
      <c r="GF50" s="339"/>
      <c r="GG50" s="339"/>
      <c r="GH50" s="339"/>
      <c r="GI50" s="339"/>
      <c r="GJ50" s="339"/>
      <c r="GK50" s="339"/>
      <c r="GL50" s="339"/>
      <c r="GM50" s="339"/>
      <c r="GN50" s="339"/>
      <c r="GO50" s="339"/>
      <c r="GP50" s="339"/>
      <c r="GQ50" s="339"/>
      <c r="GR50" s="339"/>
      <c r="GS50" s="339"/>
      <c r="GT50" s="339"/>
      <c r="GU50" s="339"/>
      <c r="GV50" s="339"/>
      <c r="GW50" s="339"/>
      <c r="GX50" s="339"/>
      <c r="GY50" s="339"/>
      <c r="GZ50" s="339"/>
      <c r="HA50" s="339"/>
      <c r="HB50" s="339"/>
      <c r="HC50" s="339"/>
      <c r="HD50" s="339"/>
      <c r="HE50" s="339"/>
      <c r="HF50" s="339"/>
      <c r="HG50" s="339"/>
      <c r="HH50" s="339"/>
      <c r="HI50" s="339"/>
      <c r="HJ50" s="339"/>
      <c r="HK50" s="339"/>
      <c r="HL50" s="339"/>
      <c r="HM50" s="339"/>
      <c r="HN50" s="339"/>
      <c r="HO50" s="339"/>
      <c r="HP50" s="339"/>
      <c r="HQ50" s="339"/>
      <c r="HR50" s="339"/>
      <c r="HS50" s="339"/>
      <c r="HT50" s="339"/>
      <c r="HU50" s="339"/>
      <c r="HV50" s="339"/>
      <c r="HW50" s="339"/>
      <c r="HX50" s="339"/>
      <c r="HY50" s="339"/>
      <c r="HZ50" s="339"/>
      <c r="IA50" s="339"/>
      <c r="IB50" s="339"/>
      <c r="IC50" s="339"/>
      <c r="ID50" s="339"/>
      <c r="IE50" s="339"/>
      <c r="IF50" s="339"/>
      <c r="IG50" s="339"/>
      <c r="IH50" s="339"/>
      <c r="II50" s="339"/>
      <c r="IJ50" s="339"/>
      <c r="IK50" s="339"/>
      <c r="IL50" s="339"/>
      <c r="IM50" s="339"/>
      <c r="IN50" s="339"/>
      <c r="IO50" s="339"/>
      <c r="IP50" s="339"/>
      <c r="IQ50" s="339"/>
      <c r="IR50" s="339"/>
      <c r="IS50" s="339"/>
      <c r="IT50" s="339"/>
      <c r="IU50" s="339"/>
      <c r="IV50" s="339"/>
      <c r="IW50" s="339"/>
      <c r="IX50" s="339"/>
      <c r="IY50" s="339"/>
      <c r="IZ50" s="339"/>
      <c r="JA50" s="339"/>
      <c r="JB50" s="339"/>
      <c r="JC50" s="339"/>
      <c r="JD50" s="339"/>
      <c r="JE50" s="339"/>
      <c r="JF50" s="339"/>
      <c r="JG50" s="339"/>
      <c r="JH50" s="339"/>
      <c r="JI50" s="339"/>
      <c r="JJ50" s="339"/>
      <c r="JK50" s="339"/>
      <c r="JL50" s="339"/>
      <c r="JM50" s="339"/>
      <c r="JN50" s="339"/>
      <c r="JO50" s="339"/>
      <c r="JP50" s="339"/>
      <c r="JQ50" s="339"/>
      <c r="JR50" s="339"/>
      <c r="JS50" s="339"/>
      <c r="JT50" s="339"/>
      <c r="JU50" s="339"/>
      <c r="JV50" s="339"/>
      <c r="JW50" s="339"/>
      <c r="JX50" s="339"/>
      <c r="JY50" s="339"/>
      <c r="JZ50" s="339"/>
      <c r="KA50" s="339"/>
      <c r="KB50" s="339"/>
      <c r="KC50" s="339"/>
      <c r="KD50" s="339"/>
      <c r="KE50" s="339"/>
      <c r="KF50" s="339"/>
      <c r="KG50" s="339"/>
      <c r="KH50" s="339"/>
      <c r="KI50" s="339"/>
      <c r="KJ50" s="339"/>
      <c r="KK50" s="339"/>
      <c r="KL50" s="339"/>
      <c r="KM50" s="339"/>
      <c r="KN50" s="339"/>
      <c r="KO50" s="339"/>
      <c r="KP50" s="339"/>
      <c r="KQ50" s="339"/>
      <c r="KR50" s="339"/>
      <c r="KS50" s="339"/>
      <c r="KT50" s="339"/>
      <c r="KU50" s="339"/>
      <c r="KV50" s="339"/>
      <c r="KW50" s="339"/>
      <c r="KX50" s="339"/>
      <c r="KY50" s="339"/>
      <c r="KZ50" s="339"/>
      <c r="LA50" s="339"/>
      <c r="LB50" s="339"/>
      <c r="LC50" s="339"/>
      <c r="LD50" s="339"/>
      <c r="LE50" s="339"/>
      <c r="LF50" s="339"/>
      <c r="LG50" s="339"/>
      <c r="LH50" s="339"/>
      <c r="LI50" s="339"/>
      <c r="LJ50" s="339"/>
      <c r="LK50" s="339"/>
      <c r="LL50" s="339"/>
      <c r="LM50" s="339"/>
      <c r="LN50" s="339"/>
      <c r="LO50" s="339"/>
      <c r="LP50" s="339"/>
      <c r="LQ50" s="339"/>
      <c r="LR50" s="339"/>
      <c r="LS50" s="339"/>
      <c r="LT50" s="339"/>
      <c r="LU50" s="339"/>
      <c r="LV50" s="339"/>
      <c r="LW50" s="339"/>
      <c r="LX50" s="339"/>
      <c r="LY50" s="339"/>
      <c r="LZ50" s="339"/>
      <c r="MA50" s="339"/>
      <c r="MB50" s="339"/>
      <c r="MC50" s="339"/>
      <c r="MD50" s="339"/>
      <c r="ME50" s="339"/>
      <c r="MF50" s="339"/>
      <c r="MG50" s="339"/>
      <c r="MH50" s="339"/>
      <c r="MI50" s="339"/>
      <c r="MJ50" s="339"/>
      <c r="MK50" s="339"/>
      <c r="ML50" s="339"/>
      <c r="MM50" s="339"/>
      <c r="MN50" s="339"/>
      <c r="MO50" s="339"/>
      <c r="MP50" s="339"/>
      <c r="MQ50" s="339"/>
      <c r="MR50" s="339"/>
      <c r="MS50" s="339"/>
      <c r="MT50" s="339"/>
      <c r="MU50" s="339"/>
      <c r="MV50" s="339"/>
      <c r="MW50" s="339"/>
      <c r="MX50" s="339"/>
      <c r="MY50" s="339"/>
      <c r="MZ50" s="339"/>
      <c r="NA50" s="339"/>
      <c r="NB50" s="339"/>
      <c r="NC50" s="339"/>
      <c r="ND50" s="339"/>
      <c r="NE50" s="339"/>
      <c r="NF50" s="339"/>
      <c r="NG50" s="339"/>
      <c r="NH50" s="339"/>
      <c r="NI50" s="339"/>
      <c r="NJ50" s="339"/>
      <c r="NK50" s="339"/>
      <c r="NL50" s="339"/>
      <c r="NM50" s="339"/>
      <c r="NN50" s="339"/>
      <c r="NO50" s="339"/>
      <c r="NP50" s="339"/>
      <c r="NQ50" s="339"/>
      <c r="NR50" s="339"/>
      <c r="NS50" s="339"/>
      <c r="NT50" s="339"/>
      <c r="NU50" s="339"/>
      <c r="NV50" s="339"/>
      <c r="NW50" s="339"/>
      <c r="NX50" s="339"/>
      <c r="NY50" s="339"/>
      <c r="NZ50" s="339"/>
      <c r="OA50" s="339"/>
      <c r="OB50" s="339"/>
      <c r="OC50" s="339"/>
      <c r="OD50" s="339"/>
      <c r="OE50" s="339"/>
      <c r="OF50" s="339"/>
      <c r="OG50" s="339"/>
      <c r="OH50" s="339"/>
      <c r="OI50" s="339"/>
      <c r="OJ50" s="339"/>
      <c r="OK50" s="339"/>
      <c r="OL50" s="339"/>
      <c r="OM50" s="339"/>
      <c r="ON50" s="339"/>
      <c r="OO50" s="339"/>
      <c r="OP50" s="339"/>
      <c r="OQ50" s="339"/>
      <c r="OR50" s="339"/>
      <c r="OS50" s="339"/>
      <c r="OT50" s="339"/>
      <c r="OU50" s="339"/>
      <c r="OV50" s="339"/>
      <c r="OW50" s="339"/>
      <c r="OX50" s="339"/>
      <c r="OY50" s="339"/>
      <c r="OZ50" s="339"/>
      <c r="PA50" s="339"/>
      <c r="PB50" s="339"/>
      <c r="PC50" s="339"/>
      <c r="PD50" s="339"/>
      <c r="PE50" s="339"/>
      <c r="PF50" s="339"/>
      <c r="PG50" s="339"/>
      <c r="PH50" s="339"/>
      <c r="PI50" s="339"/>
      <c r="PJ50" s="339"/>
      <c r="PK50" s="339"/>
      <c r="PL50" s="339"/>
      <c r="PM50" s="339"/>
      <c r="PN50" s="339"/>
      <c r="PO50" s="339"/>
      <c r="PP50" s="339"/>
      <c r="PQ50" s="339"/>
      <c r="PR50" s="339"/>
      <c r="PS50" s="339"/>
      <c r="PT50" s="339"/>
      <c r="PU50" s="339"/>
      <c r="PV50" s="339"/>
      <c r="PW50" s="339"/>
      <c r="PX50" s="339"/>
      <c r="PY50" s="339"/>
      <c r="PZ50" s="339"/>
      <c r="QA50" s="339"/>
      <c r="QB50" s="339"/>
      <c r="QC50" s="339"/>
      <c r="QD50" s="339"/>
      <c r="QE50" s="339"/>
      <c r="QF50" s="339"/>
      <c r="QG50" s="339"/>
      <c r="QH50" s="339"/>
      <c r="QI50" s="339"/>
      <c r="QJ50" s="339"/>
      <c r="QK50" s="339"/>
      <c r="QL50" s="339"/>
      <c r="QM50" s="339"/>
      <c r="QN50" s="339"/>
      <c r="QO50" s="339"/>
      <c r="QP50" s="339"/>
      <c r="QQ50" s="339"/>
      <c r="QR50" s="339"/>
      <c r="QS50" s="339"/>
      <c r="QT50" s="339"/>
      <c r="QU50" s="339"/>
      <c r="QV50" s="339"/>
      <c r="QW50" s="339"/>
      <c r="QX50" s="339"/>
      <c r="QY50" s="339"/>
      <c r="QZ50" s="339"/>
      <c r="RA50" s="339"/>
      <c r="RB50" s="339"/>
      <c r="RC50" s="339"/>
      <c r="RD50" s="339"/>
      <c r="RE50" s="339"/>
      <c r="RF50" s="339"/>
      <c r="RG50" s="339"/>
      <c r="RH50" s="339"/>
      <c r="RI50" s="339"/>
      <c r="RJ50" s="339"/>
      <c r="RK50" s="339"/>
      <c r="RL50" s="339"/>
      <c r="RM50" s="339"/>
      <c r="RN50" s="339"/>
      <c r="RO50" s="339"/>
      <c r="RP50" s="339"/>
      <c r="RQ50" s="339"/>
      <c r="RR50" s="339"/>
      <c r="RS50" s="339"/>
      <c r="RT50" s="339"/>
      <c r="RU50" s="339"/>
      <c r="RV50" s="339"/>
      <c r="RW50" s="339"/>
      <c r="RX50" s="339"/>
      <c r="RY50" s="339"/>
      <c r="RZ50" s="339"/>
      <c r="SA50" s="339"/>
      <c r="SB50" s="339"/>
      <c r="SC50" s="339"/>
      <c r="SD50" s="339"/>
      <c r="SE50" s="339"/>
      <c r="SF50" s="339"/>
      <c r="SG50" s="339"/>
      <c r="SH50" s="339"/>
      <c r="SI50" s="339"/>
      <c r="SJ50" s="339"/>
      <c r="SK50" s="339"/>
      <c r="SL50" s="339"/>
      <c r="SM50" s="339"/>
      <c r="SN50" s="339"/>
      <c r="SO50" s="339"/>
      <c r="SP50" s="339"/>
      <c r="SQ50" s="339"/>
      <c r="SR50" s="339"/>
      <c r="SS50" s="339"/>
      <c r="ST50" s="339"/>
      <c r="SU50" s="339"/>
      <c r="SV50" s="339"/>
      <c r="SW50" s="339"/>
      <c r="SX50" s="339"/>
      <c r="SY50" s="339"/>
      <c r="SZ50" s="339"/>
      <c r="TA50" s="339"/>
      <c r="TB50" s="339"/>
      <c r="TC50" s="339"/>
    </row>
    <row r="51" spans="1:523" s="340" customFormat="1">
      <c r="A51" s="405" t="s">
        <v>636</v>
      </c>
      <c r="B51" s="647" t="s">
        <v>509</v>
      </c>
      <c r="C51" s="392" t="s">
        <v>888</v>
      </c>
      <c r="D51" s="359" t="s">
        <v>599</v>
      </c>
      <c r="E51" s="360" t="s">
        <v>889</v>
      </c>
      <c r="F51" s="361" t="s">
        <v>873</v>
      </c>
      <c r="G51" s="361" t="s">
        <v>873</v>
      </c>
      <c r="H51" s="359" t="s">
        <v>1174</v>
      </c>
      <c r="I51" s="359" t="s">
        <v>1175</v>
      </c>
      <c r="J51" s="352" t="s">
        <v>890</v>
      </c>
      <c r="K51" s="356">
        <v>2610606</v>
      </c>
      <c r="L51" s="401">
        <v>2501.8000000000002</v>
      </c>
      <c r="M51" s="283"/>
      <c r="N51" s="339"/>
      <c r="O51" s="339"/>
      <c r="P51" s="339"/>
      <c r="Q51" s="339"/>
      <c r="R51" s="339"/>
      <c r="S51" s="339"/>
      <c r="T51" s="339"/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  <c r="AP51" s="339"/>
      <c r="AQ51" s="339"/>
      <c r="AR51" s="339"/>
      <c r="AS51" s="339"/>
      <c r="AT51" s="339"/>
      <c r="AU51" s="339"/>
      <c r="AV51" s="339"/>
      <c r="AW51" s="339"/>
      <c r="AX51" s="339"/>
      <c r="AY51" s="339"/>
      <c r="AZ51" s="339"/>
      <c r="BA51" s="339"/>
      <c r="BB51" s="339"/>
      <c r="BC51" s="339"/>
      <c r="BD51" s="339"/>
      <c r="BE51" s="339"/>
      <c r="BF51" s="339"/>
      <c r="BG51" s="339"/>
      <c r="BH51" s="339"/>
      <c r="BI51" s="339"/>
      <c r="BJ51" s="339"/>
      <c r="BK51" s="339"/>
      <c r="BL51" s="339"/>
      <c r="BM51" s="339"/>
      <c r="BN51" s="339"/>
      <c r="BO51" s="339"/>
      <c r="BP51" s="339"/>
      <c r="BQ51" s="339"/>
      <c r="BR51" s="339"/>
      <c r="BS51" s="339"/>
      <c r="BT51" s="339"/>
      <c r="BU51" s="339"/>
      <c r="BV51" s="339"/>
      <c r="BW51" s="339"/>
      <c r="BX51" s="339"/>
      <c r="BY51" s="339"/>
      <c r="BZ51" s="339"/>
      <c r="CA51" s="339"/>
      <c r="CB51" s="339"/>
      <c r="CC51" s="339"/>
      <c r="CD51" s="339"/>
      <c r="CE51" s="339"/>
      <c r="CF51" s="339"/>
      <c r="CG51" s="339"/>
      <c r="CH51" s="339"/>
      <c r="CI51" s="339"/>
      <c r="CJ51" s="339"/>
      <c r="CK51" s="339"/>
      <c r="CL51" s="339"/>
      <c r="CM51" s="339"/>
      <c r="CN51" s="339"/>
      <c r="CO51" s="339"/>
      <c r="CP51" s="339"/>
      <c r="CQ51" s="339"/>
      <c r="CR51" s="339"/>
      <c r="CS51" s="339"/>
      <c r="CT51" s="339"/>
      <c r="CU51" s="339"/>
      <c r="CV51" s="339"/>
      <c r="CW51" s="339"/>
      <c r="CX51" s="339"/>
      <c r="CY51" s="339"/>
      <c r="CZ51" s="339"/>
      <c r="DA51" s="339"/>
      <c r="DB51" s="339"/>
      <c r="DC51" s="339"/>
      <c r="DD51" s="339"/>
      <c r="DE51" s="339"/>
      <c r="DF51" s="339"/>
      <c r="DG51" s="339"/>
      <c r="DH51" s="339"/>
      <c r="DI51" s="339"/>
      <c r="DJ51" s="339"/>
      <c r="DK51" s="339"/>
      <c r="DL51" s="339"/>
      <c r="DM51" s="339"/>
      <c r="DN51" s="339"/>
      <c r="DO51" s="339"/>
      <c r="DP51" s="339"/>
      <c r="DQ51" s="339"/>
      <c r="DR51" s="339"/>
      <c r="DS51" s="339"/>
      <c r="DT51" s="339"/>
      <c r="DU51" s="339"/>
      <c r="DV51" s="339"/>
      <c r="DW51" s="339"/>
      <c r="DX51" s="339"/>
      <c r="DY51" s="339"/>
      <c r="DZ51" s="339"/>
      <c r="EA51" s="339"/>
      <c r="EB51" s="339"/>
      <c r="EC51" s="339"/>
      <c r="ED51" s="339"/>
      <c r="EE51" s="339"/>
      <c r="EF51" s="339"/>
      <c r="EG51" s="339"/>
      <c r="EH51" s="339"/>
      <c r="EI51" s="339"/>
      <c r="EJ51" s="339"/>
      <c r="EK51" s="339"/>
      <c r="EL51" s="339"/>
      <c r="EM51" s="339"/>
      <c r="EN51" s="339"/>
      <c r="EO51" s="339"/>
      <c r="EP51" s="339"/>
      <c r="EQ51" s="339"/>
      <c r="ER51" s="339"/>
      <c r="ES51" s="339"/>
      <c r="ET51" s="339"/>
      <c r="EU51" s="339"/>
      <c r="EV51" s="339"/>
      <c r="EW51" s="339"/>
      <c r="EX51" s="339"/>
      <c r="EY51" s="339"/>
      <c r="EZ51" s="339"/>
      <c r="FA51" s="339"/>
      <c r="FB51" s="339"/>
      <c r="FC51" s="339"/>
      <c r="FD51" s="339"/>
      <c r="FE51" s="339"/>
      <c r="FF51" s="339"/>
      <c r="FG51" s="339"/>
      <c r="FH51" s="339"/>
      <c r="FI51" s="339"/>
      <c r="FJ51" s="339"/>
      <c r="FK51" s="339"/>
      <c r="FL51" s="339"/>
      <c r="FM51" s="339"/>
      <c r="FN51" s="339"/>
      <c r="FO51" s="339"/>
      <c r="FP51" s="339"/>
      <c r="FQ51" s="339"/>
      <c r="FR51" s="339"/>
      <c r="FS51" s="339"/>
      <c r="FT51" s="339"/>
      <c r="FU51" s="339"/>
      <c r="FV51" s="339"/>
      <c r="FW51" s="339"/>
      <c r="FX51" s="339"/>
      <c r="FY51" s="339"/>
      <c r="FZ51" s="339"/>
      <c r="GA51" s="339"/>
      <c r="GB51" s="339"/>
      <c r="GC51" s="339"/>
      <c r="GD51" s="339"/>
      <c r="GE51" s="339"/>
      <c r="GF51" s="339"/>
      <c r="GG51" s="339"/>
      <c r="GH51" s="339"/>
      <c r="GI51" s="339"/>
      <c r="GJ51" s="339"/>
      <c r="GK51" s="339"/>
      <c r="GL51" s="339"/>
      <c r="GM51" s="339"/>
      <c r="GN51" s="339"/>
      <c r="GO51" s="339"/>
      <c r="GP51" s="339"/>
      <c r="GQ51" s="339"/>
      <c r="GR51" s="339"/>
      <c r="GS51" s="339"/>
      <c r="GT51" s="339"/>
      <c r="GU51" s="339"/>
      <c r="GV51" s="339"/>
      <c r="GW51" s="339"/>
      <c r="GX51" s="339"/>
      <c r="GY51" s="339"/>
      <c r="GZ51" s="339"/>
      <c r="HA51" s="339"/>
      <c r="HB51" s="339"/>
      <c r="HC51" s="339"/>
      <c r="HD51" s="339"/>
      <c r="HE51" s="339"/>
      <c r="HF51" s="339"/>
      <c r="HG51" s="339"/>
      <c r="HH51" s="339"/>
      <c r="HI51" s="339"/>
      <c r="HJ51" s="339"/>
      <c r="HK51" s="339"/>
      <c r="HL51" s="339"/>
      <c r="HM51" s="339"/>
      <c r="HN51" s="339"/>
      <c r="HO51" s="339"/>
      <c r="HP51" s="339"/>
      <c r="HQ51" s="339"/>
      <c r="HR51" s="339"/>
      <c r="HS51" s="339"/>
      <c r="HT51" s="339"/>
      <c r="HU51" s="339"/>
      <c r="HV51" s="339"/>
      <c r="HW51" s="339"/>
      <c r="HX51" s="339"/>
      <c r="HY51" s="339"/>
      <c r="HZ51" s="339"/>
      <c r="IA51" s="339"/>
      <c r="IB51" s="339"/>
      <c r="IC51" s="339"/>
      <c r="ID51" s="339"/>
      <c r="IE51" s="339"/>
      <c r="IF51" s="339"/>
      <c r="IG51" s="339"/>
      <c r="IH51" s="339"/>
      <c r="II51" s="339"/>
      <c r="IJ51" s="339"/>
      <c r="IK51" s="339"/>
      <c r="IL51" s="339"/>
      <c r="IM51" s="339"/>
      <c r="IN51" s="339"/>
      <c r="IO51" s="339"/>
      <c r="IP51" s="339"/>
      <c r="IQ51" s="339"/>
      <c r="IR51" s="339"/>
      <c r="IS51" s="339"/>
      <c r="IT51" s="339"/>
      <c r="IU51" s="339"/>
      <c r="IV51" s="339"/>
      <c r="IW51" s="339"/>
      <c r="IX51" s="339"/>
      <c r="IY51" s="339"/>
      <c r="IZ51" s="339"/>
      <c r="JA51" s="339"/>
      <c r="JB51" s="339"/>
      <c r="JC51" s="339"/>
      <c r="JD51" s="339"/>
      <c r="JE51" s="339"/>
      <c r="JF51" s="339"/>
      <c r="JG51" s="339"/>
      <c r="JH51" s="339"/>
      <c r="JI51" s="339"/>
      <c r="JJ51" s="339"/>
      <c r="JK51" s="339"/>
      <c r="JL51" s="339"/>
      <c r="JM51" s="339"/>
      <c r="JN51" s="339"/>
      <c r="JO51" s="339"/>
      <c r="JP51" s="339"/>
      <c r="JQ51" s="339"/>
      <c r="JR51" s="339"/>
      <c r="JS51" s="339"/>
      <c r="JT51" s="339"/>
      <c r="JU51" s="339"/>
      <c r="JV51" s="339"/>
      <c r="JW51" s="339"/>
      <c r="JX51" s="339"/>
      <c r="JY51" s="339"/>
      <c r="JZ51" s="339"/>
      <c r="KA51" s="339"/>
      <c r="KB51" s="339"/>
      <c r="KC51" s="339"/>
      <c r="KD51" s="339"/>
      <c r="KE51" s="339"/>
      <c r="KF51" s="339"/>
      <c r="KG51" s="339"/>
      <c r="KH51" s="339"/>
      <c r="KI51" s="339"/>
      <c r="KJ51" s="339"/>
      <c r="KK51" s="339"/>
      <c r="KL51" s="339"/>
      <c r="KM51" s="339"/>
      <c r="KN51" s="339"/>
      <c r="KO51" s="339"/>
      <c r="KP51" s="339"/>
      <c r="KQ51" s="339"/>
      <c r="KR51" s="339"/>
      <c r="KS51" s="339"/>
      <c r="KT51" s="339"/>
      <c r="KU51" s="339"/>
      <c r="KV51" s="339"/>
      <c r="KW51" s="339"/>
      <c r="KX51" s="339"/>
      <c r="KY51" s="339"/>
      <c r="KZ51" s="339"/>
      <c r="LA51" s="339"/>
      <c r="LB51" s="339"/>
      <c r="LC51" s="339"/>
      <c r="LD51" s="339"/>
      <c r="LE51" s="339"/>
      <c r="LF51" s="339"/>
      <c r="LG51" s="339"/>
      <c r="LH51" s="339"/>
      <c r="LI51" s="339"/>
      <c r="LJ51" s="339"/>
      <c r="LK51" s="339"/>
      <c r="LL51" s="339"/>
      <c r="LM51" s="339"/>
      <c r="LN51" s="339"/>
      <c r="LO51" s="339"/>
      <c r="LP51" s="339"/>
      <c r="LQ51" s="339"/>
      <c r="LR51" s="339"/>
      <c r="LS51" s="339"/>
      <c r="LT51" s="339"/>
      <c r="LU51" s="339"/>
      <c r="LV51" s="339"/>
      <c r="LW51" s="339"/>
      <c r="LX51" s="339"/>
      <c r="LY51" s="339"/>
      <c r="LZ51" s="339"/>
      <c r="MA51" s="339"/>
      <c r="MB51" s="339"/>
      <c r="MC51" s="339"/>
      <c r="MD51" s="339"/>
      <c r="ME51" s="339"/>
      <c r="MF51" s="339"/>
      <c r="MG51" s="339"/>
      <c r="MH51" s="339"/>
      <c r="MI51" s="339"/>
      <c r="MJ51" s="339"/>
      <c r="MK51" s="339"/>
      <c r="ML51" s="339"/>
      <c r="MM51" s="339"/>
      <c r="MN51" s="339"/>
      <c r="MO51" s="339"/>
      <c r="MP51" s="339"/>
      <c r="MQ51" s="339"/>
      <c r="MR51" s="339"/>
      <c r="MS51" s="339"/>
      <c r="MT51" s="339"/>
      <c r="MU51" s="339"/>
      <c r="MV51" s="339"/>
      <c r="MW51" s="339"/>
      <c r="MX51" s="339"/>
      <c r="MY51" s="339"/>
      <c r="MZ51" s="339"/>
      <c r="NA51" s="339"/>
      <c r="NB51" s="339"/>
      <c r="NC51" s="339"/>
      <c r="ND51" s="339"/>
      <c r="NE51" s="339"/>
      <c r="NF51" s="339"/>
      <c r="NG51" s="339"/>
      <c r="NH51" s="339"/>
      <c r="NI51" s="339"/>
      <c r="NJ51" s="339"/>
      <c r="NK51" s="339"/>
      <c r="NL51" s="339"/>
      <c r="NM51" s="339"/>
      <c r="NN51" s="339"/>
      <c r="NO51" s="339"/>
      <c r="NP51" s="339"/>
      <c r="NQ51" s="339"/>
      <c r="NR51" s="339"/>
      <c r="NS51" s="339"/>
      <c r="NT51" s="339"/>
      <c r="NU51" s="339"/>
      <c r="NV51" s="339"/>
      <c r="NW51" s="339"/>
      <c r="NX51" s="339"/>
      <c r="NY51" s="339"/>
      <c r="NZ51" s="339"/>
      <c r="OA51" s="339"/>
      <c r="OB51" s="339"/>
      <c r="OC51" s="339"/>
      <c r="OD51" s="339"/>
      <c r="OE51" s="339"/>
      <c r="OF51" s="339"/>
      <c r="OG51" s="339"/>
      <c r="OH51" s="339"/>
      <c r="OI51" s="339"/>
      <c r="OJ51" s="339"/>
      <c r="OK51" s="339"/>
      <c r="OL51" s="339"/>
      <c r="OM51" s="339"/>
      <c r="ON51" s="339"/>
      <c r="OO51" s="339"/>
      <c r="OP51" s="339"/>
      <c r="OQ51" s="339"/>
      <c r="OR51" s="339"/>
      <c r="OS51" s="339"/>
      <c r="OT51" s="339"/>
      <c r="OU51" s="339"/>
      <c r="OV51" s="339"/>
      <c r="OW51" s="339"/>
      <c r="OX51" s="339"/>
      <c r="OY51" s="339"/>
      <c r="OZ51" s="339"/>
      <c r="PA51" s="339"/>
      <c r="PB51" s="339"/>
      <c r="PC51" s="339"/>
      <c r="PD51" s="339"/>
      <c r="PE51" s="339"/>
      <c r="PF51" s="339"/>
      <c r="PG51" s="339"/>
      <c r="PH51" s="339"/>
      <c r="PI51" s="339"/>
      <c r="PJ51" s="339"/>
      <c r="PK51" s="339"/>
      <c r="PL51" s="339"/>
      <c r="PM51" s="339"/>
      <c r="PN51" s="339"/>
      <c r="PO51" s="339"/>
      <c r="PP51" s="339"/>
      <c r="PQ51" s="339"/>
      <c r="PR51" s="339"/>
      <c r="PS51" s="339"/>
      <c r="PT51" s="339"/>
      <c r="PU51" s="339"/>
      <c r="PV51" s="339"/>
      <c r="PW51" s="339"/>
      <c r="PX51" s="339"/>
      <c r="PY51" s="339"/>
      <c r="PZ51" s="339"/>
      <c r="QA51" s="339"/>
      <c r="QB51" s="339"/>
      <c r="QC51" s="339"/>
      <c r="QD51" s="339"/>
      <c r="QE51" s="339"/>
      <c r="QF51" s="339"/>
      <c r="QG51" s="339"/>
      <c r="QH51" s="339"/>
      <c r="QI51" s="339"/>
      <c r="QJ51" s="339"/>
      <c r="QK51" s="339"/>
      <c r="QL51" s="339"/>
      <c r="QM51" s="339"/>
      <c r="QN51" s="339"/>
      <c r="QO51" s="339"/>
      <c r="QP51" s="339"/>
      <c r="QQ51" s="339"/>
      <c r="QR51" s="339"/>
      <c r="QS51" s="339"/>
      <c r="QT51" s="339"/>
      <c r="QU51" s="339"/>
      <c r="QV51" s="339"/>
      <c r="QW51" s="339"/>
      <c r="QX51" s="339"/>
      <c r="QY51" s="339"/>
      <c r="QZ51" s="339"/>
      <c r="RA51" s="339"/>
      <c r="RB51" s="339"/>
      <c r="RC51" s="339"/>
      <c r="RD51" s="339"/>
      <c r="RE51" s="339"/>
      <c r="RF51" s="339"/>
      <c r="RG51" s="339"/>
      <c r="RH51" s="339"/>
      <c r="RI51" s="339"/>
      <c r="RJ51" s="339"/>
      <c r="RK51" s="339"/>
      <c r="RL51" s="339"/>
      <c r="RM51" s="339"/>
      <c r="RN51" s="339"/>
      <c r="RO51" s="339"/>
      <c r="RP51" s="339"/>
      <c r="RQ51" s="339"/>
      <c r="RR51" s="339"/>
      <c r="RS51" s="339"/>
      <c r="RT51" s="339"/>
      <c r="RU51" s="339"/>
      <c r="RV51" s="339"/>
      <c r="RW51" s="339"/>
      <c r="RX51" s="339"/>
      <c r="RY51" s="339"/>
      <c r="RZ51" s="339"/>
      <c r="SA51" s="339"/>
      <c r="SB51" s="339"/>
      <c r="SC51" s="339"/>
      <c r="SD51" s="339"/>
      <c r="SE51" s="339"/>
      <c r="SF51" s="339"/>
      <c r="SG51" s="339"/>
      <c r="SH51" s="339"/>
      <c r="SI51" s="339"/>
      <c r="SJ51" s="339"/>
      <c r="SK51" s="339"/>
      <c r="SL51" s="339"/>
      <c r="SM51" s="339"/>
      <c r="SN51" s="339"/>
      <c r="SO51" s="339"/>
      <c r="SP51" s="339"/>
      <c r="SQ51" s="339"/>
      <c r="SR51" s="339"/>
      <c r="SS51" s="339"/>
      <c r="ST51" s="339"/>
      <c r="SU51" s="339"/>
      <c r="SV51" s="339"/>
      <c r="SW51" s="339"/>
      <c r="SX51" s="339"/>
      <c r="SY51" s="339"/>
      <c r="SZ51" s="339"/>
      <c r="TA51" s="339"/>
      <c r="TB51" s="339"/>
      <c r="TC51" s="339"/>
    </row>
    <row r="52" spans="1:523" s="340" customFormat="1">
      <c r="A52" s="405" t="s">
        <v>636</v>
      </c>
      <c r="B52" s="647" t="s">
        <v>509</v>
      </c>
      <c r="C52" s="395" t="s">
        <v>919</v>
      </c>
      <c r="D52" s="392" t="s">
        <v>920</v>
      </c>
      <c r="E52" s="394" t="s">
        <v>921</v>
      </c>
      <c r="F52" s="360" t="s">
        <v>873</v>
      </c>
      <c r="G52" s="361" t="s">
        <v>873</v>
      </c>
      <c r="H52" s="359" t="s">
        <v>1176</v>
      </c>
      <c r="I52" s="359" t="s">
        <v>1177</v>
      </c>
      <c r="J52" s="352" t="s">
        <v>890</v>
      </c>
      <c r="K52" s="356">
        <v>2611606</v>
      </c>
      <c r="L52" s="401">
        <v>60.84</v>
      </c>
      <c r="M52" s="283"/>
      <c r="N52" s="339"/>
      <c r="O52" s="339"/>
      <c r="P52" s="339"/>
      <c r="Q52" s="339"/>
      <c r="R52" s="339"/>
      <c r="S52" s="339"/>
      <c r="T52" s="339"/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  <c r="AP52" s="339"/>
      <c r="AQ52" s="339"/>
      <c r="AR52" s="339"/>
      <c r="AS52" s="339"/>
      <c r="AT52" s="339"/>
      <c r="AU52" s="339"/>
      <c r="AV52" s="339"/>
      <c r="AW52" s="339"/>
      <c r="AX52" s="339"/>
      <c r="AY52" s="339"/>
      <c r="AZ52" s="339"/>
      <c r="BA52" s="339"/>
      <c r="BB52" s="339"/>
      <c r="BC52" s="339"/>
      <c r="BD52" s="339"/>
      <c r="BE52" s="339"/>
      <c r="BF52" s="339"/>
      <c r="BG52" s="339"/>
      <c r="BH52" s="339"/>
      <c r="BI52" s="339"/>
      <c r="BJ52" s="339"/>
      <c r="BK52" s="339"/>
      <c r="BL52" s="339"/>
      <c r="BM52" s="339"/>
      <c r="BN52" s="339"/>
      <c r="BO52" s="339"/>
      <c r="BP52" s="339"/>
      <c r="BQ52" s="339"/>
      <c r="BR52" s="339"/>
      <c r="BS52" s="339"/>
      <c r="BT52" s="339"/>
      <c r="BU52" s="339"/>
      <c r="BV52" s="339"/>
      <c r="BW52" s="339"/>
      <c r="BX52" s="339"/>
      <c r="BY52" s="339"/>
      <c r="BZ52" s="339"/>
      <c r="CA52" s="339"/>
      <c r="CB52" s="339"/>
      <c r="CC52" s="339"/>
      <c r="CD52" s="339"/>
      <c r="CE52" s="339"/>
      <c r="CF52" s="339"/>
      <c r="CG52" s="339"/>
      <c r="CH52" s="339"/>
      <c r="CI52" s="339"/>
      <c r="CJ52" s="339"/>
      <c r="CK52" s="339"/>
      <c r="CL52" s="339"/>
      <c r="CM52" s="339"/>
      <c r="CN52" s="339"/>
      <c r="CO52" s="339"/>
      <c r="CP52" s="339"/>
      <c r="CQ52" s="339"/>
      <c r="CR52" s="339"/>
      <c r="CS52" s="339"/>
      <c r="CT52" s="339"/>
      <c r="CU52" s="339"/>
      <c r="CV52" s="339"/>
      <c r="CW52" s="339"/>
      <c r="CX52" s="339"/>
      <c r="CY52" s="339"/>
      <c r="CZ52" s="339"/>
      <c r="DA52" s="339"/>
      <c r="DB52" s="339"/>
      <c r="DC52" s="339"/>
      <c r="DD52" s="339"/>
      <c r="DE52" s="339"/>
      <c r="DF52" s="339"/>
      <c r="DG52" s="339"/>
      <c r="DH52" s="339"/>
      <c r="DI52" s="339"/>
      <c r="DJ52" s="339"/>
      <c r="DK52" s="339"/>
      <c r="DL52" s="339"/>
      <c r="DM52" s="339"/>
      <c r="DN52" s="339"/>
      <c r="DO52" s="339"/>
      <c r="DP52" s="339"/>
      <c r="DQ52" s="339"/>
      <c r="DR52" s="339"/>
      <c r="DS52" s="339"/>
      <c r="DT52" s="339"/>
      <c r="DU52" s="339"/>
      <c r="DV52" s="339"/>
      <c r="DW52" s="339"/>
      <c r="DX52" s="339"/>
      <c r="DY52" s="339"/>
      <c r="DZ52" s="339"/>
      <c r="EA52" s="339"/>
      <c r="EB52" s="339"/>
      <c r="EC52" s="339"/>
      <c r="ED52" s="339"/>
      <c r="EE52" s="339"/>
      <c r="EF52" s="339"/>
      <c r="EG52" s="339"/>
      <c r="EH52" s="339"/>
      <c r="EI52" s="339"/>
      <c r="EJ52" s="339"/>
      <c r="EK52" s="339"/>
      <c r="EL52" s="339"/>
      <c r="EM52" s="339"/>
      <c r="EN52" s="339"/>
      <c r="EO52" s="339"/>
      <c r="EP52" s="339"/>
      <c r="EQ52" s="339"/>
      <c r="ER52" s="339"/>
      <c r="ES52" s="339"/>
      <c r="ET52" s="339"/>
      <c r="EU52" s="339"/>
      <c r="EV52" s="339"/>
      <c r="EW52" s="339"/>
      <c r="EX52" s="339"/>
      <c r="EY52" s="339"/>
      <c r="EZ52" s="339"/>
      <c r="FA52" s="339"/>
      <c r="FB52" s="339"/>
      <c r="FC52" s="339"/>
      <c r="FD52" s="339"/>
      <c r="FE52" s="339"/>
      <c r="FF52" s="339"/>
      <c r="FG52" s="339"/>
      <c r="FH52" s="339"/>
      <c r="FI52" s="339"/>
      <c r="FJ52" s="339"/>
      <c r="FK52" s="339"/>
      <c r="FL52" s="339"/>
      <c r="FM52" s="339"/>
      <c r="FN52" s="339"/>
      <c r="FO52" s="339"/>
      <c r="FP52" s="339"/>
      <c r="FQ52" s="339"/>
      <c r="FR52" s="339"/>
      <c r="FS52" s="339"/>
      <c r="FT52" s="339"/>
      <c r="FU52" s="339"/>
      <c r="FV52" s="339"/>
      <c r="FW52" s="339"/>
      <c r="FX52" s="339"/>
      <c r="FY52" s="339"/>
      <c r="FZ52" s="339"/>
      <c r="GA52" s="339"/>
      <c r="GB52" s="339"/>
      <c r="GC52" s="339"/>
      <c r="GD52" s="339"/>
      <c r="GE52" s="339"/>
      <c r="GF52" s="339"/>
      <c r="GG52" s="339"/>
      <c r="GH52" s="339"/>
      <c r="GI52" s="339"/>
      <c r="GJ52" s="339"/>
      <c r="GK52" s="339"/>
      <c r="GL52" s="339"/>
      <c r="GM52" s="339"/>
      <c r="GN52" s="339"/>
      <c r="GO52" s="339"/>
      <c r="GP52" s="339"/>
      <c r="GQ52" s="339"/>
      <c r="GR52" s="339"/>
      <c r="GS52" s="339"/>
      <c r="GT52" s="339"/>
      <c r="GU52" s="339"/>
      <c r="GV52" s="339"/>
      <c r="GW52" s="339"/>
      <c r="GX52" s="339"/>
      <c r="GY52" s="339"/>
      <c r="GZ52" s="339"/>
      <c r="HA52" s="339"/>
      <c r="HB52" s="339"/>
      <c r="HC52" s="339"/>
      <c r="HD52" s="339"/>
      <c r="HE52" s="339"/>
      <c r="HF52" s="339"/>
      <c r="HG52" s="339"/>
      <c r="HH52" s="339"/>
      <c r="HI52" s="339"/>
      <c r="HJ52" s="339"/>
      <c r="HK52" s="339"/>
      <c r="HL52" s="339"/>
      <c r="HM52" s="339"/>
      <c r="HN52" s="339"/>
      <c r="HO52" s="339"/>
      <c r="HP52" s="339"/>
      <c r="HQ52" s="339"/>
      <c r="HR52" s="339"/>
      <c r="HS52" s="339"/>
      <c r="HT52" s="339"/>
      <c r="HU52" s="339"/>
      <c r="HV52" s="339"/>
      <c r="HW52" s="339"/>
      <c r="HX52" s="339"/>
      <c r="HY52" s="339"/>
      <c r="HZ52" s="339"/>
      <c r="IA52" s="339"/>
      <c r="IB52" s="339"/>
      <c r="IC52" s="339"/>
      <c r="ID52" s="339"/>
      <c r="IE52" s="339"/>
      <c r="IF52" s="339"/>
      <c r="IG52" s="339"/>
      <c r="IH52" s="339"/>
      <c r="II52" s="339"/>
      <c r="IJ52" s="339"/>
      <c r="IK52" s="339"/>
      <c r="IL52" s="339"/>
      <c r="IM52" s="339"/>
      <c r="IN52" s="339"/>
      <c r="IO52" s="339"/>
      <c r="IP52" s="339"/>
      <c r="IQ52" s="339"/>
      <c r="IR52" s="339"/>
      <c r="IS52" s="339"/>
      <c r="IT52" s="339"/>
      <c r="IU52" s="339"/>
      <c r="IV52" s="339"/>
      <c r="IW52" s="339"/>
      <c r="IX52" s="339"/>
      <c r="IY52" s="339"/>
      <c r="IZ52" s="339"/>
      <c r="JA52" s="339"/>
      <c r="JB52" s="339"/>
      <c r="JC52" s="339"/>
      <c r="JD52" s="339"/>
      <c r="JE52" s="339"/>
      <c r="JF52" s="339"/>
      <c r="JG52" s="339"/>
      <c r="JH52" s="339"/>
      <c r="JI52" s="339"/>
      <c r="JJ52" s="339"/>
      <c r="JK52" s="339"/>
      <c r="JL52" s="339"/>
      <c r="JM52" s="339"/>
      <c r="JN52" s="339"/>
      <c r="JO52" s="339"/>
      <c r="JP52" s="339"/>
      <c r="JQ52" s="339"/>
      <c r="JR52" s="339"/>
      <c r="JS52" s="339"/>
      <c r="JT52" s="339"/>
      <c r="JU52" s="339"/>
      <c r="JV52" s="339"/>
      <c r="JW52" s="339"/>
      <c r="JX52" s="339"/>
      <c r="JY52" s="339"/>
      <c r="JZ52" s="339"/>
      <c r="KA52" s="339"/>
      <c r="KB52" s="339"/>
      <c r="KC52" s="339"/>
      <c r="KD52" s="339"/>
      <c r="KE52" s="339"/>
      <c r="KF52" s="339"/>
      <c r="KG52" s="339"/>
      <c r="KH52" s="339"/>
      <c r="KI52" s="339"/>
      <c r="KJ52" s="339"/>
      <c r="KK52" s="339"/>
      <c r="KL52" s="339"/>
      <c r="KM52" s="339"/>
      <c r="KN52" s="339"/>
      <c r="KO52" s="339"/>
      <c r="KP52" s="339"/>
      <c r="KQ52" s="339"/>
      <c r="KR52" s="339"/>
      <c r="KS52" s="339"/>
      <c r="KT52" s="339"/>
      <c r="KU52" s="339"/>
      <c r="KV52" s="339"/>
      <c r="KW52" s="339"/>
      <c r="KX52" s="339"/>
      <c r="KY52" s="339"/>
      <c r="KZ52" s="339"/>
      <c r="LA52" s="339"/>
      <c r="LB52" s="339"/>
      <c r="LC52" s="339"/>
      <c r="LD52" s="339"/>
      <c r="LE52" s="339"/>
      <c r="LF52" s="339"/>
      <c r="LG52" s="339"/>
      <c r="LH52" s="339"/>
      <c r="LI52" s="339"/>
      <c r="LJ52" s="339"/>
      <c r="LK52" s="339"/>
      <c r="LL52" s="339"/>
      <c r="LM52" s="339"/>
      <c r="LN52" s="339"/>
      <c r="LO52" s="339"/>
      <c r="LP52" s="339"/>
      <c r="LQ52" s="339"/>
      <c r="LR52" s="339"/>
      <c r="LS52" s="339"/>
      <c r="LT52" s="339"/>
      <c r="LU52" s="339"/>
      <c r="LV52" s="339"/>
      <c r="LW52" s="339"/>
      <c r="LX52" s="339"/>
      <c r="LY52" s="339"/>
      <c r="LZ52" s="339"/>
      <c r="MA52" s="339"/>
      <c r="MB52" s="339"/>
      <c r="MC52" s="339"/>
      <c r="MD52" s="339"/>
      <c r="ME52" s="339"/>
      <c r="MF52" s="339"/>
      <c r="MG52" s="339"/>
      <c r="MH52" s="339"/>
      <c r="MI52" s="339"/>
      <c r="MJ52" s="339"/>
      <c r="MK52" s="339"/>
      <c r="ML52" s="339"/>
      <c r="MM52" s="339"/>
      <c r="MN52" s="339"/>
      <c r="MO52" s="339"/>
      <c r="MP52" s="339"/>
      <c r="MQ52" s="339"/>
      <c r="MR52" s="339"/>
      <c r="MS52" s="339"/>
      <c r="MT52" s="339"/>
      <c r="MU52" s="339"/>
      <c r="MV52" s="339"/>
      <c r="MW52" s="339"/>
      <c r="MX52" s="339"/>
      <c r="MY52" s="339"/>
      <c r="MZ52" s="339"/>
      <c r="NA52" s="339"/>
      <c r="NB52" s="339"/>
      <c r="NC52" s="339"/>
      <c r="ND52" s="339"/>
      <c r="NE52" s="339"/>
      <c r="NF52" s="339"/>
      <c r="NG52" s="339"/>
      <c r="NH52" s="339"/>
      <c r="NI52" s="339"/>
      <c r="NJ52" s="339"/>
      <c r="NK52" s="339"/>
      <c r="NL52" s="339"/>
      <c r="NM52" s="339"/>
      <c r="NN52" s="339"/>
      <c r="NO52" s="339"/>
      <c r="NP52" s="339"/>
      <c r="NQ52" s="339"/>
      <c r="NR52" s="339"/>
      <c r="NS52" s="339"/>
      <c r="NT52" s="339"/>
      <c r="NU52" s="339"/>
      <c r="NV52" s="339"/>
      <c r="NW52" s="339"/>
      <c r="NX52" s="339"/>
      <c r="NY52" s="339"/>
      <c r="NZ52" s="339"/>
      <c r="OA52" s="339"/>
      <c r="OB52" s="339"/>
      <c r="OC52" s="339"/>
      <c r="OD52" s="339"/>
      <c r="OE52" s="339"/>
      <c r="OF52" s="339"/>
      <c r="OG52" s="339"/>
      <c r="OH52" s="339"/>
      <c r="OI52" s="339"/>
      <c r="OJ52" s="339"/>
      <c r="OK52" s="339"/>
      <c r="OL52" s="339"/>
      <c r="OM52" s="339"/>
      <c r="ON52" s="339"/>
      <c r="OO52" s="339"/>
      <c r="OP52" s="339"/>
      <c r="OQ52" s="339"/>
      <c r="OR52" s="339"/>
      <c r="OS52" s="339"/>
      <c r="OT52" s="339"/>
      <c r="OU52" s="339"/>
      <c r="OV52" s="339"/>
      <c r="OW52" s="339"/>
      <c r="OX52" s="339"/>
      <c r="OY52" s="339"/>
      <c r="OZ52" s="339"/>
      <c r="PA52" s="339"/>
      <c r="PB52" s="339"/>
      <c r="PC52" s="339"/>
      <c r="PD52" s="339"/>
      <c r="PE52" s="339"/>
      <c r="PF52" s="339"/>
      <c r="PG52" s="339"/>
      <c r="PH52" s="339"/>
      <c r="PI52" s="339"/>
      <c r="PJ52" s="339"/>
      <c r="PK52" s="339"/>
      <c r="PL52" s="339"/>
      <c r="PM52" s="339"/>
      <c r="PN52" s="339"/>
      <c r="PO52" s="339"/>
      <c r="PP52" s="339"/>
      <c r="PQ52" s="339"/>
      <c r="PR52" s="339"/>
      <c r="PS52" s="339"/>
      <c r="PT52" s="339"/>
      <c r="PU52" s="339"/>
      <c r="PV52" s="339"/>
      <c r="PW52" s="339"/>
      <c r="PX52" s="339"/>
      <c r="PY52" s="339"/>
      <c r="PZ52" s="339"/>
      <c r="QA52" s="339"/>
      <c r="QB52" s="339"/>
      <c r="QC52" s="339"/>
      <c r="QD52" s="339"/>
      <c r="QE52" s="339"/>
      <c r="QF52" s="339"/>
      <c r="QG52" s="339"/>
      <c r="QH52" s="339"/>
      <c r="QI52" s="339"/>
      <c r="QJ52" s="339"/>
      <c r="QK52" s="339"/>
      <c r="QL52" s="339"/>
      <c r="QM52" s="339"/>
      <c r="QN52" s="339"/>
      <c r="QO52" s="339"/>
      <c r="QP52" s="339"/>
      <c r="QQ52" s="339"/>
      <c r="QR52" s="339"/>
      <c r="QS52" s="339"/>
      <c r="QT52" s="339"/>
      <c r="QU52" s="339"/>
      <c r="QV52" s="339"/>
      <c r="QW52" s="339"/>
      <c r="QX52" s="339"/>
      <c r="QY52" s="339"/>
      <c r="QZ52" s="339"/>
      <c r="RA52" s="339"/>
      <c r="RB52" s="339"/>
      <c r="RC52" s="339"/>
      <c r="RD52" s="339"/>
      <c r="RE52" s="339"/>
      <c r="RF52" s="339"/>
      <c r="RG52" s="339"/>
      <c r="RH52" s="339"/>
      <c r="RI52" s="339"/>
      <c r="RJ52" s="339"/>
      <c r="RK52" s="339"/>
      <c r="RL52" s="339"/>
      <c r="RM52" s="339"/>
      <c r="RN52" s="339"/>
      <c r="RO52" s="339"/>
      <c r="RP52" s="339"/>
      <c r="RQ52" s="339"/>
      <c r="RR52" s="339"/>
      <c r="RS52" s="339"/>
      <c r="RT52" s="339"/>
      <c r="RU52" s="339"/>
      <c r="RV52" s="339"/>
      <c r="RW52" s="339"/>
      <c r="RX52" s="339"/>
      <c r="RY52" s="339"/>
      <c r="RZ52" s="339"/>
      <c r="SA52" s="339"/>
      <c r="SB52" s="339"/>
      <c r="SC52" s="339"/>
      <c r="SD52" s="339"/>
      <c r="SE52" s="339"/>
      <c r="SF52" s="339"/>
      <c r="SG52" s="339"/>
      <c r="SH52" s="339"/>
      <c r="SI52" s="339"/>
      <c r="SJ52" s="339"/>
      <c r="SK52" s="339"/>
      <c r="SL52" s="339"/>
      <c r="SM52" s="339"/>
      <c r="SN52" s="339"/>
      <c r="SO52" s="339"/>
      <c r="SP52" s="339"/>
      <c r="SQ52" s="339"/>
      <c r="SR52" s="339"/>
      <c r="SS52" s="339"/>
      <c r="ST52" s="339"/>
      <c r="SU52" s="339"/>
      <c r="SV52" s="339"/>
      <c r="SW52" s="339"/>
      <c r="SX52" s="339"/>
      <c r="SY52" s="339"/>
      <c r="SZ52" s="339"/>
      <c r="TA52" s="339"/>
      <c r="TB52" s="339"/>
      <c r="TC52" s="339"/>
    </row>
    <row r="53" spans="1:523" s="340" customFormat="1">
      <c r="A53" s="405" t="s">
        <v>636</v>
      </c>
      <c r="B53" s="647" t="s">
        <v>509</v>
      </c>
      <c r="C53" s="395" t="s">
        <v>919</v>
      </c>
      <c r="D53" s="359" t="s">
        <v>920</v>
      </c>
      <c r="E53" s="360" t="s">
        <v>921</v>
      </c>
      <c r="F53" s="360" t="s">
        <v>873</v>
      </c>
      <c r="G53" s="361" t="s">
        <v>873</v>
      </c>
      <c r="H53" s="655">
        <v>1200117037620</v>
      </c>
      <c r="I53" s="359" t="s">
        <v>1177</v>
      </c>
      <c r="J53" s="352" t="s">
        <v>890</v>
      </c>
      <c r="K53" s="358">
        <v>2611606</v>
      </c>
      <c r="L53" s="401">
        <v>60.84</v>
      </c>
      <c r="M53" s="283"/>
      <c r="N53" s="339"/>
      <c r="O53" s="339"/>
      <c r="P53" s="339"/>
      <c r="Q53" s="339"/>
      <c r="R53" s="339"/>
      <c r="S53" s="339"/>
      <c r="T53" s="339"/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  <c r="AP53" s="339"/>
      <c r="AQ53" s="339"/>
      <c r="AR53" s="339"/>
      <c r="AS53" s="339"/>
      <c r="AT53" s="339"/>
      <c r="AU53" s="339"/>
      <c r="AV53" s="339"/>
      <c r="AW53" s="339"/>
      <c r="AX53" s="339"/>
      <c r="AY53" s="339"/>
      <c r="AZ53" s="339"/>
      <c r="BA53" s="339"/>
      <c r="BB53" s="339"/>
      <c r="BC53" s="339"/>
      <c r="BD53" s="339"/>
      <c r="BE53" s="339"/>
      <c r="BF53" s="339"/>
      <c r="BG53" s="339"/>
      <c r="BH53" s="339"/>
      <c r="BI53" s="339"/>
      <c r="BJ53" s="339"/>
      <c r="BK53" s="339"/>
      <c r="BL53" s="339"/>
      <c r="BM53" s="339"/>
      <c r="BN53" s="339"/>
      <c r="BO53" s="339"/>
      <c r="BP53" s="339"/>
      <c r="BQ53" s="339"/>
      <c r="BR53" s="339"/>
      <c r="BS53" s="339"/>
      <c r="BT53" s="339"/>
      <c r="BU53" s="339"/>
      <c r="BV53" s="339"/>
      <c r="BW53" s="339"/>
      <c r="BX53" s="339"/>
      <c r="BY53" s="339"/>
      <c r="BZ53" s="339"/>
      <c r="CA53" s="339"/>
      <c r="CB53" s="339"/>
      <c r="CC53" s="339"/>
      <c r="CD53" s="339"/>
      <c r="CE53" s="339"/>
      <c r="CF53" s="339"/>
      <c r="CG53" s="339"/>
      <c r="CH53" s="339"/>
      <c r="CI53" s="339"/>
      <c r="CJ53" s="339"/>
      <c r="CK53" s="339"/>
      <c r="CL53" s="339"/>
      <c r="CM53" s="339"/>
      <c r="CN53" s="339"/>
      <c r="CO53" s="339"/>
      <c r="CP53" s="339"/>
      <c r="CQ53" s="339"/>
      <c r="CR53" s="339"/>
      <c r="CS53" s="339"/>
      <c r="CT53" s="339"/>
      <c r="CU53" s="339"/>
      <c r="CV53" s="339"/>
      <c r="CW53" s="339"/>
      <c r="CX53" s="339"/>
      <c r="CY53" s="339"/>
      <c r="CZ53" s="339"/>
      <c r="DA53" s="339"/>
      <c r="DB53" s="339"/>
      <c r="DC53" s="339"/>
      <c r="DD53" s="339"/>
      <c r="DE53" s="339"/>
      <c r="DF53" s="339"/>
      <c r="DG53" s="339"/>
      <c r="DH53" s="339"/>
      <c r="DI53" s="339"/>
      <c r="DJ53" s="339"/>
      <c r="DK53" s="339"/>
      <c r="DL53" s="339"/>
      <c r="DM53" s="339"/>
      <c r="DN53" s="339"/>
      <c r="DO53" s="339"/>
      <c r="DP53" s="339"/>
      <c r="DQ53" s="339"/>
      <c r="DR53" s="339"/>
      <c r="DS53" s="339"/>
      <c r="DT53" s="339"/>
      <c r="DU53" s="339"/>
      <c r="DV53" s="339"/>
      <c r="DW53" s="339"/>
      <c r="DX53" s="339"/>
      <c r="DY53" s="339"/>
      <c r="DZ53" s="339"/>
      <c r="EA53" s="339"/>
      <c r="EB53" s="339"/>
      <c r="EC53" s="339"/>
      <c r="ED53" s="339"/>
      <c r="EE53" s="339"/>
      <c r="EF53" s="339"/>
      <c r="EG53" s="339"/>
      <c r="EH53" s="339"/>
      <c r="EI53" s="339"/>
      <c r="EJ53" s="339"/>
      <c r="EK53" s="339"/>
      <c r="EL53" s="339"/>
      <c r="EM53" s="339"/>
      <c r="EN53" s="339"/>
      <c r="EO53" s="339"/>
      <c r="EP53" s="339"/>
      <c r="EQ53" s="339"/>
      <c r="ER53" s="339"/>
      <c r="ES53" s="339"/>
      <c r="ET53" s="339"/>
      <c r="EU53" s="339"/>
      <c r="EV53" s="339"/>
      <c r="EW53" s="339"/>
      <c r="EX53" s="339"/>
      <c r="EY53" s="339"/>
      <c r="EZ53" s="339"/>
      <c r="FA53" s="339"/>
      <c r="FB53" s="339"/>
      <c r="FC53" s="339"/>
      <c r="FD53" s="339"/>
      <c r="FE53" s="339"/>
      <c r="FF53" s="339"/>
      <c r="FG53" s="339"/>
      <c r="FH53" s="339"/>
      <c r="FI53" s="339"/>
      <c r="FJ53" s="339"/>
      <c r="FK53" s="339"/>
      <c r="FL53" s="339"/>
      <c r="FM53" s="339"/>
      <c r="FN53" s="339"/>
      <c r="FO53" s="339"/>
      <c r="FP53" s="339"/>
      <c r="FQ53" s="339"/>
      <c r="FR53" s="339"/>
      <c r="FS53" s="339"/>
      <c r="FT53" s="339"/>
      <c r="FU53" s="339"/>
      <c r="FV53" s="339"/>
      <c r="FW53" s="339"/>
      <c r="FX53" s="339"/>
      <c r="FY53" s="339"/>
      <c r="FZ53" s="339"/>
      <c r="GA53" s="339"/>
      <c r="GB53" s="339"/>
      <c r="GC53" s="339"/>
      <c r="GD53" s="339"/>
      <c r="GE53" s="339"/>
      <c r="GF53" s="339"/>
      <c r="GG53" s="339"/>
      <c r="GH53" s="339"/>
      <c r="GI53" s="339"/>
      <c r="GJ53" s="339"/>
      <c r="GK53" s="339"/>
      <c r="GL53" s="339"/>
      <c r="GM53" s="339"/>
      <c r="GN53" s="339"/>
      <c r="GO53" s="339"/>
      <c r="GP53" s="339"/>
      <c r="GQ53" s="339"/>
      <c r="GR53" s="339"/>
      <c r="GS53" s="339"/>
      <c r="GT53" s="339"/>
      <c r="GU53" s="339"/>
      <c r="GV53" s="339"/>
      <c r="GW53" s="339"/>
      <c r="GX53" s="339"/>
      <c r="GY53" s="339"/>
      <c r="GZ53" s="339"/>
      <c r="HA53" s="339"/>
      <c r="HB53" s="339"/>
      <c r="HC53" s="339"/>
      <c r="HD53" s="339"/>
      <c r="HE53" s="339"/>
      <c r="HF53" s="339"/>
      <c r="HG53" s="339"/>
      <c r="HH53" s="339"/>
      <c r="HI53" s="339"/>
      <c r="HJ53" s="339"/>
      <c r="HK53" s="339"/>
      <c r="HL53" s="339"/>
      <c r="HM53" s="339"/>
      <c r="HN53" s="339"/>
      <c r="HO53" s="339"/>
      <c r="HP53" s="339"/>
      <c r="HQ53" s="339"/>
      <c r="HR53" s="339"/>
      <c r="HS53" s="339"/>
      <c r="HT53" s="339"/>
      <c r="HU53" s="339"/>
      <c r="HV53" s="339"/>
      <c r="HW53" s="339"/>
      <c r="HX53" s="339"/>
      <c r="HY53" s="339"/>
      <c r="HZ53" s="339"/>
      <c r="IA53" s="339"/>
      <c r="IB53" s="339"/>
      <c r="IC53" s="339"/>
      <c r="ID53" s="339"/>
      <c r="IE53" s="339"/>
      <c r="IF53" s="339"/>
      <c r="IG53" s="339"/>
      <c r="IH53" s="339"/>
      <c r="II53" s="339"/>
      <c r="IJ53" s="339"/>
      <c r="IK53" s="339"/>
      <c r="IL53" s="339"/>
      <c r="IM53" s="339"/>
      <c r="IN53" s="339"/>
      <c r="IO53" s="339"/>
      <c r="IP53" s="339"/>
      <c r="IQ53" s="339"/>
      <c r="IR53" s="339"/>
      <c r="IS53" s="339"/>
      <c r="IT53" s="339"/>
      <c r="IU53" s="339"/>
      <c r="IV53" s="339"/>
      <c r="IW53" s="339"/>
      <c r="IX53" s="339"/>
      <c r="IY53" s="339"/>
      <c r="IZ53" s="339"/>
      <c r="JA53" s="339"/>
      <c r="JB53" s="339"/>
      <c r="JC53" s="339"/>
      <c r="JD53" s="339"/>
      <c r="JE53" s="339"/>
      <c r="JF53" s="339"/>
      <c r="JG53" s="339"/>
      <c r="JH53" s="339"/>
      <c r="JI53" s="339"/>
      <c r="JJ53" s="339"/>
      <c r="JK53" s="339"/>
      <c r="JL53" s="339"/>
      <c r="JM53" s="339"/>
      <c r="JN53" s="339"/>
      <c r="JO53" s="339"/>
      <c r="JP53" s="339"/>
      <c r="JQ53" s="339"/>
      <c r="JR53" s="339"/>
      <c r="JS53" s="339"/>
      <c r="JT53" s="339"/>
      <c r="JU53" s="339"/>
      <c r="JV53" s="339"/>
      <c r="JW53" s="339"/>
      <c r="JX53" s="339"/>
      <c r="JY53" s="339"/>
      <c r="JZ53" s="339"/>
      <c r="KA53" s="339"/>
      <c r="KB53" s="339"/>
      <c r="KC53" s="339"/>
      <c r="KD53" s="339"/>
      <c r="KE53" s="339"/>
      <c r="KF53" s="339"/>
      <c r="KG53" s="339"/>
      <c r="KH53" s="339"/>
      <c r="KI53" s="339"/>
      <c r="KJ53" s="339"/>
      <c r="KK53" s="339"/>
      <c r="KL53" s="339"/>
      <c r="KM53" s="339"/>
      <c r="KN53" s="339"/>
      <c r="KO53" s="339"/>
      <c r="KP53" s="339"/>
      <c r="KQ53" s="339"/>
      <c r="KR53" s="339"/>
      <c r="KS53" s="339"/>
      <c r="KT53" s="339"/>
      <c r="KU53" s="339"/>
      <c r="KV53" s="339"/>
      <c r="KW53" s="339"/>
      <c r="KX53" s="339"/>
      <c r="KY53" s="339"/>
      <c r="KZ53" s="339"/>
      <c r="LA53" s="339"/>
      <c r="LB53" s="339"/>
      <c r="LC53" s="339"/>
      <c r="LD53" s="339"/>
      <c r="LE53" s="339"/>
      <c r="LF53" s="339"/>
      <c r="LG53" s="339"/>
      <c r="LH53" s="339"/>
      <c r="LI53" s="339"/>
      <c r="LJ53" s="339"/>
      <c r="LK53" s="339"/>
      <c r="LL53" s="339"/>
      <c r="LM53" s="339"/>
      <c r="LN53" s="339"/>
      <c r="LO53" s="339"/>
      <c r="LP53" s="339"/>
      <c r="LQ53" s="339"/>
      <c r="LR53" s="339"/>
      <c r="LS53" s="339"/>
      <c r="LT53" s="339"/>
      <c r="LU53" s="339"/>
      <c r="LV53" s="339"/>
      <c r="LW53" s="339"/>
      <c r="LX53" s="339"/>
      <c r="LY53" s="339"/>
      <c r="LZ53" s="339"/>
      <c r="MA53" s="339"/>
      <c r="MB53" s="339"/>
      <c r="MC53" s="339"/>
      <c r="MD53" s="339"/>
      <c r="ME53" s="339"/>
      <c r="MF53" s="339"/>
      <c r="MG53" s="339"/>
      <c r="MH53" s="339"/>
      <c r="MI53" s="339"/>
      <c r="MJ53" s="339"/>
      <c r="MK53" s="339"/>
      <c r="ML53" s="339"/>
      <c r="MM53" s="339"/>
      <c r="MN53" s="339"/>
      <c r="MO53" s="339"/>
      <c r="MP53" s="339"/>
      <c r="MQ53" s="339"/>
      <c r="MR53" s="339"/>
      <c r="MS53" s="339"/>
      <c r="MT53" s="339"/>
      <c r="MU53" s="339"/>
      <c r="MV53" s="339"/>
      <c r="MW53" s="339"/>
      <c r="MX53" s="339"/>
      <c r="MY53" s="339"/>
      <c r="MZ53" s="339"/>
      <c r="NA53" s="339"/>
      <c r="NB53" s="339"/>
      <c r="NC53" s="339"/>
      <c r="ND53" s="339"/>
      <c r="NE53" s="339"/>
      <c r="NF53" s="339"/>
      <c r="NG53" s="339"/>
      <c r="NH53" s="339"/>
      <c r="NI53" s="339"/>
      <c r="NJ53" s="339"/>
      <c r="NK53" s="339"/>
      <c r="NL53" s="339"/>
      <c r="NM53" s="339"/>
      <c r="NN53" s="339"/>
      <c r="NO53" s="339"/>
      <c r="NP53" s="339"/>
      <c r="NQ53" s="339"/>
      <c r="NR53" s="339"/>
      <c r="NS53" s="339"/>
      <c r="NT53" s="339"/>
      <c r="NU53" s="339"/>
      <c r="NV53" s="339"/>
      <c r="NW53" s="339"/>
      <c r="NX53" s="339"/>
      <c r="NY53" s="339"/>
      <c r="NZ53" s="339"/>
      <c r="OA53" s="339"/>
      <c r="OB53" s="339"/>
      <c r="OC53" s="339"/>
      <c r="OD53" s="339"/>
      <c r="OE53" s="339"/>
      <c r="OF53" s="339"/>
      <c r="OG53" s="339"/>
      <c r="OH53" s="339"/>
      <c r="OI53" s="339"/>
      <c r="OJ53" s="339"/>
      <c r="OK53" s="339"/>
      <c r="OL53" s="339"/>
      <c r="OM53" s="339"/>
      <c r="ON53" s="339"/>
      <c r="OO53" s="339"/>
      <c r="OP53" s="339"/>
      <c r="OQ53" s="339"/>
      <c r="OR53" s="339"/>
      <c r="OS53" s="339"/>
      <c r="OT53" s="339"/>
      <c r="OU53" s="339"/>
      <c r="OV53" s="339"/>
      <c r="OW53" s="339"/>
      <c r="OX53" s="339"/>
      <c r="OY53" s="339"/>
      <c r="OZ53" s="339"/>
      <c r="PA53" s="339"/>
      <c r="PB53" s="339"/>
      <c r="PC53" s="339"/>
      <c r="PD53" s="339"/>
      <c r="PE53" s="339"/>
      <c r="PF53" s="339"/>
      <c r="PG53" s="339"/>
      <c r="PH53" s="339"/>
      <c r="PI53" s="339"/>
      <c r="PJ53" s="339"/>
      <c r="PK53" s="339"/>
      <c r="PL53" s="339"/>
      <c r="PM53" s="339"/>
      <c r="PN53" s="339"/>
      <c r="PO53" s="339"/>
      <c r="PP53" s="339"/>
      <c r="PQ53" s="339"/>
      <c r="PR53" s="339"/>
      <c r="PS53" s="339"/>
      <c r="PT53" s="339"/>
      <c r="PU53" s="339"/>
      <c r="PV53" s="339"/>
      <c r="PW53" s="339"/>
      <c r="PX53" s="339"/>
      <c r="PY53" s="339"/>
      <c r="PZ53" s="339"/>
      <c r="QA53" s="339"/>
      <c r="QB53" s="339"/>
      <c r="QC53" s="339"/>
      <c r="QD53" s="339"/>
      <c r="QE53" s="339"/>
      <c r="QF53" s="339"/>
      <c r="QG53" s="339"/>
      <c r="QH53" s="339"/>
      <c r="QI53" s="339"/>
      <c r="QJ53" s="339"/>
      <c r="QK53" s="339"/>
      <c r="QL53" s="339"/>
      <c r="QM53" s="339"/>
      <c r="QN53" s="339"/>
      <c r="QO53" s="339"/>
      <c r="QP53" s="339"/>
      <c r="QQ53" s="339"/>
      <c r="QR53" s="339"/>
      <c r="QS53" s="339"/>
      <c r="QT53" s="339"/>
      <c r="QU53" s="339"/>
      <c r="QV53" s="339"/>
      <c r="QW53" s="339"/>
      <c r="QX53" s="339"/>
      <c r="QY53" s="339"/>
      <c r="QZ53" s="339"/>
      <c r="RA53" s="339"/>
      <c r="RB53" s="339"/>
      <c r="RC53" s="339"/>
      <c r="RD53" s="339"/>
      <c r="RE53" s="339"/>
      <c r="RF53" s="339"/>
      <c r="RG53" s="339"/>
      <c r="RH53" s="339"/>
      <c r="RI53" s="339"/>
      <c r="RJ53" s="339"/>
      <c r="RK53" s="339"/>
      <c r="RL53" s="339"/>
      <c r="RM53" s="339"/>
      <c r="RN53" s="339"/>
      <c r="RO53" s="339"/>
      <c r="RP53" s="339"/>
      <c r="RQ53" s="339"/>
      <c r="RR53" s="339"/>
      <c r="RS53" s="339"/>
      <c r="RT53" s="339"/>
      <c r="RU53" s="339"/>
      <c r="RV53" s="339"/>
      <c r="RW53" s="339"/>
      <c r="RX53" s="339"/>
      <c r="RY53" s="339"/>
      <c r="RZ53" s="339"/>
      <c r="SA53" s="339"/>
      <c r="SB53" s="339"/>
      <c r="SC53" s="339"/>
      <c r="SD53" s="339"/>
      <c r="SE53" s="339"/>
      <c r="SF53" s="339"/>
      <c r="SG53" s="339"/>
      <c r="SH53" s="339"/>
      <c r="SI53" s="339"/>
      <c r="SJ53" s="339"/>
      <c r="SK53" s="339"/>
      <c r="SL53" s="339"/>
      <c r="SM53" s="339"/>
      <c r="SN53" s="339"/>
      <c r="SO53" s="339"/>
      <c r="SP53" s="339"/>
      <c r="SQ53" s="339"/>
      <c r="SR53" s="339"/>
      <c r="SS53" s="339"/>
      <c r="ST53" s="339"/>
      <c r="SU53" s="339"/>
      <c r="SV53" s="339"/>
      <c r="SW53" s="339"/>
      <c r="SX53" s="339"/>
      <c r="SY53" s="339"/>
      <c r="SZ53" s="339"/>
      <c r="TA53" s="339"/>
      <c r="TB53" s="339"/>
      <c r="TC53" s="339"/>
    </row>
    <row r="54" spans="1:523" s="340" customFormat="1">
      <c r="A54" s="405" t="s">
        <v>636</v>
      </c>
      <c r="B54" s="647" t="s">
        <v>509</v>
      </c>
      <c r="C54" s="359" t="s">
        <v>879</v>
      </c>
      <c r="D54" s="359" t="s">
        <v>535</v>
      </c>
      <c r="E54" s="360" t="s">
        <v>899</v>
      </c>
      <c r="F54" s="360" t="s">
        <v>873</v>
      </c>
      <c r="G54" s="361" t="s">
        <v>873</v>
      </c>
      <c r="H54" s="359" t="s">
        <v>1178</v>
      </c>
      <c r="I54" s="359" t="s">
        <v>1168</v>
      </c>
      <c r="J54" s="352" t="s">
        <v>1179</v>
      </c>
      <c r="K54" s="358">
        <v>2610606</v>
      </c>
      <c r="L54" s="401">
        <v>7300</v>
      </c>
      <c r="M54" s="283"/>
      <c r="N54" s="339"/>
      <c r="O54" s="339"/>
      <c r="P54" s="339"/>
      <c r="Q54" s="339"/>
      <c r="R54" s="339"/>
      <c r="S54" s="339"/>
      <c r="T54" s="339"/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  <c r="AX54" s="339"/>
      <c r="AY54" s="339"/>
      <c r="AZ54" s="339"/>
      <c r="BA54" s="339"/>
      <c r="BB54" s="339"/>
      <c r="BC54" s="339"/>
      <c r="BD54" s="339"/>
      <c r="BE54" s="339"/>
      <c r="BF54" s="339"/>
      <c r="BG54" s="339"/>
      <c r="BH54" s="339"/>
      <c r="BI54" s="339"/>
      <c r="BJ54" s="339"/>
      <c r="BK54" s="339"/>
      <c r="BL54" s="339"/>
      <c r="BM54" s="339"/>
      <c r="BN54" s="339"/>
      <c r="BO54" s="339"/>
      <c r="BP54" s="339"/>
      <c r="BQ54" s="339"/>
      <c r="BR54" s="339"/>
      <c r="BS54" s="339"/>
      <c r="BT54" s="339"/>
      <c r="BU54" s="339"/>
      <c r="BV54" s="339"/>
      <c r="BW54" s="339"/>
      <c r="BX54" s="339"/>
      <c r="BY54" s="339"/>
      <c r="BZ54" s="339"/>
      <c r="CA54" s="339"/>
      <c r="CB54" s="339"/>
      <c r="CC54" s="339"/>
      <c r="CD54" s="339"/>
      <c r="CE54" s="339"/>
      <c r="CF54" s="339"/>
      <c r="CG54" s="339"/>
      <c r="CH54" s="339"/>
      <c r="CI54" s="339"/>
      <c r="CJ54" s="339"/>
      <c r="CK54" s="339"/>
      <c r="CL54" s="339"/>
      <c r="CM54" s="339"/>
      <c r="CN54" s="339"/>
      <c r="CO54" s="339"/>
      <c r="CP54" s="339"/>
      <c r="CQ54" s="339"/>
      <c r="CR54" s="339"/>
      <c r="CS54" s="339"/>
      <c r="CT54" s="339"/>
      <c r="CU54" s="339"/>
      <c r="CV54" s="339"/>
      <c r="CW54" s="339"/>
      <c r="CX54" s="339"/>
      <c r="CY54" s="339"/>
      <c r="CZ54" s="339"/>
      <c r="DA54" s="339"/>
      <c r="DB54" s="339"/>
      <c r="DC54" s="339"/>
      <c r="DD54" s="339"/>
      <c r="DE54" s="339"/>
      <c r="DF54" s="339"/>
      <c r="DG54" s="339"/>
      <c r="DH54" s="339"/>
      <c r="DI54" s="339"/>
      <c r="DJ54" s="339"/>
      <c r="DK54" s="339"/>
      <c r="DL54" s="339"/>
      <c r="DM54" s="339"/>
      <c r="DN54" s="339"/>
      <c r="DO54" s="339"/>
      <c r="DP54" s="339"/>
      <c r="DQ54" s="339"/>
      <c r="DR54" s="339"/>
      <c r="DS54" s="339"/>
      <c r="DT54" s="339"/>
      <c r="DU54" s="339"/>
      <c r="DV54" s="339"/>
      <c r="DW54" s="339"/>
      <c r="DX54" s="339"/>
      <c r="DY54" s="339"/>
      <c r="DZ54" s="339"/>
      <c r="EA54" s="339"/>
      <c r="EB54" s="339"/>
      <c r="EC54" s="339"/>
      <c r="ED54" s="339"/>
      <c r="EE54" s="339"/>
      <c r="EF54" s="339"/>
      <c r="EG54" s="339"/>
      <c r="EH54" s="339"/>
      <c r="EI54" s="339"/>
      <c r="EJ54" s="339"/>
      <c r="EK54" s="339"/>
      <c r="EL54" s="339"/>
      <c r="EM54" s="339"/>
      <c r="EN54" s="339"/>
      <c r="EO54" s="339"/>
      <c r="EP54" s="339"/>
      <c r="EQ54" s="339"/>
      <c r="ER54" s="339"/>
      <c r="ES54" s="339"/>
      <c r="ET54" s="339"/>
      <c r="EU54" s="339"/>
      <c r="EV54" s="339"/>
      <c r="EW54" s="339"/>
      <c r="EX54" s="339"/>
      <c r="EY54" s="339"/>
      <c r="EZ54" s="339"/>
      <c r="FA54" s="339"/>
      <c r="FB54" s="339"/>
      <c r="FC54" s="339"/>
      <c r="FD54" s="339"/>
      <c r="FE54" s="339"/>
      <c r="FF54" s="339"/>
      <c r="FG54" s="339"/>
      <c r="FH54" s="339"/>
      <c r="FI54" s="339"/>
      <c r="FJ54" s="339"/>
      <c r="FK54" s="339"/>
      <c r="FL54" s="339"/>
      <c r="FM54" s="339"/>
      <c r="FN54" s="339"/>
      <c r="FO54" s="339"/>
      <c r="FP54" s="339"/>
      <c r="FQ54" s="339"/>
      <c r="FR54" s="339"/>
      <c r="FS54" s="339"/>
      <c r="FT54" s="339"/>
      <c r="FU54" s="339"/>
      <c r="FV54" s="339"/>
      <c r="FW54" s="339"/>
      <c r="FX54" s="339"/>
      <c r="FY54" s="339"/>
      <c r="FZ54" s="339"/>
      <c r="GA54" s="339"/>
      <c r="GB54" s="339"/>
      <c r="GC54" s="339"/>
      <c r="GD54" s="339"/>
      <c r="GE54" s="339"/>
      <c r="GF54" s="339"/>
      <c r="GG54" s="339"/>
      <c r="GH54" s="339"/>
      <c r="GI54" s="339"/>
      <c r="GJ54" s="339"/>
      <c r="GK54" s="339"/>
      <c r="GL54" s="339"/>
      <c r="GM54" s="339"/>
      <c r="GN54" s="339"/>
      <c r="GO54" s="339"/>
      <c r="GP54" s="339"/>
      <c r="GQ54" s="339"/>
      <c r="GR54" s="339"/>
      <c r="GS54" s="339"/>
      <c r="GT54" s="339"/>
      <c r="GU54" s="339"/>
      <c r="GV54" s="339"/>
      <c r="GW54" s="339"/>
      <c r="GX54" s="339"/>
      <c r="GY54" s="339"/>
      <c r="GZ54" s="339"/>
      <c r="HA54" s="339"/>
      <c r="HB54" s="339"/>
      <c r="HC54" s="339"/>
      <c r="HD54" s="339"/>
      <c r="HE54" s="339"/>
      <c r="HF54" s="339"/>
      <c r="HG54" s="339"/>
      <c r="HH54" s="339"/>
      <c r="HI54" s="339"/>
      <c r="HJ54" s="339"/>
      <c r="HK54" s="339"/>
      <c r="HL54" s="339"/>
      <c r="HM54" s="339"/>
      <c r="HN54" s="339"/>
      <c r="HO54" s="339"/>
      <c r="HP54" s="339"/>
      <c r="HQ54" s="339"/>
      <c r="HR54" s="339"/>
      <c r="HS54" s="339"/>
      <c r="HT54" s="339"/>
      <c r="HU54" s="339"/>
      <c r="HV54" s="339"/>
      <c r="HW54" s="339"/>
      <c r="HX54" s="339"/>
      <c r="HY54" s="339"/>
      <c r="HZ54" s="339"/>
      <c r="IA54" s="339"/>
      <c r="IB54" s="339"/>
      <c r="IC54" s="339"/>
      <c r="ID54" s="339"/>
      <c r="IE54" s="339"/>
      <c r="IF54" s="339"/>
      <c r="IG54" s="339"/>
      <c r="IH54" s="339"/>
      <c r="II54" s="339"/>
      <c r="IJ54" s="339"/>
      <c r="IK54" s="339"/>
      <c r="IL54" s="339"/>
      <c r="IM54" s="339"/>
      <c r="IN54" s="339"/>
      <c r="IO54" s="339"/>
      <c r="IP54" s="339"/>
      <c r="IQ54" s="339"/>
      <c r="IR54" s="339"/>
      <c r="IS54" s="339"/>
      <c r="IT54" s="339"/>
      <c r="IU54" s="339"/>
      <c r="IV54" s="339"/>
      <c r="IW54" s="339"/>
      <c r="IX54" s="339"/>
      <c r="IY54" s="339"/>
      <c r="IZ54" s="339"/>
      <c r="JA54" s="339"/>
      <c r="JB54" s="339"/>
      <c r="JC54" s="339"/>
      <c r="JD54" s="339"/>
      <c r="JE54" s="339"/>
      <c r="JF54" s="339"/>
      <c r="JG54" s="339"/>
      <c r="JH54" s="339"/>
      <c r="JI54" s="339"/>
      <c r="JJ54" s="339"/>
      <c r="JK54" s="339"/>
      <c r="JL54" s="339"/>
      <c r="JM54" s="339"/>
      <c r="JN54" s="339"/>
      <c r="JO54" s="339"/>
      <c r="JP54" s="339"/>
      <c r="JQ54" s="339"/>
      <c r="JR54" s="339"/>
      <c r="JS54" s="339"/>
      <c r="JT54" s="339"/>
      <c r="JU54" s="339"/>
      <c r="JV54" s="339"/>
      <c r="JW54" s="339"/>
      <c r="JX54" s="339"/>
      <c r="JY54" s="339"/>
      <c r="JZ54" s="339"/>
      <c r="KA54" s="339"/>
      <c r="KB54" s="339"/>
      <c r="KC54" s="339"/>
      <c r="KD54" s="339"/>
      <c r="KE54" s="339"/>
      <c r="KF54" s="339"/>
      <c r="KG54" s="339"/>
      <c r="KH54" s="339"/>
      <c r="KI54" s="339"/>
      <c r="KJ54" s="339"/>
      <c r="KK54" s="339"/>
      <c r="KL54" s="339"/>
      <c r="KM54" s="339"/>
      <c r="KN54" s="339"/>
      <c r="KO54" s="339"/>
      <c r="KP54" s="339"/>
      <c r="KQ54" s="339"/>
      <c r="KR54" s="339"/>
      <c r="KS54" s="339"/>
      <c r="KT54" s="339"/>
      <c r="KU54" s="339"/>
      <c r="KV54" s="339"/>
      <c r="KW54" s="339"/>
      <c r="KX54" s="339"/>
      <c r="KY54" s="339"/>
      <c r="KZ54" s="339"/>
      <c r="LA54" s="339"/>
      <c r="LB54" s="339"/>
      <c r="LC54" s="339"/>
      <c r="LD54" s="339"/>
      <c r="LE54" s="339"/>
      <c r="LF54" s="339"/>
      <c r="LG54" s="339"/>
      <c r="LH54" s="339"/>
      <c r="LI54" s="339"/>
      <c r="LJ54" s="339"/>
      <c r="LK54" s="339"/>
      <c r="LL54" s="339"/>
      <c r="LM54" s="339"/>
      <c r="LN54" s="339"/>
      <c r="LO54" s="339"/>
      <c r="LP54" s="339"/>
      <c r="LQ54" s="339"/>
      <c r="LR54" s="339"/>
      <c r="LS54" s="339"/>
      <c r="LT54" s="339"/>
      <c r="LU54" s="339"/>
      <c r="LV54" s="339"/>
      <c r="LW54" s="339"/>
      <c r="LX54" s="339"/>
      <c r="LY54" s="339"/>
      <c r="LZ54" s="339"/>
      <c r="MA54" s="339"/>
      <c r="MB54" s="339"/>
      <c r="MC54" s="339"/>
      <c r="MD54" s="339"/>
      <c r="ME54" s="339"/>
      <c r="MF54" s="339"/>
      <c r="MG54" s="339"/>
      <c r="MH54" s="339"/>
      <c r="MI54" s="339"/>
      <c r="MJ54" s="339"/>
      <c r="MK54" s="339"/>
      <c r="ML54" s="339"/>
      <c r="MM54" s="339"/>
      <c r="MN54" s="339"/>
      <c r="MO54" s="339"/>
      <c r="MP54" s="339"/>
      <c r="MQ54" s="339"/>
      <c r="MR54" s="339"/>
      <c r="MS54" s="339"/>
      <c r="MT54" s="339"/>
      <c r="MU54" s="339"/>
      <c r="MV54" s="339"/>
      <c r="MW54" s="339"/>
      <c r="MX54" s="339"/>
      <c r="MY54" s="339"/>
      <c r="MZ54" s="339"/>
      <c r="NA54" s="339"/>
      <c r="NB54" s="339"/>
      <c r="NC54" s="339"/>
      <c r="ND54" s="339"/>
      <c r="NE54" s="339"/>
      <c r="NF54" s="339"/>
      <c r="NG54" s="339"/>
      <c r="NH54" s="339"/>
      <c r="NI54" s="339"/>
      <c r="NJ54" s="339"/>
      <c r="NK54" s="339"/>
      <c r="NL54" s="339"/>
      <c r="NM54" s="339"/>
      <c r="NN54" s="339"/>
      <c r="NO54" s="339"/>
      <c r="NP54" s="339"/>
      <c r="NQ54" s="339"/>
      <c r="NR54" s="339"/>
      <c r="NS54" s="339"/>
      <c r="NT54" s="339"/>
      <c r="NU54" s="339"/>
      <c r="NV54" s="339"/>
      <c r="NW54" s="339"/>
      <c r="NX54" s="339"/>
      <c r="NY54" s="339"/>
      <c r="NZ54" s="339"/>
      <c r="OA54" s="339"/>
      <c r="OB54" s="339"/>
      <c r="OC54" s="339"/>
      <c r="OD54" s="339"/>
      <c r="OE54" s="339"/>
      <c r="OF54" s="339"/>
      <c r="OG54" s="339"/>
      <c r="OH54" s="339"/>
      <c r="OI54" s="339"/>
      <c r="OJ54" s="339"/>
      <c r="OK54" s="339"/>
      <c r="OL54" s="339"/>
      <c r="OM54" s="339"/>
      <c r="ON54" s="339"/>
      <c r="OO54" s="339"/>
      <c r="OP54" s="339"/>
      <c r="OQ54" s="339"/>
      <c r="OR54" s="339"/>
      <c r="OS54" s="339"/>
      <c r="OT54" s="339"/>
      <c r="OU54" s="339"/>
      <c r="OV54" s="339"/>
      <c r="OW54" s="339"/>
      <c r="OX54" s="339"/>
      <c r="OY54" s="339"/>
      <c r="OZ54" s="339"/>
      <c r="PA54" s="339"/>
      <c r="PB54" s="339"/>
      <c r="PC54" s="339"/>
      <c r="PD54" s="339"/>
      <c r="PE54" s="339"/>
      <c r="PF54" s="339"/>
      <c r="PG54" s="339"/>
      <c r="PH54" s="339"/>
      <c r="PI54" s="339"/>
      <c r="PJ54" s="339"/>
      <c r="PK54" s="339"/>
      <c r="PL54" s="339"/>
      <c r="PM54" s="339"/>
      <c r="PN54" s="339"/>
      <c r="PO54" s="339"/>
      <c r="PP54" s="339"/>
      <c r="PQ54" s="339"/>
      <c r="PR54" s="339"/>
      <c r="PS54" s="339"/>
      <c r="PT54" s="339"/>
      <c r="PU54" s="339"/>
      <c r="PV54" s="339"/>
      <c r="PW54" s="339"/>
      <c r="PX54" s="339"/>
      <c r="PY54" s="339"/>
      <c r="PZ54" s="339"/>
      <c r="QA54" s="339"/>
      <c r="QB54" s="339"/>
      <c r="QC54" s="339"/>
      <c r="QD54" s="339"/>
      <c r="QE54" s="339"/>
      <c r="QF54" s="339"/>
      <c r="QG54" s="339"/>
      <c r="QH54" s="339"/>
      <c r="QI54" s="339"/>
      <c r="QJ54" s="339"/>
      <c r="QK54" s="339"/>
      <c r="QL54" s="339"/>
      <c r="QM54" s="339"/>
      <c r="QN54" s="339"/>
      <c r="QO54" s="339"/>
      <c r="QP54" s="339"/>
      <c r="QQ54" s="339"/>
      <c r="QR54" s="339"/>
      <c r="QS54" s="339"/>
      <c r="QT54" s="339"/>
      <c r="QU54" s="339"/>
      <c r="QV54" s="339"/>
      <c r="QW54" s="339"/>
      <c r="QX54" s="339"/>
      <c r="QY54" s="339"/>
      <c r="QZ54" s="339"/>
      <c r="RA54" s="339"/>
      <c r="RB54" s="339"/>
      <c r="RC54" s="339"/>
      <c r="RD54" s="339"/>
      <c r="RE54" s="339"/>
      <c r="RF54" s="339"/>
      <c r="RG54" s="339"/>
      <c r="RH54" s="339"/>
      <c r="RI54" s="339"/>
      <c r="RJ54" s="339"/>
      <c r="RK54" s="339"/>
      <c r="RL54" s="339"/>
      <c r="RM54" s="339"/>
      <c r="RN54" s="339"/>
      <c r="RO54" s="339"/>
      <c r="RP54" s="339"/>
      <c r="RQ54" s="339"/>
      <c r="RR54" s="339"/>
      <c r="RS54" s="339"/>
      <c r="RT54" s="339"/>
      <c r="RU54" s="339"/>
      <c r="RV54" s="339"/>
      <c r="RW54" s="339"/>
      <c r="RX54" s="339"/>
      <c r="RY54" s="339"/>
      <c r="RZ54" s="339"/>
      <c r="SA54" s="339"/>
      <c r="SB54" s="339"/>
      <c r="SC54" s="339"/>
      <c r="SD54" s="339"/>
      <c r="SE54" s="339"/>
      <c r="SF54" s="339"/>
      <c r="SG54" s="339"/>
      <c r="SH54" s="339"/>
      <c r="SI54" s="339"/>
      <c r="SJ54" s="339"/>
      <c r="SK54" s="339"/>
      <c r="SL54" s="339"/>
      <c r="SM54" s="339"/>
      <c r="SN54" s="339"/>
      <c r="SO54" s="339"/>
      <c r="SP54" s="339"/>
      <c r="SQ54" s="339"/>
      <c r="SR54" s="339"/>
      <c r="SS54" s="339"/>
      <c r="ST54" s="339"/>
      <c r="SU54" s="339"/>
      <c r="SV54" s="339"/>
      <c r="SW54" s="339"/>
      <c r="SX54" s="339"/>
      <c r="SY54" s="339"/>
      <c r="SZ54" s="339"/>
      <c r="TA54" s="339"/>
      <c r="TB54" s="339"/>
      <c r="TC54" s="339"/>
    </row>
    <row r="55" spans="1:523" s="340" customFormat="1">
      <c r="A55" s="405" t="s">
        <v>636</v>
      </c>
      <c r="B55" s="647" t="s">
        <v>509</v>
      </c>
      <c r="C55" s="359" t="s">
        <v>879</v>
      </c>
      <c r="D55" s="359" t="s">
        <v>535</v>
      </c>
      <c r="E55" s="360" t="s">
        <v>899</v>
      </c>
      <c r="F55" s="360" t="s">
        <v>873</v>
      </c>
      <c r="G55" s="361" t="s">
        <v>873</v>
      </c>
      <c r="H55" s="359" t="s">
        <v>1180</v>
      </c>
      <c r="I55" s="359" t="s">
        <v>1181</v>
      </c>
      <c r="J55" s="352" t="s">
        <v>1182</v>
      </c>
      <c r="K55" s="358">
        <v>2610606</v>
      </c>
      <c r="L55" s="401">
        <v>3920</v>
      </c>
      <c r="M55" s="283"/>
      <c r="N55" s="339"/>
      <c r="O55" s="339"/>
      <c r="P55" s="339"/>
      <c r="Q55" s="339"/>
      <c r="R55" s="339"/>
      <c r="S55" s="339"/>
      <c r="T55" s="339"/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  <c r="AP55" s="339"/>
      <c r="AQ55" s="339"/>
      <c r="AR55" s="339"/>
      <c r="AS55" s="339"/>
      <c r="AT55" s="339"/>
      <c r="AU55" s="339"/>
      <c r="AV55" s="339"/>
      <c r="AW55" s="339"/>
      <c r="AX55" s="339"/>
      <c r="AY55" s="339"/>
      <c r="AZ55" s="339"/>
      <c r="BA55" s="339"/>
      <c r="BB55" s="339"/>
      <c r="BC55" s="339"/>
      <c r="BD55" s="339"/>
      <c r="BE55" s="339"/>
      <c r="BF55" s="339"/>
      <c r="BG55" s="339"/>
      <c r="BH55" s="339"/>
      <c r="BI55" s="339"/>
      <c r="BJ55" s="339"/>
      <c r="BK55" s="339"/>
      <c r="BL55" s="339"/>
      <c r="BM55" s="339"/>
      <c r="BN55" s="339"/>
      <c r="BO55" s="339"/>
      <c r="BP55" s="339"/>
      <c r="BQ55" s="339"/>
      <c r="BR55" s="339"/>
      <c r="BS55" s="339"/>
      <c r="BT55" s="339"/>
      <c r="BU55" s="339"/>
      <c r="BV55" s="339"/>
      <c r="BW55" s="339"/>
      <c r="BX55" s="339"/>
      <c r="BY55" s="339"/>
      <c r="BZ55" s="339"/>
      <c r="CA55" s="339"/>
      <c r="CB55" s="339"/>
      <c r="CC55" s="339"/>
      <c r="CD55" s="339"/>
      <c r="CE55" s="339"/>
      <c r="CF55" s="339"/>
      <c r="CG55" s="339"/>
      <c r="CH55" s="339"/>
      <c r="CI55" s="339"/>
      <c r="CJ55" s="339"/>
      <c r="CK55" s="339"/>
      <c r="CL55" s="339"/>
      <c r="CM55" s="339"/>
      <c r="CN55" s="339"/>
      <c r="CO55" s="339"/>
      <c r="CP55" s="339"/>
      <c r="CQ55" s="339"/>
      <c r="CR55" s="339"/>
      <c r="CS55" s="339"/>
      <c r="CT55" s="339"/>
      <c r="CU55" s="339"/>
      <c r="CV55" s="339"/>
      <c r="CW55" s="339"/>
      <c r="CX55" s="339"/>
      <c r="CY55" s="339"/>
      <c r="CZ55" s="339"/>
      <c r="DA55" s="339"/>
      <c r="DB55" s="339"/>
      <c r="DC55" s="339"/>
      <c r="DD55" s="339"/>
      <c r="DE55" s="339"/>
      <c r="DF55" s="339"/>
      <c r="DG55" s="339"/>
      <c r="DH55" s="339"/>
      <c r="DI55" s="339"/>
      <c r="DJ55" s="339"/>
      <c r="DK55" s="339"/>
      <c r="DL55" s="339"/>
      <c r="DM55" s="339"/>
      <c r="DN55" s="339"/>
      <c r="DO55" s="339"/>
      <c r="DP55" s="339"/>
      <c r="DQ55" s="339"/>
      <c r="DR55" s="339"/>
      <c r="DS55" s="339"/>
      <c r="DT55" s="339"/>
      <c r="DU55" s="339"/>
      <c r="DV55" s="339"/>
      <c r="DW55" s="339"/>
      <c r="DX55" s="339"/>
      <c r="DY55" s="339"/>
      <c r="DZ55" s="339"/>
      <c r="EA55" s="339"/>
      <c r="EB55" s="339"/>
      <c r="EC55" s="339"/>
      <c r="ED55" s="339"/>
      <c r="EE55" s="339"/>
      <c r="EF55" s="339"/>
      <c r="EG55" s="339"/>
      <c r="EH55" s="339"/>
      <c r="EI55" s="339"/>
      <c r="EJ55" s="339"/>
      <c r="EK55" s="339"/>
      <c r="EL55" s="339"/>
      <c r="EM55" s="339"/>
      <c r="EN55" s="339"/>
      <c r="EO55" s="339"/>
      <c r="EP55" s="339"/>
      <c r="EQ55" s="339"/>
      <c r="ER55" s="339"/>
      <c r="ES55" s="339"/>
      <c r="ET55" s="339"/>
      <c r="EU55" s="339"/>
      <c r="EV55" s="339"/>
      <c r="EW55" s="339"/>
      <c r="EX55" s="339"/>
      <c r="EY55" s="339"/>
      <c r="EZ55" s="339"/>
      <c r="FA55" s="339"/>
      <c r="FB55" s="339"/>
      <c r="FC55" s="339"/>
      <c r="FD55" s="339"/>
      <c r="FE55" s="339"/>
      <c r="FF55" s="339"/>
      <c r="FG55" s="339"/>
      <c r="FH55" s="339"/>
      <c r="FI55" s="339"/>
      <c r="FJ55" s="339"/>
      <c r="FK55" s="339"/>
      <c r="FL55" s="339"/>
      <c r="FM55" s="339"/>
      <c r="FN55" s="339"/>
      <c r="FO55" s="339"/>
      <c r="FP55" s="339"/>
      <c r="FQ55" s="339"/>
      <c r="FR55" s="339"/>
      <c r="FS55" s="339"/>
      <c r="FT55" s="339"/>
      <c r="FU55" s="339"/>
      <c r="FV55" s="339"/>
      <c r="FW55" s="339"/>
      <c r="FX55" s="339"/>
      <c r="FY55" s="339"/>
      <c r="FZ55" s="339"/>
      <c r="GA55" s="339"/>
      <c r="GB55" s="339"/>
      <c r="GC55" s="339"/>
      <c r="GD55" s="339"/>
      <c r="GE55" s="339"/>
      <c r="GF55" s="339"/>
      <c r="GG55" s="339"/>
      <c r="GH55" s="339"/>
      <c r="GI55" s="339"/>
      <c r="GJ55" s="339"/>
      <c r="GK55" s="339"/>
      <c r="GL55" s="339"/>
      <c r="GM55" s="339"/>
      <c r="GN55" s="339"/>
      <c r="GO55" s="339"/>
      <c r="GP55" s="339"/>
      <c r="GQ55" s="339"/>
      <c r="GR55" s="339"/>
      <c r="GS55" s="339"/>
      <c r="GT55" s="339"/>
      <c r="GU55" s="339"/>
      <c r="GV55" s="339"/>
      <c r="GW55" s="339"/>
      <c r="GX55" s="339"/>
      <c r="GY55" s="339"/>
      <c r="GZ55" s="339"/>
      <c r="HA55" s="339"/>
      <c r="HB55" s="339"/>
      <c r="HC55" s="339"/>
      <c r="HD55" s="339"/>
      <c r="HE55" s="339"/>
      <c r="HF55" s="339"/>
      <c r="HG55" s="339"/>
      <c r="HH55" s="339"/>
      <c r="HI55" s="339"/>
      <c r="HJ55" s="339"/>
      <c r="HK55" s="339"/>
      <c r="HL55" s="339"/>
      <c r="HM55" s="339"/>
      <c r="HN55" s="339"/>
      <c r="HO55" s="339"/>
      <c r="HP55" s="339"/>
      <c r="HQ55" s="339"/>
      <c r="HR55" s="339"/>
      <c r="HS55" s="339"/>
      <c r="HT55" s="339"/>
      <c r="HU55" s="339"/>
      <c r="HV55" s="339"/>
      <c r="HW55" s="339"/>
      <c r="HX55" s="339"/>
      <c r="HY55" s="339"/>
      <c r="HZ55" s="339"/>
      <c r="IA55" s="339"/>
      <c r="IB55" s="339"/>
      <c r="IC55" s="339"/>
      <c r="ID55" s="339"/>
      <c r="IE55" s="339"/>
      <c r="IF55" s="339"/>
      <c r="IG55" s="339"/>
      <c r="IH55" s="339"/>
      <c r="II55" s="339"/>
      <c r="IJ55" s="339"/>
      <c r="IK55" s="339"/>
      <c r="IL55" s="339"/>
      <c r="IM55" s="339"/>
      <c r="IN55" s="339"/>
      <c r="IO55" s="339"/>
      <c r="IP55" s="339"/>
      <c r="IQ55" s="339"/>
      <c r="IR55" s="339"/>
      <c r="IS55" s="339"/>
      <c r="IT55" s="339"/>
      <c r="IU55" s="339"/>
      <c r="IV55" s="339"/>
      <c r="IW55" s="339"/>
      <c r="IX55" s="339"/>
      <c r="IY55" s="339"/>
      <c r="IZ55" s="339"/>
      <c r="JA55" s="339"/>
      <c r="JB55" s="339"/>
      <c r="JC55" s="339"/>
      <c r="JD55" s="339"/>
      <c r="JE55" s="339"/>
      <c r="JF55" s="339"/>
      <c r="JG55" s="339"/>
      <c r="JH55" s="339"/>
      <c r="JI55" s="339"/>
      <c r="JJ55" s="339"/>
      <c r="JK55" s="339"/>
      <c r="JL55" s="339"/>
      <c r="JM55" s="339"/>
      <c r="JN55" s="339"/>
      <c r="JO55" s="339"/>
      <c r="JP55" s="339"/>
      <c r="JQ55" s="339"/>
      <c r="JR55" s="339"/>
      <c r="JS55" s="339"/>
      <c r="JT55" s="339"/>
      <c r="JU55" s="339"/>
      <c r="JV55" s="339"/>
      <c r="JW55" s="339"/>
      <c r="JX55" s="339"/>
      <c r="JY55" s="339"/>
      <c r="JZ55" s="339"/>
      <c r="KA55" s="339"/>
      <c r="KB55" s="339"/>
      <c r="KC55" s="339"/>
      <c r="KD55" s="339"/>
      <c r="KE55" s="339"/>
      <c r="KF55" s="339"/>
      <c r="KG55" s="339"/>
      <c r="KH55" s="339"/>
      <c r="KI55" s="339"/>
      <c r="KJ55" s="339"/>
      <c r="KK55" s="339"/>
      <c r="KL55" s="339"/>
      <c r="KM55" s="339"/>
      <c r="KN55" s="339"/>
      <c r="KO55" s="339"/>
      <c r="KP55" s="339"/>
      <c r="KQ55" s="339"/>
      <c r="KR55" s="339"/>
      <c r="KS55" s="339"/>
      <c r="KT55" s="339"/>
      <c r="KU55" s="339"/>
      <c r="KV55" s="339"/>
      <c r="KW55" s="339"/>
      <c r="KX55" s="339"/>
      <c r="KY55" s="339"/>
      <c r="KZ55" s="339"/>
      <c r="LA55" s="339"/>
      <c r="LB55" s="339"/>
      <c r="LC55" s="339"/>
      <c r="LD55" s="339"/>
      <c r="LE55" s="339"/>
      <c r="LF55" s="339"/>
      <c r="LG55" s="339"/>
      <c r="LH55" s="339"/>
      <c r="LI55" s="339"/>
      <c r="LJ55" s="339"/>
      <c r="LK55" s="339"/>
      <c r="LL55" s="339"/>
      <c r="LM55" s="339"/>
      <c r="LN55" s="339"/>
      <c r="LO55" s="339"/>
      <c r="LP55" s="339"/>
      <c r="LQ55" s="339"/>
      <c r="LR55" s="339"/>
      <c r="LS55" s="339"/>
      <c r="LT55" s="339"/>
      <c r="LU55" s="339"/>
      <c r="LV55" s="339"/>
      <c r="LW55" s="339"/>
      <c r="LX55" s="339"/>
      <c r="LY55" s="339"/>
      <c r="LZ55" s="339"/>
      <c r="MA55" s="339"/>
      <c r="MB55" s="339"/>
      <c r="MC55" s="339"/>
      <c r="MD55" s="339"/>
      <c r="ME55" s="339"/>
      <c r="MF55" s="339"/>
      <c r="MG55" s="339"/>
      <c r="MH55" s="339"/>
      <c r="MI55" s="339"/>
      <c r="MJ55" s="339"/>
      <c r="MK55" s="339"/>
      <c r="ML55" s="339"/>
      <c r="MM55" s="339"/>
      <c r="MN55" s="339"/>
      <c r="MO55" s="339"/>
      <c r="MP55" s="339"/>
      <c r="MQ55" s="339"/>
      <c r="MR55" s="339"/>
      <c r="MS55" s="339"/>
      <c r="MT55" s="339"/>
      <c r="MU55" s="339"/>
      <c r="MV55" s="339"/>
      <c r="MW55" s="339"/>
      <c r="MX55" s="339"/>
      <c r="MY55" s="339"/>
      <c r="MZ55" s="339"/>
      <c r="NA55" s="339"/>
      <c r="NB55" s="339"/>
      <c r="NC55" s="339"/>
      <c r="ND55" s="339"/>
      <c r="NE55" s="339"/>
      <c r="NF55" s="339"/>
      <c r="NG55" s="339"/>
      <c r="NH55" s="339"/>
      <c r="NI55" s="339"/>
      <c r="NJ55" s="339"/>
      <c r="NK55" s="339"/>
      <c r="NL55" s="339"/>
      <c r="NM55" s="339"/>
      <c r="NN55" s="339"/>
      <c r="NO55" s="339"/>
      <c r="NP55" s="339"/>
      <c r="NQ55" s="339"/>
      <c r="NR55" s="339"/>
      <c r="NS55" s="339"/>
      <c r="NT55" s="339"/>
      <c r="NU55" s="339"/>
      <c r="NV55" s="339"/>
      <c r="NW55" s="339"/>
      <c r="NX55" s="339"/>
      <c r="NY55" s="339"/>
      <c r="NZ55" s="339"/>
      <c r="OA55" s="339"/>
      <c r="OB55" s="339"/>
      <c r="OC55" s="339"/>
      <c r="OD55" s="339"/>
      <c r="OE55" s="339"/>
      <c r="OF55" s="339"/>
      <c r="OG55" s="339"/>
      <c r="OH55" s="339"/>
      <c r="OI55" s="339"/>
      <c r="OJ55" s="339"/>
      <c r="OK55" s="339"/>
      <c r="OL55" s="339"/>
      <c r="OM55" s="339"/>
      <c r="ON55" s="339"/>
      <c r="OO55" s="339"/>
      <c r="OP55" s="339"/>
      <c r="OQ55" s="339"/>
      <c r="OR55" s="339"/>
      <c r="OS55" s="339"/>
      <c r="OT55" s="339"/>
      <c r="OU55" s="339"/>
      <c r="OV55" s="339"/>
      <c r="OW55" s="339"/>
      <c r="OX55" s="339"/>
      <c r="OY55" s="339"/>
      <c r="OZ55" s="339"/>
      <c r="PA55" s="339"/>
      <c r="PB55" s="339"/>
      <c r="PC55" s="339"/>
      <c r="PD55" s="339"/>
      <c r="PE55" s="339"/>
      <c r="PF55" s="339"/>
      <c r="PG55" s="339"/>
      <c r="PH55" s="339"/>
      <c r="PI55" s="339"/>
      <c r="PJ55" s="339"/>
      <c r="PK55" s="339"/>
      <c r="PL55" s="339"/>
      <c r="PM55" s="339"/>
      <c r="PN55" s="339"/>
      <c r="PO55" s="339"/>
      <c r="PP55" s="339"/>
      <c r="PQ55" s="339"/>
      <c r="PR55" s="339"/>
      <c r="PS55" s="339"/>
      <c r="PT55" s="339"/>
      <c r="PU55" s="339"/>
      <c r="PV55" s="339"/>
      <c r="PW55" s="339"/>
      <c r="PX55" s="339"/>
      <c r="PY55" s="339"/>
      <c r="PZ55" s="339"/>
      <c r="QA55" s="339"/>
      <c r="QB55" s="339"/>
      <c r="QC55" s="339"/>
      <c r="QD55" s="339"/>
      <c r="QE55" s="339"/>
      <c r="QF55" s="339"/>
      <c r="QG55" s="339"/>
      <c r="QH55" s="339"/>
      <c r="QI55" s="339"/>
      <c r="QJ55" s="339"/>
      <c r="QK55" s="339"/>
      <c r="QL55" s="339"/>
      <c r="QM55" s="339"/>
      <c r="QN55" s="339"/>
      <c r="QO55" s="339"/>
      <c r="QP55" s="339"/>
      <c r="QQ55" s="339"/>
      <c r="QR55" s="339"/>
      <c r="QS55" s="339"/>
      <c r="QT55" s="339"/>
      <c r="QU55" s="339"/>
      <c r="QV55" s="339"/>
      <c r="QW55" s="339"/>
      <c r="QX55" s="339"/>
      <c r="QY55" s="339"/>
      <c r="QZ55" s="339"/>
      <c r="RA55" s="339"/>
      <c r="RB55" s="339"/>
      <c r="RC55" s="339"/>
      <c r="RD55" s="339"/>
      <c r="RE55" s="339"/>
      <c r="RF55" s="339"/>
      <c r="RG55" s="339"/>
      <c r="RH55" s="339"/>
      <c r="RI55" s="339"/>
      <c r="RJ55" s="339"/>
      <c r="RK55" s="339"/>
      <c r="RL55" s="339"/>
      <c r="RM55" s="339"/>
      <c r="RN55" s="339"/>
      <c r="RO55" s="339"/>
      <c r="RP55" s="339"/>
      <c r="RQ55" s="339"/>
      <c r="RR55" s="339"/>
      <c r="RS55" s="339"/>
      <c r="RT55" s="339"/>
      <c r="RU55" s="339"/>
      <c r="RV55" s="339"/>
      <c r="RW55" s="339"/>
      <c r="RX55" s="339"/>
      <c r="RY55" s="339"/>
      <c r="RZ55" s="339"/>
      <c r="SA55" s="339"/>
      <c r="SB55" s="339"/>
      <c r="SC55" s="339"/>
      <c r="SD55" s="339"/>
      <c r="SE55" s="339"/>
      <c r="SF55" s="339"/>
      <c r="SG55" s="339"/>
      <c r="SH55" s="339"/>
      <c r="SI55" s="339"/>
      <c r="SJ55" s="339"/>
      <c r="SK55" s="339"/>
      <c r="SL55" s="339"/>
      <c r="SM55" s="339"/>
      <c r="SN55" s="339"/>
      <c r="SO55" s="339"/>
      <c r="SP55" s="339"/>
      <c r="SQ55" s="339"/>
      <c r="SR55" s="339"/>
      <c r="SS55" s="339"/>
      <c r="ST55" s="339"/>
      <c r="SU55" s="339"/>
      <c r="SV55" s="339"/>
      <c r="SW55" s="339"/>
      <c r="SX55" s="339"/>
      <c r="SY55" s="339"/>
      <c r="SZ55" s="339"/>
      <c r="TA55" s="339"/>
      <c r="TB55" s="339"/>
      <c r="TC55" s="339"/>
    </row>
    <row r="56" spans="1:523" s="340" customFormat="1">
      <c r="A56" s="405" t="s">
        <v>636</v>
      </c>
      <c r="B56" s="647" t="s">
        <v>509</v>
      </c>
      <c r="C56" s="362" t="s">
        <v>880</v>
      </c>
      <c r="D56" s="359" t="s">
        <v>908</v>
      </c>
      <c r="E56" s="360" t="s">
        <v>909</v>
      </c>
      <c r="F56" s="360" t="s">
        <v>873</v>
      </c>
      <c r="G56" s="361" t="s">
        <v>873</v>
      </c>
      <c r="H56" s="359" t="s">
        <v>1183</v>
      </c>
      <c r="I56" s="362" t="s">
        <v>1031</v>
      </c>
      <c r="J56" s="355" t="s">
        <v>1184</v>
      </c>
      <c r="K56" s="400" t="s">
        <v>891</v>
      </c>
      <c r="L56" s="401">
        <v>2716.55</v>
      </c>
      <c r="M56" s="283"/>
      <c r="N56" s="339"/>
      <c r="O56" s="339"/>
      <c r="P56" s="339"/>
      <c r="Q56" s="339"/>
      <c r="R56" s="339"/>
      <c r="S56" s="339"/>
      <c r="T56" s="339"/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  <c r="AT56" s="339"/>
      <c r="AU56" s="339"/>
      <c r="AV56" s="339"/>
      <c r="AW56" s="339"/>
      <c r="AX56" s="339"/>
      <c r="AY56" s="339"/>
      <c r="AZ56" s="339"/>
      <c r="BA56" s="339"/>
      <c r="BB56" s="339"/>
      <c r="BC56" s="339"/>
      <c r="BD56" s="339"/>
      <c r="BE56" s="339"/>
      <c r="BF56" s="339"/>
      <c r="BG56" s="339"/>
      <c r="BH56" s="339"/>
      <c r="BI56" s="339"/>
      <c r="BJ56" s="339"/>
      <c r="BK56" s="339"/>
      <c r="BL56" s="339"/>
      <c r="BM56" s="339"/>
      <c r="BN56" s="339"/>
      <c r="BO56" s="339"/>
      <c r="BP56" s="339"/>
      <c r="BQ56" s="339"/>
      <c r="BR56" s="339"/>
      <c r="BS56" s="339"/>
      <c r="BT56" s="339"/>
      <c r="BU56" s="339"/>
      <c r="BV56" s="339"/>
      <c r="BW56" s="339"/>
      <c r="BX56" s="339"/>
      <c r="BY56" s="339"/>
      <c r="BZ56" s="339"/>
      <c r="CA56" s="339"/>
      <c r="CB56" s="339"/>
      <c r="CC56" s="339"/>
      <c r="CD56" s="339"/>
      <c r="CE56" s="339"/>
      <c r="CF56" s="339"/>
      <c r="CG56" s="339"/>
      <c r="CH56" s="339"/>
      <c r="CI56" s="339"/>
      <c r="CJ56" s="339"/>
      <c r="CK56" s="339"/>
      <c r="CL56" s="339"/>
      <c r="CM56" s="339"/>
      <c r="CN56" s="339"/>
      <c r="CO56" s="339"/>
      <c r="CP56" s="339"/>
      <c r="CQ56" s="339"/>
      <c r="CR56" s="339"/>
      <c r="CS56" s="339"/>
      <c r="CT56" s="339"/>
      <c r="CU56" s="339"/>
      <c r="CV56" s="339"/>
      <c r="CW56" s="339"/>
      <c r="CX56" s="339"/>
      <c r="CY56" s="339"/>
      <c r="CZ56" s="339"/>
      <c r="DA56" s="339"/>
      <c r="DB56" s="339"/>
      <c r="DC56" s="339"/>
      <c r="DD56" s="339"/>
      <c r="DE56" s="339"/>
      <c r="DF56" s="339"/>
      <c r="DG56" s="339"/>
      <c r="DH56" s="339"/>
      <c r="DI56" s="339"/>
      <c r="DJ56" s="339"/>
      <c r="DK56" s="339"/>
      <c r="DL56" s="339"/>
      <c r="DM56" s="339"/>
      <c r="DN56" s="339"/>
      <c r="DO56" s="339"/>
      <c r="DP56" s="339"/>
      <c r="DQ56" s="339"/>
      <c r="DR56" s="339"/>
      <c r="DS56" s="339"/>
      <c r="DT56" s="339"/>
      <c r="DU56" s="339"/>
      <c r="DV56" s="339"/>
      <c r="DW56" s="339"/>
      <c r="DX56" s="339"/>
      <c r="DY56" s="339"/>
      <c r="DZ56" s="339"/>
      <c r="EA56" s="339"/>
      <c r="EB56" s="339"/>
      <c r="EC56" s="339"/>
      <c r="ED56" s="339"/>
      <c r="EE56" s="339"/>
      <c r="EF56" s="339"/>
      <c r="EG56" s="339"/>
      <c r="EH56" s="339"/>
      <c r="EI56" s="339"/>
      <c r="EJ56" s="339"/>
      <c r="EK56" s="339"/>
      <c r="EL56" s="339"/>
      <c r="EM56" s="339"/>
      <c r="EN56" s="339"/>
      <c r="EO56" s="339"/>
      <c r="EP56" s="339"/>
      <c r="EQ56" s="339"/>
      <c r="ER56" s="339"/>
      <c r="ES56" s="339"/>
      <c r="ET56" s="339"/>
      <c r="EU56" s="339"/>
      <c r="EV56" s="339"/>
      <c r="EW56" s="339"/>
      <c r="EX56" s="339"/>
      <c r="EY56" s="339"/>
      <c r="EZ56" s="339"/>
      <c r="FA56" s="339"/>
      <c r="FB56" s="339"/>
      <c r="FC56" s="339"/>
      <c r="FD56" s="339"/>
      <c r="FE56" s="339"/>
      <c r="FF56" s="339"/>
      <c r="FG56" s="339"/>
      <c r="FH56" s="339"/>
      <c r="FI56" s="339"/>
      <c r="FJ56" s="339"/>
      <c r="FK56" s="339"/>
      <c r="FL56" s="339"/>
      <c r="FM56" s="339"/>
      <c r="FN56" s="339"/>
      <c r="FO56" s="339"/>
      <c r="FP56" s="339"/>
      <c r="FQ56" s="339"/>
      <c r="FR56" s="339"/>
      <c r="FS56" s="339"/>
      <c r="FT56" s="339"/>
      <c r="FU56" s="339"/>
      <c r="FV56" s="339"/>
      <c r="FW56" s="339"/>
      <c r="FX56" s="339"/>
      <c r="FY56" s="339"/>
      <c r="FZ56" s="339"/>
      <c r="GA56" s="339"/>
      <c r="GB56" s="339"/>
      <c r="GC56" s="339"/>
      <c r="GD56" s="339"/>
      <c r="GE56" s="339"/>
      <c r="GF56" s="339"/>
      <c r="GG56" s="339"/>
      <c r="GH56" s="339"/>
      <c r="GI56" s="339"/>
      <c r="GJ56" s="339"/>
      <c r="GK56" s="339"/>
      <c r="GL56" s="339"/>
      <c r="GM56" s="339"/>
      <c r="GN56" s="339"/>
      <c r="GO56" s="339"/>
      <c r="GP56" s="339"/>
      <c r="GQ56" s="339"/>
      <c r="GR56" s="339"/>
      <c r="GS56" s="339"/>
      <c r="GT56" s="339"/>
      <c r="GU56" s="339"/>
      <c r="GV56" s="339"/>
      <c r="GW56" s="339"/>
      <c r="GX56" s="339"/>
      <c r="GY56" s="339"/>
      <c r="GZ56" s="339"/>
      <c r="HA56" s="339"/>
      <c r="HB56" s="339"/>
      <c r="HC56" s="339"/>
      <c r="HD56" s="339"/>
      <c r="HE56" s="339"/>
      <c r="HF56" s="339"/>
      <c r="HG56" s="339"/>
      <c r="HH56" s="339"/>
      <c r="HI56" s="339"/>
      <c r="HJ56" s="339"/>
      <c r="HK56" s="339"/>
      <c r="HL56" s="339"/>
      <c r="HM56" s="339"/>
      <c r="HN56" s="339"/>
      <c r="HO56" s="339"/>
      <c r="HP56" s="339"/>
      <c r="HQ56" s="339"/>
      <c r="HR56" s="339"/>
      <c r="HS56" s="339"/>
      <c r="HT56" s="339"/>
      <c r="HU56" s="339"/>
      <c r="HV56" s="339"/>
      <c r="HW56" s="339"/>
      <c r="HX56" s="339"/>
      <c r="HY56" s="339"/>
      <c r="HZ56" s="339"/>
      <c r="IA56" s="339"/>
      <c r="IB56" s="339"/>
      <c r="IC56" s="339"/>
      <c r="ID56" s="339"/>
      <c r="IE56" s="339"/>
      <c r="IF56" s="339"/>
      <c r="IG56" s="339"/>
      <c r="IH56" s="339"/>
      <c r="II56" s="339"/>
      <c r="IJ56" s="339"/>
      <c r="IK56" s="339"/>
      <c r="IL56" s="339"/>
      <c r="IM56" s="339"/>
      <c r="IN56" s="339"/>
      <c r="IO56" s="339"/>
      <c r="IP56" s="339"/>
      <c r="IQ56" s="339"/>
      <c r="IR56" s="339"/>
      <c r="IS56" s="339"/>
      <c r="IT56" s="339"/>
      <c r="IU56" s="339"/>
      <c r="IV56" s="339"/>
      <c r="IW56" s="339"/>
      <c r="IX56" s="339"/>
      <c r="IY56" s="339"/>
      <c r="IZ56" s="339"/>
      <c r="JA56" s="339"/>
      <c r="JB56" s="339"/>
      <c r="JC56" s="339"/>
      <c r="JD56" s="339"/>
      <c r="JE56" s="339"/>
      <c r="JF56" s="339"/>
      <c r="JG56" s="339"/>
      <c r="JH56" s="339"/>
      <c r="JI56" s="339"/>
      <c r="JJ56" s="339"/>
      <c r="JK56" s="339"/>
      <c r="JL56" s="339"/>
      <c r="JM56" s="339"/>
      <c r="JN56" s="339"/>
      <c r="JO56" s="339"/>
      <c r="JP56" s="339"/>
      <c r="JQ56" s="339"/>
      <c r="JR56" s="339"/>
      <c r="JS56" s="339"/>
      <c r="JT56" s="339"/>
      <c r="JU56" s="339"/>
      <c r="JV56" s="339"/>
      <c r="JW56" s="339"/>
      <c r="JX56" s="339"/>
      <c r="JY56" s="339"/>
      <c r="JZ56" s="339"/>
      <c r="KA56" s="339"/>
      <c r="KB56" s="339"/>
      <c r="KC56" s="339"/>
      <c r="KD56" s="339"/>
      <c r="KE56" s="339"/>
      <c r="KF56" s="339"/>
      <c r="KG56" s="339"/>
      <c r="KH56" s="339"/>
      <c r="KI56" s="339"/>
      <c r="KJ56" s="339"/>
      <c r="KK56" s="339"/>
      <c r="KL56" s="339"/>
      <c r="KM56" s="339"/>
      <c r="KN56" s="339"/>
      <c r="KO56" s="339"/>
      <c r="KP56" s="339"/>
      <c r="KQ56" s="339"/>
      <c r="KR56" s="339"/>
      <c r="KS56" s="339"/>
      <c r="KT56" s="339"/>
      <c r="KU56" s="339"/>
      <c r="KV56" s="339"/>
      <c r="KW56" s="339"/>
      <c r="KX56" s="339"/>
      <c r="KY56" s="339"/>
      <c r="KZ56" s="339"/>
      <c r="LA56" s="339"/>
      <c r="LB56" s="339"/>
      <c r="LC56" s="339"/>
      <c r="LD56" s="339"/>
      <c r="LE56" s="339"/>
      <c r="LF56" s="339"/>
      <c r="LG56" s="339"/>
      <c r="LH56" s="339"/>
      <c r="LI56" s="339"/>
      <c r="LJ56" s="339"/>
      <c r="LK56" s="339"/>
      <c r="LL56" s="339"/>
      <c r="LM56" s="339"/>
      <c r="LN56" s="339"/>
      <c r="LO56" s="339"/>
      <c r="LP56" s="339"/>
      <c r="LQ56" s="339"/>
      <c r="LR56" s="339"/>
      <c r="LS56" s="339"/>
      <c r="LT56" s="339"/>
      <c r="LU56" s="339"/>
      <c r="LV56" s="339"/>
      <c r="LW56" s="339"/>
      <c r="LX56" s="339"/>
      <c r="LY56" s="339"/>
      <c r="LZ56" s="339"/>
      <c r="MA56" s="339"/>
      <c r="MB56" s="339"/>
      <c r="MC56" s="339"/>
      <c r="MD56" s="339"/>
      <c r="ME56" s="339"/>
      <c r="MF56" s="339"/>
      <c r="MG56" s="339"/>
      <c r="MH56" s="339"/>
      <c r="MI56" s="339"/>
      <c r="MJ56" s="339"/>
      <c r="MK56" s="339"/>
      <c r="ML56" s="339"/>
      <c r="MM56" s="339"/>
      <c r="MN56" s="339"/>
      <c r="MO56" s="339"/>
      <c r="MP56" s="339"/>
      <c r="MQ56" s="339"/>
      <c r="MR56" s="339"/>
      <c r="MS56" s="339"/>
      <c r="MT56" s="339"/>
      <c r="MU56" s="339"/>
      <c r="MV56" s="339"/>
      <c r="MW56" s="339"/>
      <c r="MX56" s="339"/>
      <c r="MY56" s="339"/>
      <c r="MZ56" s="339"/>
      <c r="NA56" s="339"/>
      <c r="NB56" s="339"/>
      <c r="NC56" s="339"/>
      <c r="ND56" s="339"/>
      <c r="NE56" s="339"/>
      <c r="NF56" s="339"/>
      <c r="NG56" s="339"/>
      <c r="NH56" s="339"/>
      <c r="NI56" s="339"/>
      <c r="NJ56" s="339"/>
      <c r="NK56" s="339"/>
      <c r="NL56" s="339"/>
      <c r="NM56" s="339"/>
      <c r="NN56" s="339"/>
      <c r="NO56" s="339"/>
      <c r="NP56" s="339"/>
      <c r="NQ56" s="339"/>
      <c r="NR56" s="339"/>
      <c r="NS56" s="339"/>
      <c r="NT56" s="339"/>
      <c r="NU56" s="339"/>
      <c r="NV56" s="339"/>
      <c r="NW56" s="339"/>
      <c r="NX56" s="339"/>
      <c r="NY56" s="339"/>
      <c r="NZ56" s="339"/>
      <c r="OA56" s="339"/>
      <c r="OB56" s="339"/>
      <c r="OC56" s="339"/>
      <c r="OD56" s="339"/>
      <c r="OE56" s="339"/>
      <c r="OF56" s="339"/>
      <c r="OG56" s="339"/>
      <c r="OH56" s="339"/>
      <c r="OI56" s="339"/>
      <c r="OJ56" s="339"/>
      <c r="OK56" s="339"/>
      <c r="OL56" s="339"/>
      <c r="OM56" s="339"/>
      <c r="ON56" s="339"/>
      <c r="OO56" s="339"/>
      <c r="OP56" s="339"/>
      <c r="OQ56" s="339"/>
      <c r="OR56" s="339"/>
      <c r="OS56" s="339"/>
      <c r="OT56" s="339"/>
      <c r="OU56" s="339"/>
      <c r="OV56" s="339"/>
      <c r="OW56" s="339"/>
      <c r="OX56" s="339"/>
      <c r="OY56" s="339"/>
      <c r="OZ56" s="339"/>
      <c r="PA56" s="339"/>
      <c r="PB56" s="339"/>
      <c r="PC56" s="339"/>
      <c r="PD56" s="339"/>
      <c r="PE56" s="339"/>
      <c r="PF56" s="339"/>
      <c r="PG56" s="339"/>
      <c r="PH56" s="339"/>
      <c r="PI56" s="339"/>
      <c r="PJ56" s="339"/>
      <c r="PK56" s="339"/>
      <c r="PL56" s="339"/>
      <c r="PM56" s="339"/>
      <c r="PN56" s="339"/>
      <c r="PO56" s="339"/>
      <c r="PP56" s="339"/>
      <c r="PQ56" s="339"/>
      <c r="PR56" s="339"/>
      <c r="PS56" s="339"/>
      <c r="PT56" s="339"/>
      <c r="PU56" s="339"/>
      <c r="PV56" s="339"/>
      <c r="PW56" s="339"/>
      <c r="PX56" s="339"/>
      <c r="PY56" s="339"/>
      <c r="PZ56" s="339"/>
      <c r="QA56" s="339"/>
      <c r="QB56" s="339"/>
      <c r="QC56" s="339"/>
      <c r="QD56" s="339"/>
      <c r="QE56" s="339"/>
      <c r="QF56" s="339"/>
      <c r="QG56" s="339"/>
      <c r="QH56" s="339"/>
      <c r="QI56" s="339"/>
      <c r="QJ56" s="339"/>
      <c r="QK56" s="339"/>
      <c r="QL56" s="339"/>
      <c r="QM56" s="339"/>
      <c r="QN56" s="339"/>
      <c r="QO56" s="339"/>
      <c r="QP56" s="339"/>
      <c r="QQ56" s="339"/>
      <c r="QR56" s="339"/>
      <c r="QS56" s="339"/>
      <c r="QT56" s="339"/>
      <c r="QU56" s="339"/>
      <c r="QV56" s="339"/>
      <c r="QW56" s="339"/>
      <c r="QX56" s="339"/>
      <c r="QY56" s="339"/>
      <c r="QZ56" s="339"/>
      <c r="RA56" s="339"/>
      <c r="RB56" s="339"/>
      <c r="RC56" s="339"/>
      <c r="RD56" s="339"/>
      <c r="RE56" s="339"/>
      <c r="RF56" s="339"/>
      <c r="RG56" s="339"/>
      <c r="RH56" s="339"/>
      <c r="RI56" s="339"/>
      <c r="RJ56" s="339"/>
      <c r="RK56" s="339"/>
      <c r="RL56" s="339"/>
      <c r="RM56" s="339"/>
      <c r="RN56" s="339"/>
      <c r="RO56" s="339"/>
      <c r="RP56" s="339"/>
      <c r="RQ56" s="339"/>
      <c r="RR56" s="339"/>
      <c r="RS56" s="339"/>
      <c r="RT56" s="339"/>
      <c r="RU56" s="339"/>
      <c r="RV56" s="339"/>
      <c r="RW56" s="339"/>
      <c r="RX56" s="339"/>
      <c r="RY56" s="339"/>
      <c r="RZ56" s="339"/>
      <c r="SA56" s="339"/>
      <c r="SB56" s="339"/>
      <c r="SC56" s="339"/>
      <c r="SD56" s="339"/>
      <c r="SE56" s="339"/>
      <c r="SF56" s="339"/>
      <c r="SG56" s="339"/>
      <c r="SH56" s="339"/>
      <c r="SI56" s="339"/>
      <c r="SJ56" s="339"/>
      <c r="SK56" s="339"/>
      <c r="SL56" s="339"/>
      <c r="SM56" s="339"/>
      <c r="SN56" s="339"/>
      <c r="SO56" s="339"/>
      <c r="SP56" s="339"/>
      <c r="SQ56" s="339"/>
      <c r="SR56" s="339"/>
      <c r="SS56" s="339"/>
      <c r="ST56" s="339"/>
      <c r="SU56" s="339"/>
      <c r="SV56" s="339"/>
      <c r="SW56" s="339"/>
      <c r="SX56" s="339"/>
      <c r="SY56" s="339"/>
      <c r="SZ56" s="339"/>
      <c r="TA56" s="339"/>
      <c r="TB56" s="339"/>
      <c r="TC56" s="339"/>
    </row>
    <row r="57" spans="1:523" s="340" customFormat="1">
      <c r="A57" s="405" t="s">
        <v>636</v>
      </c>
      <c r="B57" s="647" t="s">
        <v>509</v>
      </c>
      <c r="C57" s="362" t="s">
        <v>902</v>
      </c>
      <c r="D57" s="359" t="s">
        <v>541</v>
      </c>
      <c r="E57" s="654" t="s">
        <v>903</v>
      </c>
      <c r="F57" s="360" t="s">
        <v>873</v>
      </c>
      <c r="G57" s="360" t="s">
        <v>873</v>
      </c>
      <c r="H57" s="654">
        <v>816</v>
      </c>
      <c r="I57" s="650">
        <v>44563</v>
      </c>
      <c r="J57" s="352" t="s">
        <v>1185</v>
      </c>
      <c r="K57" s="403">
        <v>2610707</v>
      </c>
      <c r="L57" s="652">
        <v>890</v>
      </c>
      <c r="M57" s="283"/>
      <c r="N57" s="339"/>
      <c r="O57" s="339"/>
      <c r="P57" s="339"/>
      <c r="Q57" s="339"/>
      <c r="R57" s="339"/>
      <c r="S57" s="339"/>
      <c r="T57" s="339"/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339"/>
      <c r="AQ57" s="339"/>
      <c r="AR57" s="339"/>
      <c r="AS57" s="339"/>
      <c r="AT57" s="339"/>
      <c r="AU57" s="339"/>
      <c r="AV57" s="339"/>
      <c r="AW57" s="339"/>
      <c r="AX57" s="339"/>
      <c r="AY57" s="339"/>
      <c r="AZ57" s="339"/>
      <c r="BA57" s="339"/>
      <c r="BB57" s="339"/>
      <c r="BC57" s="339"/>
      <c r="BD57" s="339"/>
      <c r="BE57" s="339"/>
      <c r="BF57" s="339"/>
      <c r="BG57" s="339"/>
      <c r="BH57" s="339"/>
      <c r="BI57" s="339"/>
      <c r="BJ57" s="339"/>
      <c r="BK57" s="339"/>
      <c r="BL57" s="339"/>
      <c r="BM57" s="339"/>
      <c r="BN57" s="339"/>
      <c r="BO57" s="339"/>
      <c r="BP57" s="339"/>
      <c r="BQ57" s="339"/>
      <c r="BR57" s="339"/>
      <c r="BS57" s="339"/>
      <c r="BT57" s="339"/>
      <c r="BU57" s="339"/>
      <c r="BV57" s="339"/>
      <c r="BW57" s="339"/>
      <c r="BX57" s="339"/>
      <c r="BY57" s="339"/>
      <c r="BZ57" s="339"/>
      <c r="CA57" s="339"/>
      <c r="CB57" s="339"/>
      <c r="CC57" s="339"/>
      <c r="CD57" s="339"/>
      <c r="CE57" s="339"/>
      <c r="CF57" s="339"/>
      <c r="CG57" s="339"/>
      <c r="CH57" s="339"/>
      <c r="CI57" s="339"/>
      <c r="CJ57" s="339"/>
      <c r="CK57" s="339"/>
      <c r="CL57" s="339"/>
      <c r="CM57" s="339"/>
      <c r="CN57" s="339"/>
      <c r="CO57" s="339"/>
      <c r="CP57" s="339"/>
      <c r="CQ57" s="339"/>
      <c r="CR57" s="339"/>
      <c r="CS57" s="339"/>
      <c r="CT57" s="339"/>
      <c r="CU57" s="339"/>
      <c r="CV57" s="339"/>
      <c r="CW57" s="339"/>
      <c r="CX57" s="339"/>
      <c r="CY57" s="339"/>
      <c r="CZ57" s="339"/>
      <c r="DA57" s="339"/>
      <c r="DB57" s="339"/>
      <c r="DC57" s="339"/>
      <c r="DD57" s="339"/>
      <c r="DE57" s="339"/>
      <c r="DF57" s="339"/>
      <c r="DG57" s="339"/>
      <c r="DH57" s="339"/>
      <c r="DI57" s="339"/>
      <c r="DJ57" s="339"/>
      <c r="DK57" s="339"/>
      <c r="DL57" s="339"/>
      <c r="DM57" s="339"/>
      <c r="DN57" s="339"/>
      <c r="DO57" s="339"/>
      <c r="DP57" s="339"/>
      <c r="DQ57" s="339"/>
      <c r="DR57" s="339"/>
      <c r="DS57" s="339"/>
      <c r="DT57" s="339"/>
      <c r="DU57" s="339"/>
      <c r="DV57" s="339"/>
      <c r="DW57" s="339"/>
      <c r="DX57" s="339"/>
      <c r="DY57" s="339"/>
      <c r="DZ57" s="339"/>
      <c r="EA57" s="339"/>
      <c r="EB57" s="339"/>
      <c r="EC57" s="339"/>
      <c r="ED57" s="339"/>
      <c r="EE57" s="339"/>
      <c r="EF57" s="339"/>
      <c r="EG57" s="339"/>
      <c r="EH57" s="339"/>
      <c r="EI57" s="339"/>
      <c r="EJ57" s="339"/>
      <c r="EK57" s="339"/>
      <c r="EL57" s="339"/>
      <c r="EM57" s="339"/>
      <c r="EN57" s="339"/>
      <c r="EO57" s="339"/>
      <c r="EP57" s="339"/>
      <c r="EQ57" s="339"/>
      <c r="ER57" s="339"/>
      <c r="ES57" s="339"/>
      <c r="ET57" s="339"/>
      <c r="EU57" s="339"/>
      <c r="EV57" s="339"/>
      <c r="EW57" s="339"/>
      <c r="EX57" s="339"/>
      <c r="EY57" s="339"/>
      <c r="EZ57" s="339"/>
      <c r="FA57" s="339"/>
      <c r="FB57" s="339"/>
      <c r="FC57" s="339"/>
      <c r="FD57" s="339"/>
      <c r="FE57" s="339"/>
      <c r="FF57" s="339"/>
      <c r="FG57" s="339"/>
      <c r="FH57" s="339"/>
      <c r="FI57" s="339"/>
      <c r="FJ57" s="339"/>
      <c r="FK57" s="339"/>
      <c r="FL57" s="339"/>
      <c r="FM57" s="339"/>
      <c r="FN57" s="339"/>
      <c r="FO57" s="339"/>
      <c r="FP57" s="339"/>
      <c r="FQ57" s="339"/>
      <c r="FR57" s="339"/>
      <c r="FS57" s="339"/>
      <c r="FT57" s="339"/>
      <c r="FU57" s="339"/>
      <c r="FV57" s="339"/>
      <c r="FW57" s="339"/>
      <c r="FX57" s="339"/>
      <c r="FY57" s="339"/>
      <c r="FZ57" s="339"/>
      <c r="GA57" s="339"/>
      <c r="GB57" s="339"/>
      <c r="GC57" s="339"/>
      <c r="GD57" s="339"/>
      <c r="GE57" s="339"/>
      <c r="GF57" s="339"/>
      <c r="GG57" s="339"/>
      <c r="GH57" s="339"/>
      <c r="GI57" s="339"/>
      <c r="GJ57" s="339"/>
      <c r="GK57" s="339"/>
      <c r="GL57" s="339"/>
      <c r="GM57" s="339"/>
      <c r="GN57" s="339"/>
      <c r="GO57" s="339"/>
      <c r="GP57" s="339"/>
      <c r="GQ57" s="339"/>
      <c r="GR57" s="339"/>
      <c r="GS57" s="339"/>
      <c r="GT57" s="339"/>
      <c r="GU57" s="339"/>
      <c r="GV57" s="339"/>
      <c r="GW57" s="339"/>
      <c r="GX57" s="339"/>
      <c r="GY57" s="339"/>
      <c r="GZ57" s="339"/>
      <c r="HA57" s="339"/>
      <c r="HB57" s="339"/>
      <c r="HC57" s="339"/>
      <c r="HD57" s="339"/>
      <c r="HE57" s="339"/>
      <c r="HF57" s="339"/>
      <c r="HG57" s="339"/>
      <c r="HH57" s="339"/>
      <c r="HI57" s="339"/>
      <c r="HJ57" s="339"/>
      <c r="HK57" s="339"/>
      <c r="HL57" s="339"/>
      <c r="HM57" s="339"/>
      <c r="HN57" s="339"/>
      <c r="HO57" s="339"/>
      <c r="HP57" s="339"/>
      <c r="HQ57" s="339"/>
      <c r="HR57" s="339"/>
      <c r="HS57" s="339"/>
      <c r="HT57" s="339"/>
      <c r="HU57" s="339"/>
      <c r="HV57" s="339"/>
      <c r="HW57" s="339"/>
      <c r="HX57" s="339"/>
      <c r="HY57" s="339"/>
      <c r="HZ57" s="339"/>
      <c r="IA57" s="339"/>
      <c r="IB57" s="339"/>
      <c r="IC57" s="339"/>
      <c r="ID57" s="339"/>
      <c r="IE57" s="339"/>
      <c r="IF57" s="339"/>
      <c r="IG57" s="339"/>
      <c r="IH57" s="339"/>
      <c r="II57" s="339"/>
      <c r="IJ57" s="339"/>
      <c r="IK57" s="339"/>
      <c r="IL57" s="339"/>
      <c r="IM57" s="339"/>
      <c r="IN57" s="339"/>
      <c r="IO57" s="339"/>
      <c r="IP57" s="339"/>
      <c r="IQ57" s="339"/>
      <c r="IR57" s="339"/>
      <c r="IS57" s="339"/>
      <c r="IT57" s="339"/>
      <c r="IU57" s="339"/>
      <c r="IV57" s="339"/>
      <c r="IW57" s="339"/>
      <c r="IX57" s="339"/>
      <c r="IY57" s="339"/>
      <c r="IZ57" s="339"/>
      <c r="JA57" s="339"/>
      <c r="JB57" s="339"/>
      <c r="JC57" s="339"/>
      <c r="JD57" s="339"/>
      <c r="JE57" s="339"/>
      <c r="JF57" s="339"/>
      <c r="JG57" s="339"/>
      <c r="JH57" s="339"/>
      <c r="JI57" s="339"/>
      <c r="JJ57" s="339"/>
      <c r="JK57" s="339"/>
      <c r="JL57" s="339"/>
      <c r="JM57" s="339"/>
      <c r="JN57" s="339"/>
      <c r="JO57" s="339"/>
      <c r="JP57" s="339"/>
      <c r="JQ57" s="339"/>
      <c r="JR57" s="339"/>
      <c r="JS57" s="339"/>
      <c r="JT57" s="339"/>
      <c r="JU57" s="339"/>
      <c r="JV57" s="339"/>
      <c r="JW57" s="339"/>
      <c r="JX57" s="339"/>
      <c r="JY57" s="339"/>
      <c r="JZ57" s="339"/>
      <c r="KA57" s="339"/>
      <c r="KB57" s="339"/>
      <c r="KC57" s="339"/>
      <c r="KD57" s="339"/>
      <c r="KE57" s="339"/>
      <c r="KF57" s="339"/>
      <c r="KG57" s="339"/>
      <c r="KH57" s="339"/>
      <c r="KI57" s="339"/>
      <c r="KJ57" s="339"/>
      <c r="KK57" s="339"/>
      <c r="KL57" s="339"/>
      <c r="KM57" s="339"/>
      <c r="KN57" s="339"/>
      <c r="KO57" s="339"/>
      <c r="KP57" s="339"/>
      <c r="KQ57" s="339"/>
      <c r="KR57" s="339"/>
      <c r="KS57" s="339"/>
      <c r="KT57" s="339"/>
      <c r="KU57" s="339"/>
      <c r="KV57" s="339"/>
      <c r="KW57" s="339"/>
      <c r="KX57" s="339"/>
      <c r="KY57" s="339"/>
      <c r="KZ57" s="339"/>
      <c r="LA57" s="339"/>
      <c r="LB57" s="339"/>
      <c r="LC57" s="339"/>
      <c r="LD57" s="339"/>
      <c r="LE57" s="339"/>
      <c r="LF57" s="339"/>
      <c r="LG57" s="339"/>
      <c r="LH57" s="339"/>
      <c r="LI57" s="339"/>
      <c r="LJ57" s="339"/>
      <c r="LK57" s="339"/>
      <c r="LL57" s="339"/>
      <c r="LM57" s="339"/>
      <c r="LN57" s="339"/>
      <c r="LO57" s="339"/>
      <c r="LP57" s="339"/>
      <c r="LQ57" s="339"/>
      <c r="LR57" s="339"/>
      <c r="LS57" s="339"/>
      <c r="LT57" s="339"/>
      <c r="LU57" s="339"/>
      <c r="LV57" s="339"/>
      <c r="LW57" s="339"/>
      <c r="LX57" s="339"/>
      <c r="LY57" s="339"/>
      <c r="LZ57" s="339"/>
      <c r="MA57" s="339"/>
      <c r="MB57" s="339"/>
      <c r="MC57" s="339"/>
      <c r="MD57" s="339"/>
      <c r="ME57" s="339"/>
      <c r="MF57" s="339"/>
      <c r="MG57" s="339"/>
      <c r="MH57" s="339"/>
      <c r="MI57" s="339"/>
      <c r="MJ57" s="339"/>
      <c r="MK57" s="339"/>
      <c r="ML57" s="339"/>
      <c r="MM57" s="339"/>
      <c r="MN57" s="339"/>
      <c r="MO57" s="339"/>
      <c r="MP57" s="339"/>
      <c r="MQ57" s="339"/>
      <c r="MR57" s="339"/>
      <c r="MS57" s="339"/>
      <c r="MT57" s="339"/>
      <c r="MU57" s="339"/>
      <c r="MV57" s="339"/>
      <c r="MW57" s="339"/>
      <c r="MX57" s="339"/>
      <c r="MY57" s="339"/>
      <c r="MZ57" s="339"/>
      <c r="NA57" s="339"/>
      <c r="NB57" s="339"/>
      <c r="NC57" s="339"/>
      <c r="ND57" s="339"/>
      <c r="NE57" s="339"/>
      <c r="NF57" s="339"/>
      <c r="NG57" s="339"/>
      <c r="NH57" s="339"/>
      <c r="NI57" s="339"/>
      <c r="NJ57" s="339"/>
      <c r="NK57" s="339"/>
      <c r="NL57" s="339"/>
      <c r="NM57" s="339"/>
      <c r="NN57" s="339"/>
      <c r="NO57" s="339"/>
      <c r="NP57" s="339"/>
      <c r="NQ57" s="339"/>
      <c r="NR57" s="339"/>
      <c r="NS57" s="339"/>
      <c r="NT57" s="339"/>
      <c r="NU57" s="339"/>
      <c r="NV57" s="339"/>
      <c r="NW57" s="339"/>
      <c r="NX57" s="339"/>
      <c r="NY57" s="339"/>
      <c r="NZ57" s="339"/>
      <c r="OA57" s="339"/>
      <c r="OB57" s="339"/>
      <c r="OC57" s="339"/>
      <c r="OD57" s="339"/>
      <c r="OE57" s="339"/>
      <c r="OF57" s="339"/>
      <c r="OG57" s="339"/>
      <c r="OH57" s="339"/>
      <c r="OI57" s="339"/>
      <c r="OJ57" s="339"/>
      <c r="OK57" s="339"/>
      <c r="OL57" s="339"/>
      <c r="OM57" s="339"/>
      <c r="ON57" s="339"/>
      <c r="OO57" s="339"/>
      <c r="OP57" s="339"/>
      <c r="OQ57" s="339"/>
      <c r="OR57" s="339"/>
      <c r="OS57" s="339"/>
      <c r="OT57" s="339"/>
      <c r="OU57" s="339"/>
      <c r="OV57" s="339"/>
      <c r="OW57" s="339"/>
      <c r="OX57" s="339"/>
      <c r="OY57" s="339"/>
      <c r="OZ57" s="339"/>
      <c r="PA57" s="339"/>
      <c r="PB57" s="339"/>
      <c r="PC57" s="339"/>
      <c r="PD57" s="339"/>
      <c r="PE57" s="339"/>
      <c r="PF57" s="339"/>
      <c r="PG57" s="339"/>
      <c r="PH57" s="339"/>
      <c r="PI57" s="339"/>
      <c r="PJ57" s="339"/>
      <c r="PK57" s="339"/>
      <c r="PL57" s="339"/>
      <c r="PM57" s="339"/>
      <c r="PN57" s="339"/>
      <c r="PO57" s="339"/>
      <c r="PP57" s="339"/>
      <c r="PQ57" s="339"/>
      <c r="PR57" s="339"/>
      <c r="PS57" s="339"/>
      <c r="PT57" s="339"/>
      <c r="PU57" s="339"/>
      <c r="PV57" s="339"/>
      <c r="PW57" s="339"/>
      <c r="PX57" s="339"/>
      <c r="PY57" s="339"/>
      <c r="PZ57" s="339"/>
      <c r="QA57" s="339"/>
      <c r="QB57" s="339"/>
      <c r="QC57" s="339"/>
      <c r="QD57" s="339"/>
      <c r="QE57" s="339"/>
      <c r="QF57" s="339"/>
      <c r="QG57" s="339"/>
      <c r="QH57" s="339"/>
      <c r="QI57" s="339"/>
      <c r="QJ57" s="339"/>
      <c r="QK57" s="339"/>
      <c r="QL57" s="339"/>
      <c r="QM57" s="339"/>
      <c r="QN57" s="339"/>
      <c r="QO57" s="339"/>
      <c r="QP57" s="339"/>
      <c r="QQ57" s="339"/>
      <c r="QR57" s="339"/>
      <c r="QS57" s="339"/>
      <c r="QT57" s="339"/>
      <c r="QU57" s="339"/>
      <c r="QV57" s="339"/>
      <c r="QW57" s="339"/>
      <c r="QX57" s="339"/>
      <c r="QY57" s="339"/>
      <c r="QZ57" s="339"/>
      <c r="RA57" s="339"/>
      <c r="RB57" s="339"/>
      <c r="RC57" s="339"/>
      <c r="RD57" s="339"/>
      <c r="RE57" s="339"/>
      <c r="RF57" s="339"/>
      <c r="RG57" s="339"/>
      <c r="RH57" s="339"/>
      <c r="RI57" s="339"/>
      <c r="RJ57" s="339"/>
      <c r="RK57" s="339"/>
      <c r="RL57" s="339"/>
      <c r="RM57" s="339"/>
      <c r="RN57" s="339"/>
      <c r="RO57" s="339"/>
      <c r="RP57" s="339"/>
      <c r="RQ57" s="339"/>
      <c r="RR57" s="339"/>
      <c r="RS57" s="339"/>
      <c r="RT57" s="339"/>
      <c r="RU57" s="339"/>
      <c r="RV57" s="339"/>
      <c r="RW57" s="339"/>
      <c r="RX57" s="339"/>
      <c r="RY57" s="339"/>
      <c r="RZ57" s="339"/>
      <c r="SA57" s="339"/>
      <c r="SB57" s="339"/>
      <c r="SC57" s="339"/>
      <c r="SD57" s="339"/>
      <c r="SE57" s="339"/>
      <c r="SF57" s="339"/>
      <c r="SG57" s="339"/>
      <c r="SH57" s="339"/>
      <c r="SI57" s="339"/>
      <c r="SJ57" s="339"/>
      <c r="SK57" s="339"/>
      <c r="SL57" s="339"/>
      <c r="SM57" s="339"/>
      <c r="SN57" s="339"/>
      <c r="SO57" s="339"/>
      <c r="SP57" s="339"/>
      <c r="SQ57" s="339"/>
      <c r="SR57" s="339"/>
      <c r="SS57" s="339"/>
      <c r="ST57" s="339"/>
      <c r="SU57" s="339"/>
      <c r="SV57" s="339"/>
      <c r="SW57" s="339"/>
      <c r="SX57" s="339"/>
      <c r="SY57" s="339"/>
      <c r="SZ57" s="339"/>
      <c r="TA57" s="339"/>
      <c r="TB57" s="339"/>
      <c r="TC57" s="339"/>
    </row>
    <row r="58" spans="1:523" s="340" customFormat="1">
      <c r="A58" s="405" t="s">
        <v>636</v>
      </c>
      <c r="B58" s="647" t="s">
        <v>509</v>
      </c>
      <c r="C58" s="392" t="s">
        <v>879</v>
      </c>
      <c r="D58" s="359" t="s">
        <v>900</v>
      </c>
      <c r="E58" s="360" t="s">
        <v>901</v>
      </c>
      <c r="F58" s="361" t="s">
        <v>873</v>
      </c>
      <c r="G58" s="361" t="s">
        <v>873</v>
      </c>
      <c r="H58" s="359" t="s">
        <v>1186</v>
      </c>
      <c r="I58" s="359" t="s">
        <v>1168</v>
      </c>
      <c r="J58" s="352" t="s">
        <v>1187</v>
      </c>
      <c r="K58" s="402">
        <v>2610606</v>
      </c>
      <c r="L58" s="401">
        <v>480</v>
      </c>
      <c r="M58" s="283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  <c r="AP58" s="339"/>
      <c r="AQ58" s="339"/>
      <c r="AR58" s="339"/>
      <c r="AS58" s="339"/>
      <c r="AT58" s="339"/>
      <c r="AU58" s="339"/>
      <c r="AV58" s="339"/>
      <c r="AW58" s="339"/>
      <c r="AX58" s="339"/>
      <c r="AY58" s="339"/>
      <c r="AZ58" s="339"/>
      <c r="BA58" s="339"/>
      <c r="BB58" s="339"/>
      <c r="BC58" s="339"/>
      <c r="BD58" s="339"/>
      <c r="BE58" s="339"/>
      <c r="BF58" s="339"/>
      <c r="BG58" s="339"/>
      <c r="BH58" s="339"/>
      <c r="BI58" s="339"/>
      <c r="BJ58" s="339"/>
      <c r="BK58" s="339"/>
      <c r="BL58" s="339"/>
      <c r="BM58" s="339"/>
      <c r="BN58" s="339"/>
      <c r="BO58" s="339"/>
      <c r="BP58" s="339"/>
      <c r="BQ58" s="339"/>
      <c r="BR58" s="339"/>
      <c r="BS58" s="339"/>
      <c r="BT58" s="339"/>
      <c r="BU58" s="339"/>
      <c r="BV58" s="339"/>
      <c r="BW58" s="339"/>
      <c r="BX58" s="339"/>
      <c r="BY58" s="339"/>
      <c r="BZ58" s="339"/>
      <c r="CA58" s="339"/>
      <c r="CB58" s="339"/>
      <c r="CC58" s="339"/>
      <c r="CD58" s="339"/>
      <c r="CE58" s="339"/>
      <c r="CF58" s="339"/>
      <c r="CG58" s="339"/>
      <c r="CH58" s="339"/>
      <c r="CI58" s="339"/>
      <c r="CJ58" s="339"/>
      <c r="CK58" s="339"/>
      <c r="CL58" s="339"/>
      <c r="CM58" s="339"/>
      <c r="CN58" s="339"/>
      <c r="CO58" s="339"/>
      <c r="CP58" s="339"/>
      <c r="CQ58" s="339"/>
      <c r="CR58" s="339"/>
      <c r="CS58" s="339"/>
      <c r="CT58" s="339"/>
      <c r="CU58" s="339"/>
      <c r="CV58" s="339"/>
      <c r="CW58" s="339"/>
      <c r="CX58" s="339"/>
      <c r="CY58" s="339"/>
      <c r="CZ58" s="339"/>
      <c r="DA58" s="339"/>
      <c r="DB58" s="339"/>
      <c r="DC58" s="339"/>
      <c r="DD58" s="339"/>
      <c r="DE58" s="339"/>
      <c r="DF58" s="339"/>
      <c r="DG58" s="339"/>
      <c r="DH58" s="339"/>
      <c r="DI58" s="339"/>
      <c r="DJ58" s="339"/>
      <c r="DK58" s="339"/>
      <c r="DL58" s="339"/>
      <c r="DM58" s="339"/>
      <c r="DN58" s="339"/>
      <c r="DO58" s="339"/>
      <c r="DP58" s="339"/>
      <c r="DQ58" s="339"/>
      <c r="DR58" s="339"/>
      <c r="DS58" s="339"/>
      <c r="DT58" s="339"/>
      <c r="DU58" s="339"/>
      <c r="DV58" s="339"/>
      <c r="DW58" s="339"/>
      <c r="DX58" s="339"/>
      <c r="DY58" s="339"/>
      <c r="DZ58" s="339"/>
      <c r="EA58" s="339"/>
      <c r="EB58" s="339"/>
      <c r="EC58" s="339"/>
      <c r="ED58" s="339"/>
      <c r="EE58" s="339"/>
      <c r="EF58" s="339"/>
      <c r="EG58" s="339"/>
      <c r="EH58" s="339"/>
      <c r="EI58" s="339"/>
      <c r="EJ58" s="339"/>
      <c r="EK58" s="339"/>
      <c r="EL58" s="339"/>
      <c r="EM58" s="339"/>
      <c r="EN58" s="339"/>
      <c r="EO58" s="339"/>
      <c r="EP58" s="339"/>
      <c r="EQ58" s="339"/>
      <c r="ER58" s="339"/>
      <c r="ES58" s="339"/>
      <c r="ET58" s="339"/>
      <c r="EU58" s="339"/>
      <c r="EV58" s="339"/>
      <c r="EW58" s="339"/>
      <c r="EX58" s="339"/>
      <c r="EY58" s="339"/>
      <c r="EZ58" s="339"/>
      <c r="FA58" s="339"/>
      <c r="FB58" s="339"/>
      <c r="FC58" s="339"/>
      <c r="FD58" s="339"/>
      <c r="FE58" s="339"/>
      <c r="FF58" s="339"/>
      <c r="FG58" s="339"/>
      <c r="FH58" s="339"/>
      <c r="FI58" s="339"/>
      <c r="FJ58" s="339"/>
      <c r="FK58" s="339"/>
      <c r="FL58" s="339"/>
      <c r="FM58" s="339"/>
      <c r="FN58" s="339"/>
      <c r="FO58" s="339"/>
      <c r="FP58" s="339"/>
      <c r="FQ58" s="339"/>
      <c r="FR58" s="339"/>
      <c r="FS58" s="339"/>
      <c r="FT58" s="339"/>
      <c r="FU58" s="339"/>
      <c r="FV58" s="339"/>
      <c r="FW58" s="339"/>
      <c r="FX58" s="339"/>
      <c r="FY58" s="339"/>
      <c r="FZ58" s="339"/>
      <c r="GA58" s="339"/>
      <c r="GB58" s="339"/>
      <c r="GC58" s="339"/>
      <c r="GD58" s="339"/>
      <c r="GE58" s="339"/>
      <c r="GF58" s="339"/>
      <c r="GG58" s="339"/>
      <c r="GH58" s="339"/>
      <c r="GI58" s="339"/>
      <c r="GJ58" s="339"/>
      <c r="GK58" s="339"/>
      <c r="GL58" s="339"/>
      <c r="GM58" s="339"/>
      <c r="GN58" s="339"/>
      <c r="GO58" s="339"/>
      <c r="GP58" s="339"/>
      <c r="GQ58" s="339"/>
      <c r="GR58" s="339"/>
      <c r="GS58" s="339"/>
      <c r="GT58" s="339"/>
      <c r="GU58" s="339"/>
      <c r="GV58" s="339"/>
      <c r="GW58" s="339"/>
      <c r="GX58" s="339"/>
      <c r="GY58" s="339"/>
      <c r="GZ58" s="339"/>
      <c r="HA58" s="339"/>
      <c r="HB58" s="339"/>
      <c r="HC58" s="339"/>
      <c r="HD58" s="339"/>
      <c r="HE58" s="339"/>
      <c r="HF58" s="339"/>
      <c r="HG58" s="339"/>
      <c r="HH58" s="339"/>
      <c r="HI58" s="339"/>
      <c r="HJ58" s="339"/>
      <c r="HK58" s="339"/>
      <c r="HL58" s="339"/>
      <c r="HM58" s="339"/>
      <c r="HN58" s="339"/>
      <c r="HO58" s="339"/>
      <c r="HP58" s="339"/>
      <c r="HQ58" s="339"/>
      <c r="HR58" s="339"/>
      <c r="HS58" s="339"/>
      <c r="HT58" s="339"/>
      <c r="HU58" s="339"/>
      <c r="HV58" s="339"/>
      <c r="HW58" s="339"/>
      <c r="HX58" s="339"/>
      <c r="HY58" s="339"/>
      <c r="HZ58" s="339"/>
      <c r="IA58" s="339"/>
      <c r="IB58" s="339"/>
      <c r="IC58" s="339"/>
      <c r="ID58" s="339"/>
      <c r="IE58" s="339"/>
      <c r="IF58" s="339"/>
      <c r="IG58" s="339"/>
      <c r="IH58" s="339"/>
      <c r="II58" s="339"/>
      <c r="IJ58" s="339"/>
      <c r="IK58" s="339"/>
      <c r="IL58" s="339"/>
      <c r="IM58" s="339"/>
      <c r="IN58" s="339"/>
      <c r="IO58" s="339"/>
      <c r="IP58" s="339"/>
      <c r="IQ58" s="339"/>
      <c r="IR58" s="339"/>
      <c r="IS58" s="339"/>
      <c r="IT58" s="339"/>
      <c r="IU58" s="339"/>
      <c r="IV58" s="339"/>
      <c r="IW58" s="339"/>
      <c r="IX58" s="339"/>
      <c r="IY58" s="339"/>
      <c r="IZ58" s="339"/>
      <c r="JA58" s="339"/>
      <c r="JB58" s="339"/>
      <c r="JC58" s="339"/>
      <c r="JD58" s="339"/>
      <c r="JE58" s="339"/>
      <c r="JF58" s="339"/>
      <c r="JG58" s="339"/>
      <c r="JH58" s="339"/>
      <c r="JI58" s="339"/>
      <c r="JJ58" s="339"/>
      <c r="JK58" s="339"/>
      <c r="JL58" s="339"/>
      <c r="JM58" s="339"/>
      <c r="JN58" s="339"/>
      <c r="JO58" s="339"/>
      <c r="JP58" s="339"/>
      <c r="JQ58" s="339"/>
      <c r="JR58" s="339"/>
      <c r="JS58" s="339"/>
      <c r="JT58" s="339"/>
      <c r="JU58" s="339"/>
      <c r="JV58" s="339"/>
      <c r="JW58" s="339"/>
      <c r="JX58" s="339"/>
      <c r="JY58" s="339"/>
      <c r="JZ58" s="339"/>
      <c r="KA58" s="339"/>
      <c r="KB58" s="339"/>
      <c r="KC58" s="339"/>
      <c r="KD58" s="339"/>
      <c r="KE58" s="339"/>
      <c r="KF58" s="339"/>
      <c r="KG58" s="339"/>
      <c r="KH58" s="339"/>
      <c r="KI58" s="339"/>
      <c r="KJ58" s="339"/>
      <c r="KK58" s="339"/>
      <c r="KL58" s="339"/>
      <c r="KM58" s="339"/>
      <c r="KN58" s="339"/>
      <c r="KO58" s="339"/>
      <c r="KP58" s="339"/>
      <c r="KQ58" s="339"/>
      <c r="KR58" s="339"/>
      <c r="KS58" s="339"/>
      <c r="KT58" s="339"/>
      <c r="KU58" s="339"/>
      <c r="KV58" s="339"/>
      <c r="KW58" s="339"/>
      <c r="KX58" s="339"/>
      <c r="KY58" s="339"/>
      <c r="KZ58" s="339"/>
      <c r="LA58" s="339"/>
      <c r="LB58" s="339"/>
      <c r="LC58" s="339"/>
      <c r="LD58" s="339"/>
      <c r="LE58" s="339"/>
      <c r="LF58" s="339"/>
      <c r="LG58" s="339"/>
      <c r="LH58" s="339"/>
      <c r="LI58" s="339"/>
      <c r="LJ58" s="339"/>
      <c r="LK58" s="339"/>
      <c r="LL58" s="339"/>
      <c r="LM58" s="339"/>
      <c r="LN58" s="339"/>
      <c r="LO58" s="339"/>
      <c r="LP58" s="339"/>
      <c r="LQ58" s="339"/>
      <c r="LR58" s="339"/>
      <c r="LS58" s="339"/>
      <c r="LT58" s="339"/>
      <c r="LU58" s="339"/>
      <c r="LV58" s="339"/>
      <c r="LW58" s="339"/>
      <c r="LX58" s="339"/>
      <c r="LY58" s="339"/>
      <c r="LZ58" s="339"/>
      <c r="MA58" s="339"/>
      <c r="MB58" s="339"/>
      <c r="MC58" s="339"/>
      <c r="MD58" s="339"/>
      <c r="ME58" s="339"/>
      <c r="MF58" s="339"/>
      <c r="MG58" s="339"/>
      <c r="MH58" s="339"/>
      <c r="MI58" s="339"/>
      <c r="MJ58" s="339"/>
      <c r="MK58" s="339"/>
      <c r="ML58" s="339"/>
      <c r="MM58" s="339"/>
      <c r="MN58" s="339"/>
      <c r="MO58" s="339"/>
      <c r="MP58" s="339"/>
      <c r="MQ58" s="339"/>
      <c r="MR58" s="339"/>
      <c r="MS58" s="339"/>
      <c r="MT58" s="339"/>
      <c r="MU58" s="339"/>
      <c r="MV58" s="339"/>
      <c r="MW58" s="339"/>
      <c r="MX58" s="339"/>
      <c r="MY58" s="339"/>
      <c r="MZ58" s="339"/>
      <c r="NA58" s="339"/>
      <c r="NB58" s="339"/>
      <c r="NC58" s="339"/>
      <c r="ND58" s="339"/>
      <c r="NE58" s="339"/>
      <c r="NF58" s="339"/>
      <c r="NG58" s="339"/>
      <c r="NH58" s="339"/>
      <c r="NI58" s="339"/>
      <c r="NJ58" s="339"/>
      <c r="NK58" s="339"/>
      <c r="NL58" s="339"/>
      <c r="NM58" s="339"/>
      <c r="NN58" s="339"/>
      <c r="NO58" s="339"/>
      <c r="NP58" s="339"/>
      <c r="NQ58" s="339"/>
      <c r="NR58" s="339"/>
      <c r="NS58" s="339"/>
      <c r="NT58" s="339"/>
      <c r="NU58" s="339"/>
      <c r="NV58" s="339"/>
      <c r="NW58" s="339"/>
      <c r="NX58" s="339"/>
      <c r="NY58" s="339"/>
      <c r="NZ58" s="339"/>
      <c r="OA58" s="339"/>
      <c r="OB58" s="339"/>
      <c r="OC58" s="339"/>
      <c r="OD58" s="339"/>
      <c r="OE58" s="339"/>
      <c r="OF58" s="339"/>
      <c r="OG58" s="339"/>
      <c r="OH58" s="339"/>
      <c r="OI58" s="339"/>
      <c r="OJ58" s="339"/>
      <c r="OK58" s="339"/>
      <c r="OL58" s="339"/>
      <c r="OM58" s="339"/>
      <c r="ON58" s="339"/>
      <c r="OO58" s="339"/>
      <c r="OP58" s="339"/>
      <c r="OQ58" s="339"/>
      <c r="OR58" s="339"/>
      <c r="OS58" s="339"/>
      <c r="OT58" s="339"/>
      <c r="OU58" s="339"/>
      <c r="OV58" s="339"/>
      <c r="OW58" s="339"/>
      <c r="OX58" s="339"/>
      <c r="OY58" s="339"/>
      <c r="OZ58" s="339"/>
      <c r="PA58" s="339"/>
      <c r="PB58" s="339"/>
      <c r="PC58" s="339"/>
      <c r="PD58" s="339"/>
      <c r="PE58" s="339"/>
      <c r="PF58" s="339"/>
      <c r="PG58" s="339"/>
      <c r="PH58" s="339"/>
      <c r="PI58" s="339"/>
      <c r="PJ58" s="339"/>
      <c r="PK58" s="339"/>
      <c r="PL58" s="339"/>
      <c r="PM58" s="339"/>
      <c r="PN58" s="339"/>
      <c r="PO58" s="339"/>
      <c r="PP58" s="339"/>
      <c r="PQ58" s="339"/>
      <c r="PR58" s="339"/>
      <c r="PS58" s="339"/>
      <c r="PT58" s="339"/>
      <c r="PU58" s="339"/>
      <c r="PV58" s="339"/>
      <c r="PW58" s="339"/>
      <c r="PX58" s="339"/>
      <c r="PY58" s="339"/>
      <c r="PZ58" s="339"/>
      <c r="QA58" s="339"/>
      <c r="QB58" s="339"/>
      <c r="QC58" s="339"/>
      <c r="QD58" s="339"/>
      <c r="QE58" s="339"/>
      <c r="QF58" s="339"/>
      <c r="QG58" s="339"/>
      <c r="QH58" s="339"/>
      <c r="QI58" s="339"/>
      <c r="QJ58" s="339"/>
      <c r="QK58" s="339"/>
      <c r="QL58" s="339"/>
      <c r="QM58" s="339"/>
      <c r="QN58" s="339"/>
      <c r="QO58" s="339"/>
      <c r="QP58" s="339"/>
      <c r="QQ58" s="339"/>
      <c r="QR58" s="339"/>
      <c r="QS58" s="339"/>
      <c r="QT58" s="339"/>
      <c r="QU58" s="339"/>
      <c r="QV58" s="339"/>
      <c r="QW58" s="339"/>
      <c r="QX58" s="339"/>
      <c r="QY58" s="339"/>
      <c r="QZ58" s="339"/>
      <c r="RA58" s="339"/>
      <c r="RB58" s="339"/>
      <c r="RC58" s="339"/>
      <c r="RD58" s="339"/>
      <c r="RE58" s="339"/>
      <c r="RF58" s="339"/>
      <c r="RG58" s="339"/>
      <c r="RH58" s="339"/>
      <c r="RI58" s="339"/>
      <c r="RJ58" s="339"/>
      <c r="RK58" s="339"/>
      <c r="RL58" s="339"/>
      <c r="RM58" s="339"/>
      <c r="RN58" s="339"/>
      <c r="RO58" s="339"/>
      <c r="RP58" s="339"/>
      <c r="RQ58" s="339"/>
      <c r="RR58" s="339"/>
      <c r="RS58" s="339"/>
      <c r="RT58" s="339"/>
      <c r="RU58" s="339"/>
      <c r="RV58" s="339"/>
      <c r="RW58" s="339"/>
      <c r="RX58" s="339"/>
      <c r="RY58" s="339"/>
      <c r="RZ58" s="339"/>
      <c r="SA58" s="339"/>
      <c r="SB58" s="339"/>
      <c r="SC58" s="339"/>
      <c r="SD58" s="339"/>
      <c r="SE58" s="339"/>
      <c r="SF58" s="339"/>
      <c r="SG58" s="339"/>
      <c r="SH58" s="339"/>
      <c r="SI58" s="339"/>
      <c r="SJ58" s="339"/>
      <c r="SK58" s="339"/>
      <c r="SL58" s="339"/>
      <c r="SM58" s="339"/>
      <c r="SN58" s="339"/>
      <c r="SO58" s="339"/>
      <c r="SP58" s="339"/>
      <c r="SQ58" s="339"/>
      <c r="SR58" s="339"/>
      <c r="SS58" s="339"/>
      <c r="ST58" s="339"/>
      <c r="SU58" s="339"/>
      <c r="SV58" s="339"/>
      <c r="SW58" s="339"/>
      <c r="SX58" s="339"/>
      <c r="SY58" s="339"/>
      <c r="SZ58" s="339"/>
      <c r="TA58" s="339"/>
      <c r="TB58" s="339"/>
      <c r="TC58" s="339"/>
    </row>
    <row r="59" spans="1:523" s="340" customFormat="1">
      <c r="A59" s="405" t="s">
        <v>636</v>
      </c>
      <c r="B59" s="647" t="s">
        <v>509</v>
      </c>
      <c r="C59" s="392" t="s">
        <v>888</v>
      </c>
      <c r="D59" s="359" t="s">
        <v>530</v>
      </c>
      <c r="E59" s="654" t="s">
        <v>907</v>
      </c>
      <c r="F59" s="361" t="s">
        <v>873</v>
      </c>
      <c r="G59" s="361" t="s">
        <v>873</v>
      </c>
      <c r="H59" s="654">
        <v>706</v>
      </c>
      <c r="I59" s="650">
        <v>44929</v>
      </c>
      <c r="J59" s="352" t="s">
        <v>1188</v>
      </c>
      <c r="K59" s="356">
        <v>2607901</v>
      </c>
      <c r="L59" s="652">
        <v>300</v>
      </c>
      <c r="M59" s="283"/>
      <c r="N59" s="339"/>
      <c r="O59" s="339"/>
      <c r="P59" s="339"/>
      <c r="Q59" s="339"/>
      <c r="R59" s="339"/>
      <c r="S59" s="339"/>
      <c r="T59" s="339"/>
      <c r="U59" s="339"/>
      <c r="V59" s="339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  <c r="AT59" s="339"/>
      <c r="AU59" s="339"/>
      <c r="AV59" s="339"/>
      <c r="AW59" s="339"/>
      <c r="AX59" s="339"/>
      <c r="AY59" s="339"/>
      <c r="AZ59" s="339"/>
      <c r="BA59" s="339"/>
      <c r="BB59" s="339"/>
      <c r="BC59" s="339"/>
      <c r="BD59" s="339"/>
      <c r="BE59" s="339"/>
      <c r="BF59" s="339"/>
      <c r="BG59" s="339"/>
      <c r="BH59" s="339"/>
      <c r="BI59" s="339"/>
      <c r="BJ59" s="339"/>
      <c r="BK59" s="339"/>
      <c r="BL59" s="339"/>
      <c r="BM59" s="339"/>
      <c r="BN59" s="339"/>
      <c r="BO59" s="339"/>
      <c r="BP59" s="339"/>
      <c r="BQ59" s="339"/>
      <c r="BR59" s="339"/>
      <c r="BS59" s="339"/>
      <c r="BT59" s="339"/>
      <c r="BU59" s="339"/>
      <c r="BV59" s="339"/>
      <c r="BW59" s="339"/>
      <c r="BX59" s="339"/>
      <c r="BY59" s="339"/>
      <c r="BZ59" s="339"/>
      <c r="CA59" s="339"/>
      <c r="CB59" s="339"/>
      <c r="CC59" s="339"/>
      <c r="CD59" s="339"/>
      <c r="CE59" s="339"/>
      <c r="CF59" s="339"/>
      <c r="CG59" s="339"/>
      <c r="CH59" s="339"/>
      <c r="CI59" s="339"/>
      <c r="CJ59" s="339"/>
      <c r="CK59" s="339"/>
      <c r="CL59" s="339"/>
      <c r="CM59" s="339"/>
      <c r="CN59" s="339"/>
      <c r="CO59" s="339"/>
      <c r="CP59" s="339"/>
      <c r="CQ59" s="339"/>
      <c r="CR59" s="339"/>
      <c r="CS59" s="339"/>
      <c r="CT59" s="339"/>
      <c r="CU59" s="339"/>
      <c r="CV59" s="339"/>
      <c r="CW59" s="339"/>
      <c r="CX59" s="339"/>
      <c r="CY59" s="339"/>
      <c r="CZ59" s="339"/>
      <c r="DA59" s="339"/>
      <c r="DB59" s="339"/>
      <c r="DC59" s="339"/>
      <c r="DD59" s="339"/>
      <c r="DE59" s="339"/>
      <c r="DF59" s="339"/>
      <c r="DG59" s="339"/>
      <c r="DH59" s="339"/>
      <c r="DI59" s="339"/>
      <c r="DJ59" s="339"/>
      <c r="DK59" s="339"/>
      <c r="DL59" s="339"/>
      <c r="DM59" s="339"/>
      <c r="DN59" s="339"/>
      <c r="DO59" s="339"/>
      <c r="DP59" s="339"/>
      <c r="DQ59" s="339"/>
      <c r="DR59" s="339"/>
      <c r="DS59" s="339"/>
      <c r="DT59" s="339"/>
      <c r="DU59" s="339"/>
      <c r="DV59" s="339"/>
      <c r="DW59" s="339"/>
      <c r="DX59" s="339"/>
      <c r="DY59" s="339"/>
      <c r="DZ59" s="339"/>
      <c r="EA59" s="339"/>
      <c r="EB59" s="339"/>
      <c r="EC59" s="339"/>
      <c r="ED59" s="339"/>
      <c r="EE59" s="339"/>
      <c r="EF59" s="339"/>
      <c r="EG59" s="339"/>
      <c r="EH59" s="339"/>
      <c r="EI59" s="339"/>
      <c r="EJ59" s="339"/>
      <c r="EK59" s="339"/>
      <c r="EL59" s="339"/>
      <c r="EM59" s="339"/>
      <c r="EN59" s="339"/>
      <c r="EO59" s="339"/>
      <c r="EP59" s="339"/>
      <c r="EQ59" s="339"/>
      <c r="ER59" s="339"/>
      <c r="ES59" s="339"/>
      <c r="ET59" s="339"/>
      <c r="EU59" s="339"/>
      <c r="EV59" s="339"/>
      <c r="EW59" s="339"/>
      <c r="EX59" s="339"/>
      <c r="EY59" s="339"/>
      <c r="EZ59" s="339"/>
      <c r="FA59" s="339"/>
      <c r="FB59" s="339"/>
      <c r="FC59" s="339"/>
      <c r="FD59" s="339"/>
      <c r="FE59" s="339"/>
      <c r="FF59" s="339"/>
      <c r="FG59" s="339"/>
      <c r="FH59" s="339"/>
      <c r="FI59" s="339"/>
      <c r="FJ59" s="339"/>
      <c r="FK59" s="339"/>
      <c r="FL59" s="339"/>
      <c r="FM59" s="339"/>
      <c r="FN59" s="339"/>
      <c r="FO59" s="339"/>
      <c r="FP59" s="339"/>
      <c r="FQ59" s="339"/>
      <c r="FR59" s="339"/>
      <c r="FS59" s="339"/>
      <c r="FT59" s="339"/>
      <c r="FU59" s="339"/>
      <c r="FV59" s="339"/>
      <c r="FW59" s="339"/>
      <c r="FX59" s="339"/>
      <c r="FY59" s="339"/>
      <c r="FZ59" s="339"/>
      <c r="GA59" s="339"/>
      <c r="GB59" s="339"/>
      <c r="GC59" s="339"/>
      <c r="GD59" s="339"/>
      <c r="GE59" s="339"/>
      <c r="GF59" s="339"/>
      <c r="GG59" s="339"/>
      <c r="GH59" s="339"/>
      <c r="GI59" s="339"/>
      <c r="GJ59" s="339"/>
      <c r="GK59" s="339"/>
      <c r="GL59" s="339"/>
      <c r="GM59" s="339"/>
      <c r="GN59" s="339"/>
      <c r="GO59" s="339"/>
      <c r="GP59" s="339"/>
      <c r="GQ59" s="339"/>
      <c r="GR59" s="339"/>
      <c r="GS59" s="339"/>
      <c r="GT59" s="339"/>
      <c r="GU59" s="339"/>
      <c r="GV59" s="339"/>
      <c r="GW59" s="339"/>
      <c r="GX59" s="339"/>
      <c r="GY59" s="339"/>
      <c r="GZ59" s="339"/>
      <c r="HA59" s="339"/>
      <c r="HB59" s="339"/>
      <c r="HC59" s="339"/>
      <c r="HD59" s="339"/>
      <c r="HE59" s="339"/>
      <c r="HF59" s="339"/>
      <c r="HG59" s="339"/>
      <c r="HH59" s="339"/>
      <c r="HI59" s="339"/>
      <c r="HJ59" s="339"/>
      <c r="HK59" s="339"/>
      <c r="HL59" s="339"/>
      <c r="HM59" s="339"/>
      <c r="HN59" s="339"/>
      <c r="HO59" s="339"/>
      <c r="HP59" s="339"/>
      <c r="HQ59" s="339"/>
      <c r="HR59" s="339"/>
      <c r="HS59" s="339"/>
      <c r="HT59" s="339"/>
      <c r="HU59" s="339"/>
      <c r="HV59" s="339"/>
      <c r="HW59" s="339"/>
      <c r="HX59" s="339"/>
      <c r="HY59" s="339"/>
      <c r="HZ59" s="339"/>
      <c r="IA59" s="339"/>
      <c r="IB59" s="339"/>
      <c r="IC59" s="339"/>
      <c r="ID59" s="339"/>
      <c r="IE59" s="339"/>
      <c r="IF59" s="339"/>
      <c r="IG59" s="339"/>
      <c r="IH59" s="339"/>
      <c r="II59" s="339"/>
      <c r="IJ59" s="339"/>
      <c r="IK59" s="339"/>
      <c r="IL59" s="339"/>
      <c r="IM59" s="339"/>
      <c r="IN59" s="339"/>
      <c r="IO59" s="339"/>
      <c r="IP59" s="339"/>
      <c r="IQ59" s="339"/>
      <c r="IR59" s="339"/>
      <c r="IS59" s="339"/>
      <c r="IT59" s="339"/>
      <c r="IU59" s="339"/>
      <c r="IV59" s="339"/>
      <c r="IW59" s="339"/>
      <c r="IX59" s="339"/>
      <c r="IY59" s="339"/>
      <c r="IZ59" s="339"/>
      <c r="JA59" s="339"/>
      <c r="JB59" s="339"/>
      <c r="JC59" s="339"/>
      <c r="JD59" s="339"/>
      <c r="JE59" s="339"/>
      <c r="JF59" s="339"/>
      <c r="JG59" s="339"/>
      <c r="JH59" s="339"/>
      <c r="JI59" s="339"/>
      <c r="JJ59" s="339"/>
      <c r="JK59" s="339"/>
      <c r="JL59" s="339"/>
      <c r="JM59" s="339"/>
      <c r="JN59" s="339"/>
      <c r="JO59" s="339"/>
      <c r="JP59" s="339"/>
      <c r="JQ59" s="339"/>
      <c r="JR59" s="339"/>
      <c r="JS59" s="339"/>
      <c r="JT59" s="339"/>
      <c r="JU59" s="339"/>
      <c r="JV59" s="339"/>
      <c r="JW59" s="339"/>
      <c r="JX59" s="339"/>
      <c r="JY59" s="339"/>
      <c r="JZ59" s="339"/>
      <c r="KA59" s="339"/>
      <c r="KB59" s="339"/>
      <c r="KC59" s="339"/>
      <c r="KD59" s="339"/>
      <c r="KE59" s="339"/>
      <c r="KF59" s="339"/>
      <c r="KG59" s="339"/>
      <c r="KH59" s="339"/>
      <c r="KI59" s="339"/>
      <c r="KJ59" s="339"/>
      <c r="KK59" s="339"/>
      <c r="KL59" s="339"/>
      <c r="KM59" s="339"/>
      <c r="KN59" s="339"/>
      <c r="KO59" s="339"/>
      <c r="KP59" s="339"/>
      <c r="KQ59" s="339"/>
      <c r="KR59" s="339"/>
      <c r="KS59" s="339"/>
      <c r="KT59" s="339"/>
      <c r="KU59" s="339"/>
      <c r="KV59" s="339"/>
      <c r="KW59" s="339"/>
      <c r="KX59" s="339"/>
      <c r="KY59" s="339"/>
      <c r="KZ59" s="339"/>
      <c r="LA59" s="339"/>
      <c r="LB59" s="339"/>
      <c r="LC59" s="339"/>
      <c r="LD59" s="339"/>
      <c r="LE59" s="339"/>
      <c r="LF59" s="339"/>
      <c r="LG59" s="339"/>
      <c r="LH59" s="339"/>
      <c r="LI59" s="339"/>
      <c r="LJ59" s="339"/>
      <c r="LK59" s="339"/>
      <c r="LL59" s="339"/>
      <c r="LM59" s="339"/>
      <c r="LN59" s="339"/>
      <c r="LO59" s="339"/>
      <c r="LP59" s="339"/>
      <c r="LQ59" s="339"/>
      <c r="LR59" s="339"/>
      <c r="LS59" s="339"/>
      <c r="LT59" s="339"/>
      <c r="LU59" s="339"/>
      <c r="LV59" s="339"/>
      <c r="LW59" s="339"/>
      <c r="LX59" s="339"/>
      <c r="LY59" s="339"/>
      <c r="LZ59" s="339"/>
      <c r="MA59" s="339"/>
      <c r="MB59" s="339"/>
      <c r="MC59" s="339"/>
      <c r="MD59" s="339"/>
      <c r="ME59" s="339"/>
      <c r="MF59" s="339"/>
      <c r="MG59" s="339"/>
      <c r="MH59" s="339"/>
      <c r="MI59" s="339"/>
      <c r="MJ59" s="339"/>
      <c r="MK59" s="339"/>
      <c r="ML59" s="339"/>
      <c r="MM59" s="339"/>
      <c r="MN59" s="339"/>
      <c r="MO59" s="339"/>
      <c r="MP59" s="339"/>
      <c r="MQ59" s="339"/>
      <c r="MR59" s="339"/>
      <c r="MS59" s="339"/>
      <c r="MT59" s="339"/>
      <c r="MU59" s="339"/>
      <c r="MV59" s="339"/>
      <c r="MW59" s="339"/>
      <c r="MX59" s="339"/>
      <c r="MY59" s="339"/>
      <c r="MZ59" s="339"/>
      <c r="NA59" s="339"/>
      <c r="NB59" s="339"/>
      <c r="NC59" s="339"/>
      <c r="ND59" s="339"/>
      <c r="NE59" s="339"/>
      <c r="NF59" s="339"/>
      <c r="NG59" s="339"/>
      <c r="NH59" s="339"/>
      <c r="NI59" s="339"/>
      <c r="NJ59" s="339"/>
      <c r="NK59" s="339"/>
      <c r="NL59" s="339"/>
      <c r="NM59" s="339"/>
      <c r="NN59" s="339"/>
      <c r="NO59" s="339"/>
      <c r="NP59" s="339"/>
      <c r="NQ59" s="339"/>
      <c r="NR59" s="339"/>
      <c r="NS59" s="339"/>
      <c r="NT59" s="339"/>
      <c r="NU59" s="339"/>
      <c r="NV59" s="339"/>
      <c r="NW59" s="339"/>
      <c r="NX59" s="339"/>
      <c r="NY59" s="339"/>
      <c r="NZ59" s="339"/>
      <c r="OA59" s="339"/>
      <c r="OB59" s="339"/>
      <c r="OC59" s="339"/>
      <c r="OD59" s="339"/>
      <c r="OE59" s="339"/>
      <c r="OF59" s="339"/>
      <c r="OG59" s="339"/>
      <c r="OH59" s="339"/>
      <c r="OI59" s="339"/>
      <c r="OJ59" s="339"/>
      <c r="OK59" s="339"/>
      <c r="OL59" s="339"/>
      <c r="OM59" s="339"/>
      <c r="ON59" s="339"/>
      <c r="OO59" s="339"/>
      <c r="OP59" s="339"/>
      <c r="OQ59" s="339"/>
      <c r="OR59" s="339"/>
      <c r="OS59" s="339"/>
      <c r="OT59" s="339"/>
      <c r="OU59" s="339"/>
      <c r="OV59" s="339"/>
      <c r="OW59" s="339"/>
      <c r="OX59" s="339"/>
      <c r="OY59" s="339"/>
      <c r="OZ59" s="339"/>
      <c r="PA59" s="339"/>
      <c r="PB59" s="339"/>
      <c r="PC59" s="339"/>
      <c r="PD59" s="339"/>
      <c r="PE59" s="339"/>
      <c r="PF59" s="339"/>
      <c r="PG59" s="339"/>
      <c r="PH59" s="339"/>
      <c r="PI59" s="339"/>
      <c r="PJ59" s="339"/>
      <c r="PK59" s="339"/>
      <c r="PL59" s="339"/>
      <c r="PM59" s="339"/>
      <c r="PN59" s="339"/>
      <c r="PO59" s="339"/>
      <c r="PP59" s="339"/>
      <c r="PQ59" s="339"/>
      <c r="PR59" s="339"/>
      <c r="PS59" s="339"/>
      <c r="PT59" s="339"/>
      <c r="PU59" s="339"/>
      <c r="PV59" s="339"/>
      <c r="PW59" s="339"/>
      <c r="PX59" s="339"/>
      <c r="PY59" s="339"/>
      <c r="PZ59" s="339"/>
      <c r="QA59" s="339"/>
      <c r="QB59" s="339"/>
      <c r="QC59" s="339"/>
      <c r="QD59" s="339"/>
      <c r="QE59" s="339"/>
      <c r="QF59" s="339"/>
      <c r="QG59" s="339"/>
      <c r="QH59" s="339"/>
      <c r="QI59" s="339"/>
      <c r="QJ59" s="339"/>
      <c r="QK59" s="339"/>
      <c r="QL59" s="339"/>
      <c r="QM59" s="339"/>
      <c r="QN59" s="339"/>
      <c r="QO59" s="339"/>
      <c r="QP59" s="339"/>
      <c r="QQ59" s="339"/>
      <c r="QR59" s="339"/>
      <c r="QS59" s="339"/>
      <c r="QT59" s="339"/>
      <c r="QU59" s="339"/>
      <c r="QV59" s="339"/>
      <c r="QW59" s="339"/>
      <c r="QX59" s="339"/>
      <c r="QY59" s="339"/>
      <c r="QZ59" s="339"/>
      <c r="RA59" s="339"/>
      <c r="RB59" s="339"/>
      <c r="RC59" s="339"/>
      <c r="RD59" s="339"/>
      <c r="RE59" s="339"/>
      <c r="RF59" s="339"/>
      <c r="RG59" s="339"/>
      <c r="RH59" s="339"/>
      <c r="RI59" s="339"/>
      <c r="RJ59" s="339"/>
      <c r="RK59" s="339"/>
      <c r="RL59" s="339"/>
      <c r="RM59" s="339"/>
      <c r="RN59" s="339"/>
      <c r="RO59" s="339"/>
      <c r="RP59" s="339"/>
      <c r="RQ59" s="339"/>
      <c r="RR59" s="339"/>
      <c r="RS59" s="339"/>
      <c r="RT59" s="339"/>
      <c r="RU59" s="339"/>
      <c r="RV59" s="339"/>
      <c r="RW59" s="339"/>
      <c r="RX59" s="339"/>
      <c r="RY59" s="339"/>
      <c r="RZ59" s="339"/>
      <c r="SA59" s="339"/>
      <c r="SB59" s="339"/>
      <c r="SC59" s="339"/>
      <c r="SD59" s="339"/>
      <c r="SE59" s="339"/>
      <c r="SF59" s="339"/>
      <c r="SG59" s="339"/>
      <c r="SH59" s="339"/>
      <c r="SI59" s="339"/>
      <c r="SJ59" s="339"/>
      <c r="SK59" s="339"/>
      <c r="SL59" s="339"/>
      <c r="SM59" s="339"/>
      <c r="SN59" s="339"/>
      <c r="SO59" s="339"/>
      <c r="SP59" s="339"/>
      <c r="SQ59" s="339"/>
      <c r="SR59" s="339"/>
      <c r="SS59" s="339"/>
      <c r="ST59" s="339"/>
      <c r="SU59" s="339"/>
      <c r="SV59" s="339"/>
      <c r="SW59" s="339"/>
      <c r="SX59" s="339"/>
      <c r="SY59" s="339"/>
      <c r="SZ59" s="339"/>
      <c r="TA59" s="339"/>
      <c r="TB59" s="339"/>
      <c r="TC59" s="339"/>
    </row>
    <row r="60" spans="1:523" s="340" customFormat="1">
      <c r="A60" s="405" t="s">
        <v>636</v>
      </c>
      <c r="B60" s="647" t="s">
        <v>509</v>
      </c>
      <c r="C60" s="392" t="s">
        <v>876</v>
      </c>
      <c r="D60" s="359" t="s">
        <v>553</v>
      </c>
      <c r="E60" s="654" t="s">
        <v>914</v>
      </c>
      <c r="F60" s="361" t="s">
        <v>873</v>
      </c>
      <c r="G60" s="361" t="s">
        <v>873</v>
      </c>
      <c r="H60" s="649">
        <v>13698</v>
      </c>
      <c r="I60" s="650">
        <v>44928</v>
      </c>
      <c r="J60" s="352" t="s">
        <v>890</v>
      </c>
      <c r="K60" s="356">
        <v>2611309</v>
      </c>
      <c r="L60" s="401">
        <v>1292.32</v>
      </c>
      <c r="M60" s="283"/>
      <c r="N60" s="339"/>
      <c r="O60" s="339"/>
      <c r="P60" s="339"/>
      <c r="Q60" s="339"/>
      <c r="R60" s="339"/>
      <c r="S60" s="339"/>
      <c r="T60" s="339"/>
      <c r="U60" s="339"/>
      <c r="V60" s="339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  <c r="AP60" s="339"/>
      <c r="AQ60" s="339"/>
      <c r="AR60" s="339"/>
      <c r="AS60" s="339"/>
      <c r="AT60" s="339"/>
      <c r="AU60" s="339"/>
      <c r="AV60" s="339"/>
      <c r="AW60" s="339"/>
      <c r="AX60" s="339"/>
      <c r="AY60" s="339"/>
      <c r="AZ60" s="339"/>
      <c r="BA60" s="339"/>
      <c r="BB60" s="339"/>
      <c r="BC60" s="339"/>
      <c r="BD60" s="339"/>
      <c r="BE60" s="339"/>
      <c r="BF60" s="339"/>
      <c r="BG60" s="339"/>
      <c r="BH60" s="339"/>
      <c r="BI60" s="339"/>
      <c r="BJ60" s="339"/>
      <c r="BK60" s="339"/>
      <c r="BL60" s="339"/>
      <c r="BM60" s="339"/>
      <c r="BN60" s="339"/>
      <c r="BO60" s="339"/>
      <c r="BP60" s="339"/>
      <c r="BQ60" s="339"/>
      <c r="BR60" s="339"/>
      <c r="BS60" s="339"/>
      <c r="BT60" s="339"/>
      <c r="BU60" s="339"/>
      <c r="BV60" s="339"/>
      <c r="BW60" s="339"/>
      <c r="BX60" s="339"/>
      <c r="BY60" s="339"/>
      <c r="BZ60" s="339"/>
      <c r="CA60" s="339"/>
      <c r="CB60" s="339"/>
      <c r="CC60" s="339"/>
      <c r="CD60" s="339"/>
      <c r="CE60" s="339"/>
      <c r="CF60" s="339"/>
      <c r="CG60" s="339"/>
      <c r="CH60" s="339"/>
      <c r="CI60" s="339"/>
      <c r="CJ60" s="339"/>
      <c r="CK60" s="339"/>
      <c r="CL60" s="339"/>
      <c r="CM60" s="339"/>
      <c r="CN60" s="339"/>
      <c r="CO60" s="339"/>
      <c r="CP60" s="339"/>
      <c r="CQ60" s="339"/>
      <c r="CR60" s="339"/>
      <c r="CS60" s="339"/>
      <c r="CT60" s="339"/>
      <c r="CU60" s="339"/>
      <c r="CV60" s="339"/>
      <c r="CW60" s="339"/>
      <c r="CX60" s="339"/>
      <c r="CY60" s="339"/>
      <c r="CZ60" s="339"/>
      <c r="DA60" s="339"/>
      <c r="DB60" s="339"/>
      <c r="DC60" s="339"/>
      <c r="DD60" s="339"/>
      <c r="DE60" s="339"/>
      <c r="DF60" s="339"/>
      <c r="DG60" s="339"/>
      <c r="DH60" s="339"/>
      <c r="DI60" s="339"/>
      <c r="DJ60" s="339"/>
      <c r="DK60" s="339"/>
      <c r="DL60" s="339"/>
      <c r="DM60" s="339"/>
      <c r="DN60" s="339"/>
      <c r="DO60" s="339"/>
      <c r="DP60" s="339"/>
      <c r="DQ60" s="339"/>
      <c r="DR60" s="339"/>
      <c r="DS60" s="339"/>
      <c r="DT60" s="339"/>
      <c r="DU60" s="339"/>
      <c r="DV60" s="339"/>
      <c r="DW60" s="339"/>
      <c r="DX60" s="339"/>
      <c r="DY60" s="339"/>
      <c r="DZ60" s="339"/>
      <c r="EA60" s="339"/>
      <c r="EB60" s="339"/>
      <c r="EC60" s="339"/>
      <c r="ED60" s="339"/>
      <c r="EE60" s="339"/>
      <c r="EF60" s="339"/>
      <c r="EG60" s="339"/>
      <c r="EH60" s="339"/>
      <c r="EI60" s="339"/>
      <c r="EJ60" s="339"/>
      <c r="EK60" s="339"/>
      <c r="EL60" s="339"/>
      <c r="EM60" s="339"/>
      <c r="EN60" s="339"/>
      <c r="EO60" s="339"/>
      <c r="EP60" s="339"/>
      <c r="EQ60" s="339"/>
      <c r="ER60" s="339"/>
      <c r="ES60" s="339"/>
      <c r="ET60" s="339"/>
      <c r="EU60" s="339"/>
      <c r="EV60" s="339"/>
      <c r="EW60" s="339"/>
      <c r="EX60" s="339"/>
      <c r="EY60" s="339"/>
      <c r="EZ60" s="339"/>
      <c r="FA60" s="339"/>
      <c r="FB60" s="339"/>
      <c r="FC60" s="339"/>
      <c r="FD60" s="339"/>
      <c r="FE60" s="339"/>
      <c r="FF60" s="339"/>
      <c r="FG60" s="339"/>
      <c r="FH60" s="339"/>
      <c r="FI60" s="339"/>
      <c r="FJ60" s="339"/>
      <c r="FK60" s="339"/>
      <c r="FL60" s="339"/>
      <c r="FM60" s="339"/>
      <c r="FN60" s="339"/>
      <c r="FO60" s="339"/>
      <c r="FP60" s="339"/>
      <c r="FQ60" s="339"/>
      <c r="FR60" s="339"/>
      <c r="FS60" s="339"/>
      <c r="FT60" s="339"/>
      <c r="FU60" s="339"/>
      <c r="FV60" s="339"/>
      <c r="FW60" s="339"/>
      <c r="FX60" s="339"/>
      <c r="FY60" s="339"/>
      <c r="FZ60" s="339"/>
      <c r="GA60" s="339"/>
      <c r="GB60" s="339"/>
      <c r="GC60" s="339"/>
      <c r="GD60" s="339"/>
      <c r="GE60" s="339"/>
      <c r="GF60" s="339"/>
      <c r="GG60" s="339"/>
      <c r="GH60" s="339"/>
      <c r="GI60" s="339"/>
      <c r="GJ60" s="339"/>
      <c r="GK60" s="339"/>
      <c r="GL60" s="339"/>
      <c r="GM60" s="339"/>
      <c r="GN60" s="339"/>
      <c r="GO60" s="339"/>
      <c r="GP60" s="339"/>
      <c r="GQ60" s="339"/>
      <c r="GR60" s="339"/>
      <c r="GS60" s="339"/>
      <c r="GT60" s="339"/>
      <c r="GU60" s="339"/>
      <c r="GV60" s="339"/>
      <c r="GW60" s="339"/>
      <c r="GX60" s="339"/>
      <c r="GY60" s="339"/>
      <c r="GZ60" s="339"/>
      <c r="HA60" s="339"/>
      <c r="HB60" s="339"/>
      <c r="HC60" s="339"/>
      <c r="HD60" s="339"/>
      <c r="HE60" s="339"/>
      <c r="HF60" s="339"/>
      <c r="HG60" s="339"/>
      <c r="HH60" s="339"/>
      <c r="HI60" s="339"/>
      <c r="HJ60" s="339"/>
      <c r="HK60" s="339"/>
      <c r="HL60" s="339"/>
      <c r="HM60" s="339"/>
      <c r="HN60" s="339"/>
      <c r="HO60" s="339"/>
      <c r="HP60" s="339"/>
      <c r="HQ60" s="339"/>
      <c r="HR60" s="339"/>
      <c r="HS60" s="339"/>
      <c r="HT60" s="339"/>
      <c r="HU60" s="339"/>
      <c r="HV60" s="339"/>
      <c r="HW60" s="339"/>
      <c r="HX60" s="339"/>
      <c r="HY60" s="339"/>
      <c r="HZ60" s="339"/>
      <c r="IA60" s="339"/>
      <c r="IB60" s="339"/>
      <c r="IC60" s="339"/>
      <c r="ID60" s="339"/>
      <c r="IE60" s="339"/>
      <c r="IF60" s="339"/>
      <c r="IG60" s="339"/>
      <c r="IH60" s="339"/>
      <c r="II60" s="339"/>
      <c r="IJ60" s="339"/>
      <c r="IK60" s="339"/>
      <c r="IL60" s="339"/>
      <c r="IM60" s="339"/>
      <c r="IN60" s="339"/>
      <c r="IO60" s="339"/>
      <c r="IP60" s="339"/>
      <c r="IQ60" s="339"/>
      <c r="IR60" s="339"/>
      <c r="IS60" s="339"/>
      <c r="IT60" s="339"/>
      <c r="IU60" s="339"/>
      <c r="IV60" s="339"/>
      <c r="IW60" s="339"/>
      <c r="IX60" s="339"/>
      <c r="IY60" s="339"/>
      <c r="IZ60" s="339"/>
      <c r="JA60" s="339"/>
      <c r="JB60" s="339"/>
      <c r="JC60" s="339"/>
      <c r="JD60" s="339"/>
      <c r="JE60" s="339"/>
      <c r="JF60" s="339"/>
      <c r="JG60" s="339"/>
      <c r="JH60" s="339"/>
      <c r="JI60" s="339"/>
      <c r="JJ60" s="339"/>
      <c r="JK60" s="339"/>
      <c r="JL60" s="339"/>
      <c r="JM60" s="339"/>
      <c r="JN60" s="339"/>
      <c r="JO60" s="339"/>
      <c r="JP60" s="339"/>
      <c r="JQ60" s="339"/>
      <c r="JR60" s="339"/>
      <c r="JS60" s="339"/>
      <c r="JT60" s="339"/>
      <c r="JU60" s="339"/>
      <c r="JV60" s="339"/>
      <c r="JW60" s="339"/>
      <c r="JX60" s="339"/>
      <c r="JY60" s="339"/>
      <c r="JZ60" s="339"/>
      <c r="KA60" s="339"/>
      <c r="KB60" s="339"/>
      <c r="KC60" s="339"/>
      <c r="KD60" s="339"/>
      <c r="KE60" s="339"/>
      <c r="KF60" s="339"/>
      <c r="KG60" s="339"/>
      <c r="KH60" s="339"/>
      <c r="KI60" s="339"/>
      <c r="KJ60" s="339"/>
      <c r="KK60" s="339"/>
      <c r="KL60" s="339"/>
      <c r="KM60" s="339"/>
      <c r="KN60" s="339"/>
      <c r="KO60" s="339"/>
      <c r="KP60" s="339"/>
      <c r="KQ60" s="339"/>
      <c r="KR60" s="339"/>
      <c r="KS60" s="339"/>
      <c r="KT60" s="339"/>
      <c r="KU60" s="339"/>
      <c r="KV60" s="339"/>
      <c r="KW60" s="339"/>
      <c r="KX60" s="339"/>
      <c r="KY60" s="339"/>
      <c r="KZ60" s="339"/>
      <c r="LA60" s="339"/>
      <c r="LB60" s="339"/>
      <c r="LC60" s="339"/>
      <c r="LD60" s="339"/>
      <c r="LE60" s="339"/>
      <c r="LF60" s="339"/>
      <c r="LG60" s="339"/>
      <c r="LH60" s="339"/>
      <c r="LI60" s="339"/>
      <c r="LJ60" s="339"/>
      <c r="LK60" s="339"/>
      <c r="LL60" s="339"/>
      <c r="LM60" s="339"/>
      <c r="LN60" s="339"/>
      <c r="LO60" s="339"/>
      <c r="LP60" s="339"/>
      <c r="LQ60" s="339"/>
      <c r="LR60" s="339"/>
      <c r="LS60" s="339"/>
      <c r="LT60" s="339"/>
      <c r="LU60" s="339"/>
      <c r="LV60" s="339"/>
      <c r="LW60" s="339"/>
      <c r="LX60" s="339"/>
      <c r="LY60" s="339"/>
      <c r="LZ60" s="339"/>
      <c r="MA60" s="339"/>
      <c r="MB60" s="339"/>
      <c r="MC60" s="339"/>
      <c r="MD60" s="339"/>
      <c r="ME60" s="339"/>
      <c r="MF60" s="339"/>
      <c r="MG60" s="339"/>
      <c r="MH60" s="339"/>
      <c r="MI60" s="339"/>
      <c r="MJ60" s="339"/>
      <c r="MK60" s="339"/>
      <c r="ML60" s="339"/>
      <c r="MM60" s="339"/>
      <c r="MN60" s="339"/>
      <c r="MO60" s="339"/>
      <c r="MP60" s="339"/>
      <c r="MQ60" s="339"/>
      <c r="MR60" s="339"/>
      <c r="MS60" s="339"/>
      <c r="MT60" s="339"/>
      <c r="MU60" s="339"/>
      <c r="MV60" s="339"/>
      <c r="MW60" s="339"/>
      <c r="MX60" s="339"/>
      <c r="MY60" s="339"/>
      <c r="MZ60" s="339"/>
      <c r="NA60" s="339"/>
      <c r="NB60" s="339"/>
      <c r="NC60" s="339"/>
      <c r="ND60" s="339"/>
      <c r="NE60" s="339"/>
      <c r="NF60" s="339"/>
      <c r="NG60" s="339"/>
      <c r="NH60" s="339"/>
      <c r="NI60" s="339"/>
      <c r="NJ60" s="339"/>
      <c r="NK60" s="339"/>
      <c r="NL60" s="339"/>
      <c r="NM60" s="339"/>
      <c r="NN60" s="339"/>
      <c r="NO60" s="339"/>
      <c r="NP60" s="339"/>
      <c r="NQ60" s="339"/>
      <c r="NR60" s="339"/>
      <c r="NS60" s="339"/>
      <c r="NT60" s="339"/>
      <c r="NU60" s="339"/>
      <c r="NV60" s="339"/>
      <c r="NW60" s="339"/>
      <c r="NX60" s="339"/>
      <c r="NY60" s="339"/>
      <c r="NZ60" s="339"/>
      <c r="OA60" s="339"/>
      <c r="OB60" s="339"/>
      <c r="OC60" s="339"/>
      <c r="OD60" s="339"/>
      <c r="OE60" s="339"/>
      <c r="OF60" s="339"/>
      <c r="OG60" s="339"/>
      <c r="OH60" s="339"/>
      <c r="OI60" s="339"/>
      <c r="OJ60" s="339"/>
      <c r="OK60" s="339"/>
      <c r="OL60" s="339"/>
      <c r="OM60" s="339"/>
      <c r="ON60" s="339"/>
      <c r="OO60" s="339"/>
      <c r="OP60" s="339"/>
      <c r="OQ60" s="339"/>
      <c r="OR60" s="339"/>
      <c r="OS60" s="339"/>
      <c r="OT60" s="339"/>
      <c r="OU60" s="339"/>
      <c r="OV60" s="339"/>
      <c r="OW60" s="339"/>
      <c r="OX60" s="339"/>
      <c r="OY60" s="339"/>
      <c r="OZ60" s="339"/>
      <c r="PA60" s="339"/>
      <c r="PB60" s="339"/>
      <c r="PC60" s="339"/>
      <c r="PD60" s="339"/>
      <c r="PE60" s="339"/>
      <c r="PF60" s="339"/>
      <c r="PG60" s="339"/>
      <c r="PH60" s="339"/>
      <c r="PI60" s="339"/>
      <c r="PJ60" s="339"/>
      <c r="PK60" s="339"/>
      <c r="PL60" s="339"/>
      <c r="PM60" s="339"/>
      <c r="PN60" s="339"/>
      <c r="PO60" s="339"/>
      <c r="PP60" s="339"/>
      <c r="PQ60" s="339"/>
      <c r="PR60" s="339"/>
      <c r="PS60" s="339"/>
      <c r="PT60" s="339"/>
      <c r="PU60" s="339"/>
      <c r="PV60" s="339"/>
      <c r="PW60" s="339"/>
      <c r="PX60" s="339"/>
      <c r="PY60" s="339"/>
      <c r="PZ60" s="339"/>
      <c r="QA60" s="339"/>
      <c r="QB60" s="339"/>
      <c r="QC60" s="339"/>
      <c r="QD60" s="339"/>
      <c r="QE60" s="339"/>
      <c r="QF60" s="339"/>
      <c r="QG60" s="339"/>
      <c r="QH60" s="339"/>
      <c r="QI60" s="339"/>
      <c r="QJ60" s="339"/>
      <c r="QK60" s="339"/>
      <c r="QL60" s="339"/>
      <c r="QM60" s="339"/>
      <c r="QN60" s="339"/>
      <c r="QO60" s="339"/>
      <c r="QP60" s="339"/>
      <c r="QQ60" s="339"/>
      <c r="QR60" s="339"/>
      <c r="QS60" s="339"/>
      <c r="QT60" s="339"/>
      <c r="QU60" s="339"/>
      <c r="QV60" s="339"/>
      <c r="QW60" s="339"/>
      <c r="QX60" s="339"/>
      <c r="QY60" s="339"/>
      <c r="QZ60" s="339"/>
      <c r="RA60" s="339"/>
      <c r="RB60" s="339"/>
      <c r="RC60" s="339"/>
      <c r="RD60" s="339"/>
      <c r="RE60" s="339"/>
      <c r="RF60" s="339"/>
      <c r="RG60" s="339"/>
      <c r="RH60" s="339"/>
      <c r="RI60" s="339"/>
      <c r="RJ60" s="339"/>
      <c r="RK60" s="339"/>
      <c r="RL60" s="339"/>
      <c r="RM60" s="339"/>
      <c r="RN60" s="339"/>
      <c r="RO60" s="339"/>
      <c r="RP60" s="339"/>
      <c r="RQ60" s="339"/>
      <c r="RR60" s="339"/>
      <c r="RS60" s="339"/>
      <c r="RT60" s="339"/>
      <c r="RU60" s="339"/>
      <c r="RV60" s="339"/>
      <c r="RW60" s="339"/>
      <c r="RX60" s="339"/>
      <c r="RY60" s="339"/>
      <c r="RZ60" s="339"/>
      <c r="SA60" s="339"/>
      <c r="SB60" s="339"/>
      <c r="SC60" s="339"/>
      <c r="SD60" s="339"/>
      <c r="SE60" s="339"/>
      <c r="SF60" s="339"/>
      <c r="SG60" s="339"/>
      <c r="SH60" s="339"/>
      <c r="SI60" s="339"/>
      <c r="SJ60" s="339"/>
      <c r="SK60" s="339"/>
      <c r="SL60" s="339"/>
      <c r="SM60" s="339"/>
      <c r="SN60" s="339"/>
      <c r="SO60" s="339"/>
      <c r="SP60" s="339"/>
      <c r="SQ60" s="339"/>
      <c r="SR60" s="339"/>
      <c r="SS60" s="339"/>
      <c r="ST60" s="339"/>
      <c r="SU60" s="339"/>
      <c r="SV60" s="339"/>
      <c r="SW60" s="339"/>
      <c r="SX60" s="339"/>
      <c r="SY60" s="339"/>
      <c r="SZ60" s="339"/>
      <c r="TA60" s="339"/>
      <c r="TB60" s="339"/>
      <c r="TC60" s="339"/>
    </row>
    <row r="61" spans="1:523" s="340" customFormat="1">
      <c r="A61" s="405" t="s">
        <v>636</v>
      </c>
      <c r="B61" s="647" t="s">
        <v>509</v>
      </c>
      <c r="C61" s="359" t="s">
        <v>904</v>
      </c>
      <c r="D61" s="359" t="s">
        <v>537</v>
      </c>
      <c r="E61" s="360" t="s">
        <v>538</v>
      </c>
      <c r="F61" s="360" t="s">
        <v>873</v>
      </c>
      <c r="G61" s="361" t="s">
        <v>873</v>
      </c>
      <c r="H61" s="359" t="s">
        <v>1189</v>
      </c>
      <c r="I61" s="359" t="s">
        <v>1190</v>
      </c>
      <c r="J61" s="352" t="s">
        <v>1191</v>
      </c>
      <c r="K61" s="358">
        <v>2607901</v>
      </c>
      <c r="L61" s="652">
        <v>3150</v>
      </c>
      <c r="M61" s="283"/>
      <c r="N61" s="339"/>
      <c r="O61" s="339"/>
      <c r="P61" s="339"/>
      <c r="Q61" s="339"/>
      <c r="R61" s="339"/>
      <c r="S61" s="339"/>
      <c r="T61" s="339"/>
      <c r="U61" s="339"/>
      <c r="V61" s="339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  <c r="AP61" s="339"/>
      <c r="AQ61" s="339"/>
      <c r="AR61" s="339"/>
      <c r="AS61" s="339"/>
      <c r="AT61" s="339"/>
      <c r="AU61" s="339"/>
      <c r="AV61" s="339"/>
      <c r="AW61" s="339"/>
      <c r="AX61" s="339"/>
      <c r="AY61" s="339"/>
      <c r="AZ61" s="339"/>
      <c r="BA61" s="339"/>
      <c r="BB61" s="339"/>
      <c r="BC61" s="339"/>
      <c r="BD61" s="339"/>
      <c r="BE61" s="339"/>
      <c r="BF61" s="339"/>
      <c r="BG61" s="339"/>
      <c r="BH61" s="339"/>
      <c r="BI61" s="339"/>
      <c r="BJ61" s="339"/>
      <c r="BK61" s="339"/>
      <c r="BL61" s="339"/>
      <c r="BM61" s="339"/>
      <c r="BN61" s="339"/>
      <c r="BO61" s="339"/>
      <c r="BP61" s="339"/>
      <c r="BQ61" s="339"/>
      <c r="BR61" s="339"/>
      <c r="BS61" s="339"/>
      <c r="BT61" s="339"/>
      <c r="BU61" s="339"/>
      <c r="BV61" s="339"/>
      <c r="BW61" s="339"/>
      <c r="BX61" s="339"/>
      <c r="BY61" s="339"/>
      <c r="BZ61" s="339"/>
      <c r="CA61" s="339"/>
      <c r="CB61" s="339"/>
      <c r="CC61" s="339"/>
      <c r="CD61" s="339"/>
      <c r="CE61" s="339"/>
      <c r="CF61" s="339"/>
      <c r="CG61" s="339"/>
      <c r="CH61" s="339"/>
      <c r="CI61" s="339"/>
      <c r="CJ61" s="339"/>
      <c r="CK61" s="339"/>
      <c r="CL61" s="339"/>
      <c r="CM61" s="339"/>
      <c r="CN61" s="339"/>
      <c r="CO61" s="339"/>
      <c r="CP61" s="339"/>
      <c r="CQ61" s="339"/>
      <c r="CR61" s="339"/>
      <c r="CS61" s="339"/>
      <c r="CT61" s="339"/>
      <c r="CU61" s="339"/>
      <c r="CV61" s="339"/>
      <c r="CW61" s="339"/>
      <c r="CX61" s="339"/>
      <c r="CY61" s="339"/>
      <c r="CZ61" s="339"/>
      <c r="DA61" s="339"/>
      <c r="DB61" s="339"/>
      <c r="DC61" s="339"/>
      <c r="DD61" s="339"/>
      <c r="DE61" s="339"/>
      <c r="DF61" s="339"/>
      <c r="DG61" s="339"/>
      <c r="DH61" s="339"/>
      <c r="DI61" s="339"/>
      <c r="DJ61" s="339"/>
      <c r="DK61" s="339"/>
      <c r="DL61" s="339"/>
      <c r="DM61" s="339"/>
      <c r="DN61" s="339"/>
      <c r="DO61" s="339"/>
      <c r="DP61" s="339"/>
      <c r="DQ61" s="339"/>
      <c r="DR61" s="339"/>
      <c r="DS61" s="339"/>
      <c r="DT61" s="339"/>
      <c r="DU61" s="339"/>
      <c r="DV61" s="339"/>
      <c r="DW61" s="339"/>
      <c r="DX61" s="339"/>
      <c r="DY61" s="339"/>
      <c r="DZ61" s="339"/>
      <c r="EA61" s="339"/>
      <c r="EB61" s="339"/>
      <c r="EC61" s="339"/>
      <c r="ED61" s="339"/>
      <c r="EE61" s="339"/>
      <c r="EF61" s="339"/>
      <c r="EG61" s="339"/>
      <c r="EH61" s="339"/>
      <c r="EI61" s="339"/>
      <c r="EJ61" s="339"/>
      <c r="EK61" s="339"/>
      <c r="EL61" s="339"/>
      <c r="EM61" s="339"/>
      <c r="EN61" s="339"/>
      <c r="EO61" s="339"/>
      <c r="EP61" s="339"/>
      <c r="EQ61" s="339"/>
      <c r="ER61" s="339"/>
      <c r="ES61" s="339"/>
      <c r="ET61" s="339"/>
      <c r="EU61" s="339"/>
      <c r="EV61" s="339"/>
      <c r="EW61" s="339"/>
      <c r="EX61" s="339"/>
      <c r="EY61" s="339"/>
      <c r="EZ61" s="339"/>
      <c r="FA61" s="339"/>
      <c r="FB61" s="339"/>
      <c r="FC61" s="339"/>
      <c r="FD61" s="339"/>
      <c r="FE61" s="339"/>
      <c r="FF61" s="339"/>
      <c r="FG61" s="339"/>
      <c r="FH61" s="339"/>
      <c r="FI61" s="339"/>
      <c r="FJ61" s="339"/>
      <c r="FK61" s="339"/>
      <c r="FL61" s="339"/>
      <c r="FM61" s="339"/>
      <c r="FN61" s="339"/>
      <c r="FO61" s="339"/>
      <c r="FP61" s="339"/>
      <c r="FQ61" s="339"/>
      <c r="FR61" s="339"/>
      <c r="FS61" s="339"/>
      <c r="FT61" s="339"/>
      <c r="FU61" s="339"/>
      <c r="FV61" s="339"/>
      <c r="FW61" s="339"/>
      <c r="FX61" s="339"/>
      <c r="FY61" s="339"/>
      <c r="FZ61" s="339"/>
      <c r="GA61" s="339"/>
      <c r="GB61" s="339"/>
      <c r="GC61" s="339"/>
      <c r="GD61" s="339"/>
      <c r="GE61" s="339"/>
      <c r="GF61" s="339"/>
      <c r="GG61" s="339"/>
      <c r="GH61" s="339"/>
      <c r="GI61" s="339"/>
      <c r="GJ61" s="339"/>
      <c r="GK61" s="339"/>
      <c r="GL61" s="339"/>
      <c r="GM61" s="339"/>
      <c r="GN61" s="339"/>
      <c r="GO61" s="339"/>
      <c r="GP61" s="339"/>
      <c r="GQ61" s="339"/>
      <c r="GR61" s="339"/>
      <c r="GS61" s="339"/>
      <c r="GT61" s="339"/>
      <c r="GU61" s="339"/>
      <c r="GV61" s="339"/>
      <c r="GW61" s="339"/>
      <c r="GX61" s="339"/>
      <c r="GY61" s="339"/>
      <c r="GZ61" s="339"/>
      <c r="HA61" s="339"/>
      <c r="HB61" s="339"/>
      <c r="HC61" s="339"/>
      <c r="HD61" s="339"/>
      <c r="HE61" s="339"/>
      <c r="HF61" s="339"/>
      <c r="HG61" s="339"/>
      <c r="HH61" s="339"/>
      <c r="HI61" s="339"/>
      <c r="HJ61" s="339"/>
      <c r="HK61" s="339"/>
      <c r="HL61" s="339"/>
      <c r="HM61" s="339"/>
      <c r="HN61" s="339"/>
      <c r="HO61" s="339"/>
      <c r="HP61" s="339"/>
      <c r="HQ61" s="339"/>
      <c r="HR61" s="339"/>
      <c r="HS61" s="339"/>
      <c r="HT61" s="339"/>
      <c r="HU61" s="339"/>
      <c r="HV61" s="339"/>
      <c r="HW61" s="339"/>
      <c r="HX61" s="339"/>
      <c r="HY61" s="339"/>
      <c r="HZ61" s="339"/>
      <c r="IA61" s="339"/>
      <c r="IB61" s="339"/>
      <c r="IC61" s="339"/>
      <c r="ID61" s="339"/>
      <c r="IE61" s="339"/>
      <c r="IF61" s="339"/>
      <c r="IG61" s="339"/>
      <c r="IH61" s="339"/>
      <c r="II61" s="339"/>
      <c r="IJ61" s="339"/>
      <c r="IK61" s="339"/>
      <c r="IL61" s="339"/>
      <c r="IM61" s="339"/>
      <c r="IN61" s="339"/>
      <c r="IO61" s="339"/>
      <c r="IP61" s="339"/>
      <c r="IQ61" s="339"/>
      <c r="IR61" s="339"/>
      <c r="IS61" s="339"/>
      <c r="IT61" s="339"/>
      <c r="IU61" s="339"/>
      <c r="IV61" s="339"/>
      <c r="IW61" s="339"/>
      <c r="IX61" s="339"/>
      <c r="IY61" s="339"/>
      <c r="IZ61" s="339"/>
      <c r="JA61" s="339"/>
      <c r="JB61" s="339"/>
      <c r="JC61" s="339"/>
      <c r="JD61" s="339"/>
      <c r="JE61" s="339"/>
      <c r="JF61" s="339"/>
      <c r="JG61" s="339"/>
      <c r="JH61" s="339"/>
      <c r="JI61" s="339"/>
      <c r="JJ61" s="339"/>
      <c r="JK61" s="339"/>
      <c r="JL61" s="339"/>
      <c r="JM61" s="339"/>
      <c r="JN61" s="339"/>
      <c r="JO61" s="339"/>
      <c r="JP61" s="339"/>
      <c r="JQ61" s="339"/>
      <c r="JR61" s="339"/>
      <c r="JS61" s="339"/>
      <c r="JT61" s="339"/>
      <c r="JU61" s="339"/>
      <c r="JV61" s="339"/>
      <c r="JW61" s="339"/>
      <c r="JX61" s="339"/>
      <c r="JY61" s="339"/>
      <c r="JZ61" s="339"/>
      <c r="KA61" s="339"/>
      <c r="KB61" s="339"/>
      <c r="KC61" s="339"/>
      <c r="KD61" s="339"/>
      <c r="KE61" s="339"/>
      <c r="KF61" s="339"/>
      <c r="KG61" s="339"/>
      <c r="KH61" s="339"/>
      <c r="KI61" s="339"/>
      <c r="KJ61" s="339"/>
      <c r="KK61" s="339"/>
      <c r="KL61" s="339"/>
      <c r="KM61" s="339"/>
      <c r="KN61" s="339"/>
      <c r="KO61" s="339"/>
      <c r="KP61" s="339"/>
      <c r="KQ61" s="339"/>
      <c r="KR61" s="339"/>
      <c r="KS61" s="339"/>
      <c r="KT61" s="339"/>
      <c r="KU61" s="339"/>
      <c r="KV61" s="339"/>
      <c r="KW61" s="339"/>
      <c r="KX61" s="339"/>
      <c r="KY61" s="339"/>
      <c r="KZ61" s="339"/>
      <c r="LA61" s="339"/>
      <c r="LB61" s="339"/>
      <c r="LC61" s="339"/>
      <c r="LD61" s="339"/>
      <c r="LE61" s="339"/>
      <c r="LF61" s="339"/>
      <c r="LG61" s="339"/>
      <c r="LH61" s="339"/>
      <c r="LI61" s="339"/>
      <c r="LJ61" s="339"/>
      <c r="LK61" s="339"/>
      <c r="LL61" s="339"/>
      <c r="LM61" s="339"/>
      <c r="LN61" s="339"/>
      <c r="LO61" s="339"/>
      <c r="LP61" s="339"/>
      <c r="LQ61" s="339"/>
      <c r="LR61" s="339"/>
      <c r="LS61" s="339"/>
      <c r="LT61" s="339"/>
      <c r="LU61" s="339"/>
      <c r="LV61" s="339"/>
      <c r="LW61" s="339"/>
      <c r="LX61" s="339"/>
      <c r="LY61" s="339"/>
      <c r="LZ61" s="339"/>
      <c r="MA61" s="339"/>
      <c r="MB61" s="339"/>
      <c r="MC61" s="339"/>
      <c r="MD61" s="339"/>
      <c r="ME61" s="339"/>
      <c r="MF61" s="339"/>
      <c r="MG61" s="339"/>
      <c r="MH61" s="339"/>
      <c r="MI61" s="339"/>
      <c r="MJ61" s="339"/>
      <c r="MK61" s="339"/>
      <c r="ML61" s="339"/>
      <c r="MM61" s="339"/>
      <c r="MN61" s="339"/>
      <c r="MO61" s="339"/>
      <c r="MP61" s="339"/>
      <c r="MQ61" s="339"/>
      <c r="MR61" s="339"/>
      <c r="MS61" s="339"/>
      <c r="MT61" s="339"/>
      <c r="MU61" s="339"/>
      <c r="MV61" s="339"/>
      <c r="MW61" s="339"/>
      <c r="MX61" s="339"/>
      <c r="MY61" s="339"/>
      <c r="MZ61" s="339"/>
      <c r="NA61" s="339"/>
      <c r="NB61" s="339"/>
      <c r="NC61" s="339"/>
      <c r="ND61" s="339"/>
      <c r="NE61" s="339"/>
      <c r="NF61" s="339"/>
      <c r="NG61" s="339"/>
      <c r="NH61" s="339"/>
      <c r="NI61" s="339"/>
      <c r="NJ61" s="339"/>
      <c r="NK61" s="339"/>
      <c r="NL61" s="339"/>
      <c r="NM61" s="339"/>
      <c r="NN61" s="339"/>
      <c r="NO61" s="339"/>
      <c r="NP61" s="339"/>
      <c r="NQ61" s="339"/>
      <c r="NR61" s="339"/>
      <c r="NS61" s="339"/>
      <c r="NT61" s="339"/>
      <c r="NU61" s="339"/>
      <c r="NV61" s="339"/>
      <c r="NW61" s="339"/>
      <c r="NX61" s="339"/>
      <c r="NY61" s="339"/>
      <c r="NZ61" s="339"/>
      <c r="OA61" s="339"/>
      <c r="OB61" s="339"/>
      <c r="OC61" s="339"/>
      <c r="OD61" s="339"/>
      <c r="OE61" s="339"/>
      <c r="OF61" s="339"/>
      <c r="OG61" s="339"/>
      <c r="OH61" s="339"/>
      <c r="OI61" s="339"/>
      <c r="OJ61" s="339"/>
      <c r="OK61" s="339"/>
      <c r="OL61" s="339"/>
      <c r="OM61" s="339"/>
      <c r="ON61" s="339"/>
      <c r="OO61" s="339"/>
      <c r="OP61" s="339"/>
      <c r="OQ61" s="339"/>
      <c r="OR61" s="339"/>
      <c r="OS61" s="339"/>
      <c r="OT61" s="339"/>
      <c r="OU61" s="339"/>
      <c r="OV61" s="339"/>
      <c r="OW61" s="339"/>
      <c r="OX61" s="339"/>
      <c r="OY61" s="339"/>
      <c r="OZ61" s="339"/>
      <c r="PA61" s="339"/>
      <c r="PB61" s="339"/>
      <c r="PC61" s="339"/>
      <c r="PD61" s="339"/>
      <c r="PE61" s="339"/>
      <c r="PF61" s="339"/>
      <c r="PG61" s="339"/>
      <c r="PH61" s="339"/>
      <c r="PI61" s="339"/>
      <c r="PJ61" s="339"/>
      <c r="PK61" s="339"/>
      <c r="PL61" s="339"/>
      <c r="PM61" s="339"/>
      <c r="PN61" s="339"/>
      <c r="PO61" s="339"/>
      <c r="PP61" s="339"/>
      <c r="PQ61" s="339"/>
      <c r="PR61" s="339"/>
      <c r="PS61" s="339"/>
      <c r="PT61" s="339"/>
      <c r="PU61" s="339"/>
      <c r="PV61" s="339"/>
      <c r="PW61" s="339"/>
      <c r="PX61" s="339"/>
      <c r="PY61" s="339"/>
      <c r="PZ61" s="339"/>
      <c r="QA61" s="339"/>
      <c r="QB61" s="339"/>
      <c r="QC61" s="339"/>
      <c r="QD61" s="339"/>
      <c r="QE61" s="339"/>
      <c r="QF61" s="339"/>
      <c r="QG61" s="339"/>
      <c r="QH61" s="339"/>
      <c r="QI61" s="339"/>
      <c r="QJ61" s="339"/>
      <c r="QK61" s="339"/>
      <c r="QL61" s="339"/>
      <c r="QM61" s="339"/>
      <c r="QN61" s="339"/>
      <c r="QO61" s="339"/>
      <c r="QP61" s="339"/>
      <c r="QQ61" s="339"/>
      <c r="QR61" s="339"/>
      <c r="QS61" s="339"/>
      <c r="QT61" s="339"/>
      <c r="QU61" s="339"/>
      <c r="QV61" s="339"/>
      <c r="QW61" s="339"/>
      <c r="QX61" s="339"/>
      <c r="QY61" s="339"/>
      <c r="QZ61" s="339"/>
      <c r="RA61" s="339"/>
      <c r="RB61" s="339"/>
      <c r="RC61" s="339"/>
      <c r="RD61" s="339"/>
      <c r="RE61" s="339"/>
      <c r="RF61" s="339"/>
      <c r="RG61" s="339"/>
      <c r="RH61" s="339"/>
      <c r="RI61" s="339"/>
      <c r="RJ61" s="339"/>
      <c r="RK61" s="339"/>
      <c r="RL61" s="339"/>
      <c r="RM61" s="339"/>
      <c r="RN61" s="339"/>
      <c r="RO61" s="339"/>
      <c r="RP61" s="339"/>
      <c r="RQ61" s="339"/>
      <c r="RR61" s="339"/>
      <c r="RS61" s="339"/>
      <c r="RT61" s="339"/>
      <c r="RU61" s="339"/>
      <c r="RV61" s="339"/>
      <c r="RW61" s="339"/>
      <c r="RX61" s="339"/>
      <c r="RY61" s="339"/>
      <c r="RZ61" s="339"/>
      <c r="SA61" s="339"/>
      <c r="SB61" s="339"/>
      <c r="SC61" s="339"/>
      <c r="SD61" s="339"/>
      <c r="SE61" s="339"/>
      <c r="SF61" s="339"/>
      <c r="SG61" s="339"/>
      <c r="SH61" s="339"/>
      <c r="SI61" s="339"/>
      <c r="SJ61" s="339"/>
      <c r="SK61" s="339"/>
      <c r="SL61" s="339"/>
      <c r="SM61" s="339"/>
      <c r="SN61" s="339"/>
      <c r="SO61" s="339"/>
      <c r="SP61" s="339"/>
      <c r="SQ61" s="339"/>
      <c r="SR61" s="339"/>
      <c r="SS61" s="339"/>
      <c r="ST61" s="339"/>
      <c r="SU61" s="339"/>
      <c r="SV61" s="339"/>
      <c r="SW61" s="339"/>
      <c r="SX61" s="339"/>
      <c r="SY61" s="339"/>
      <c r="SZ61" s="339"/>
      <c r="TA61" s="339"/>
      <c r="TB61" s="339"/>
      <c r="TC61" s="339"/>
    </row>
    <row r="62" spans="1:523" s="340" customFormat="1">
      <c r="A62" s="405" t="s">
        <v>636</v>
      </c>
      <c r="B62" s="647" t="s">
        <v>509</v>
      </c>
      <c r="C62" s="362" t="s">
        <v>924</v>
      </c>
      <c r="D62" s="359" t="s">
        <v>648</v>
      </c>
      <c r="E62" s="654" t="s">
        <v>925</v>
      </c>
      <c r="F62" s="360" t="s">
        <v>873</v>
      </c>
      <c r="G62" s="360" t="s">
        <v>873</v>
      </c>
      <c r="H62" s="654">
        <v>472022</v>
      </c>
      <c r="I62" s="650">
        <v>44928</v>
      </c>
      <c r="J62" s="352" t="s">
        <v>890</v>
      </c>
      <c r="K62" s="403">
        <v>2610606</v>
      </c>
      <c r="L62" s="652">
        <v>13000</v>
      </c>
      <c r="M62" s="283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  <c r="AX62" s="339"/>
      <c r="AY62" s="339"/>
      <c r="AZ62" s="339"/>
      <c r="BA62" s="339"/>
      <c r="BB62" s="339"/>
      <c r="BC62" s="339"/>
      <c r="BD62" s="339"/>
      <c r="BE62" s="339"/>
      <c r="BF62" s="339"/>
      <c r="BG62" s="339"/>
      <c r="BH62" s="339"/>
      <c r="BI62" s="339"/>
      <c r="BJ62" s="339"/>
      <c r="BK62" s="339"/>
      <c r="BL62" s="339"/>
      <c r="BM62" s="339"/>
      <c r="BN62" s="339"/>
      <c r="BO62" s="339"/>
      <c r="BP62" s="339"/>
      <c r="BQ62" s="339"/>
      <c r="BR62" s="339"/>
      <c r="BS62" s="339"/>
      <c r="BT62" s="339"/>
      <c r="BU62" s="339"/>
      <c r="BV62" s="339"/>
      <c r="BW62" s="339"/>
      <c r="BX62" s="339"/>
      <c r="BY62" s="339"/>
      <c r="BZ62" s="339"/>
      <c r="CA62" s="339"/>
      <c r="CB62" s="339"/>
      <c r="CC62" s="339"/>
      <c r="CD62" s="339"/>
      <c r="CE62" s="339"/>
      <c r="CF62" s="339"/>
      <c r="CG62" s="339"/>
      <c r="CH62" s="339"/>
      <c r="CI62" s="339"/>
      <c r="CJ62" s="339"/>
      <c r="CK62" s="339"/>
      <c r="CL62" s="339"/>
      <c r="CM62" s="339"/>
      <c r="CN62" s="339"/>
      <c r="CO62" s="339"/>
      <c r="CP62" s="339"/>
      <c r="CQ62" s="339"/>
      <c r="CR62" s="339"/>
      <c r="CS62" s="339"/>
      <c r="CT62" s="339"/>
      <c r="CU62" s="339"/>
      <c r="CV62" s="339"/>
      <c r="CW62" s="339"/>
      <c r="CX62" s="339"/>
      <c r="CY62" s="339"/>
      <c r="CZ62" s="339"/>
      <c r="DA62" s="339"/>
      <c r="DB62" s="339"/>
      <c r="DC62" s="339"/>
      <c r="DD62" s="339"/>
      <c r="DE62" s="339"/>
      <c r="DF62" s="339"/>
      <c r="DG62" s="339"/>
      <c r="DH62" s="339"/>
      <c r="DI62" s="339"/>
      <c r="DJ62" s="339"/>
      <c r="DK62" s="339"/>
      <c r="DL62" s="339"/>
      <c r="DM62" s="339"/>
      <c r="DN62" s="339"/>
      <c r="DO62" s="339"/>
      <c r="DP62" s="339"/>
      <c r="DQ62" s="339"/>
      <c r="DR62" s="339"/>
      <c r="DS62" s="339"/>
      <c r="DT62" s="339"/>
      <c r="DU62" s="339"/>
      <c r="DV62" s="339"/>
      <c r="DW62" s="339"/>
      <c r="DX62" s="339"/>
      <c r="DY62" s="339"/>
      <c r="DZ62" s="339"/>
      <c r="EA62" s="339"/>
      <c r="EB62" s="339"/>
      <c r="EC62" s="339"/>
      <c r="ED62" s="339"/>
      <c r="EE62" s="339"/>
      <c r="EF62" s="339"/>
      <c r="EG62" s="339"/>
      <c r="EH62" s="339"/>
      <c r="EI62" s="339"/>
      <c r="EJ62" s="339"/>
      <c r="EK62" s="339"/>
      <c r="EL62" s="339"/>
      <c r="EM62" s="339"/>
      <c r="EN62" s="339"/>
      <c r="EO62" s="339"/>
      <c r="EP62" s="339"/>
      <c r="EQ62" s="339"/>
      <c r="ER62" s="339"/>
      <c r="ES62" s="339"/>
      <c r="ET62" s="339"/>
      <c r="EU62" s="339"/>
      <c r="EV62" s="339"/>
      <c r="EW62" s="339"/>
      <c r="EX62" s="339"/>
      <c r="EY62" s="339"/>
      <c r="EZ62" s="339"/>
      <c r="FA62" s="339"/>
      <c r="FB62" s="339"/>
      <c r="FC62" s="339"/>
      <c r="FD62" s="339"/>
      <c r="FE62" s="339"/>
      <c r="FF62" s="339"/>
      <c r="FG62" s="339"/>
      <c r="FH62" s="339"/>
      <c r="FI62" s="339"/>
      <c r="FJ62" s="339"/>
      <c r="FK62" s="339"/>
      <c r="FL62" s="339"/>
      <c r="FM62" s="339"/>
      <c r="FN62" s="339"/>
      <c r="FO62" s="339"/>
      <c r="FP62" s="339"/>
      <c r="FQ62" s="339"/>
      <c r="FR62" s="339"/>
      <c r="FS62" s="339"/>
      <c r="FT62" s="339"/>
      <c r="FU62" s="339"/>
      <c r="FV62" s="339"/>
      <c r="FW62" s="339"/>
      <c r="FX62" s="339"/>
      <c r="FY62" s="339"/>
      <c r="FZ62" s="339"/>
      <c r="GA62" s="339"/>
      <c r="GB62" s="339"/>
      <c r="GC62" s="339"/>
      <c r="GD62" s="339"/>
      <c r="GE62" s="339"/>
      <c r="GF62" s="339"/>
      <c r="GG62" s="339"/>
      <c r="GH62" s="339"/>
      <c r="GI62" s="339"/>
      <c r="GJ62" s="339"/>
      <c r="GK62" s="339"/>
      <c r="GL62" s="339"/>
      <c r="GM62" s="339"/>
      <c r="GN62" s="339"/>
      <c r="GO62" s="339"/>
      <c r="GP62" s="339"/>
      <c r="GQ62" s="339"/>
      <c r="GR62" s="339"/>
      <c r="GS62" s="339"/>
      <c r="GT62" s="339"/>
      <c r="GU62" s="339"/>
      <c r="GV62" s="339"/>
      <c r="GW62" s="339"/>
      <c r="GX62" s="339"/>
      <c r="GY62" s="339"/>
      <c r="GZ62" s="339"/>
      <c r="HA62" s="339"/>
      <c r="HB62" s="339"/>
      <c r="HC62" s="339"/>
      <c r="HD62" s="339"/>
      <c r="HE62" s="339"/>
      <c r="HF62" s="339"/>
      <c r="HG62" s="339"/>
      <c r="HH62" s="339"/>
      <c r="HI62" s="339"/>
      <c r="HJ62" s="339"/>
      <c r="HK62" s="339"/>
      <c r="HL62" s="339"/>
      <c r="HM62" s="339"/>
      <c r="HN62" s="339"/>
      <c r="HO62" s="339"/>
      <c r="HP62" s="339"/>
      <c r="HQ62" s="339"/>
      <c r="HR62" s="339"/>
      <c r="HS62" s="339"/>
      <c r="HT62" s="339"/>
      <c r="HU62" s="339"/>
      <c r="HV62" s="339"/>
      <c r="HW62" s="339"/>
      <c r="HX62" s="339"/>
      <c r="HY62" s="339"/>
      <c r="HZ62" s="339"/>
      <c r="IA62" s="339"/>
      <c r="IB62" s="339"/>
      <c r="IC62" s="339"/>
      <c r="ID62" s="339"/>
      <c r="IE62" s="339"/>
      <c r="IF62" s="339"/>
      <c r="IG62" s="339"/>
      <c r="IH62" s="339"/>
      <c r="II62" s="339"/>
      <c r="IJ62" s="339"/>
      <c r="IK62" s="339"/>
      <c r="IL62" s="339"/>
      <c r="IM62" s="339"/>
      <c r="IN62" s="339"/>
      <c r="IO62" s="339"/>
      <c r="IP62" s="339"/>
      <c r="IQ62" s="339"/>
      <c r="IR62" s="339"/>
      <c r="IS62" s="339"/>
      <c r="IT62" s="339"/>
      <c r="IU62" s="339"/>
      <c r="IV62" s="339"/>
      <c r="IW62" s="339"/>
      <c r="IX62" s="339"/>
      <c r="IY62" s="339"/>
      <c r="IZ62" s="339"/>
      <c r="JA62" s="339"/>
      <c r="JB62" s="339"/>
      <c r="JC62" s="339"/>
      <c r="JD62" s="339"/>
      <c r="JE62" s="339"/>
      <c r="JF62" s="339"/>
      <c r="JG62" s="339"/>
      <c r="JH62" s="339"/>
      <c r="JI62" s="339"/>
      <c r="JJ62" s="339"/>
      <c r="JK62" s="339"/>
      <c r="JL62" s="339"/>
      <c r="JM62" s="339"/>
      <c r="JN62" s="339"/>
      <c r="JO62" s="339"/>
      <c r="JP62" s="339"/>
      <c r="JQ62" s="339"/>
      <c r="JR62" s="339"/>
      <c r="JS62" s="339"/>
      <c r="JT62" s="339"/>
      <c r="JU62" s="339"/>
      <c r="JV62" s="339"/>
      <c r="JW62" s="339"/>
      <c r="JX62" s="339"/>
      <c r="JY62" s="339"/>
      <c r="JZ62" s="339"/>
      <c r="KA62" s="339"/>
      <c r="KB62" s="339"/>
      <c r="KC62" s="339"/>
      <c r="KD62" s="339"/>
      <c r="KE62" s="339"/>
      <c r="KF62" s="339"/>
      <c r="KG62" s="339"/>
      <c r="KH62" s="339"/>
      <c r="KI62" s="339"/>
      <c r="KJ62" s="339"/>
      <c r="KK62" s="339"/>
      <c r="KL62" s="339"/>
      <c r="KM62" s="339"/>
      <c r="KN62" s="339"/>
      <c r="KO62" s="339"/>
      <c r="KP62" s="339"/>
      <c r="KQ62" s="339"/>
      <c r="KR62" s="339"/>
      <c r="KS62" s="339"/>
      <c r="KT62" s="339"/>
      <c r="KU62" s="339"/>
      <c r="KV62" s="339"/>
      <c r="KW62" s="339"/>
      <c r="KX62" s="339"/>
      <c r="KY62" s="339"/>
      <c r="KZ62" s="339"/>
      <c r="LA62" s="339"/>
      <c r="LB62" s="339"/>
      <c r="LC62" s="339"/>
      <c r="LD62" s="339"/>
      <c r="LE62" s="339"/>
      <c r="LF62" s="339"/>
      <c r="LG62" s="339"/>
      <c r="LH62" s="339"/>
      <c r="LI62" s="339"/>
      <c r="LJ62" s="339"/>
      <c r="LK62" s="339"/>
      <c r="LL62" s="339"/>
      <c r="LM62" s="339"/>
      <c r="LN62" s="339"/>
      <c r="LO62" s="339"/>
      <c r="LP62" s="339"/>
      <c r="LQ62" s="339"/>
      <c r="LR62" s="339"/>
      <c r="LS62" s="339"/>
      <c r="LT62" s="339"/>
      <c r="LU62" s="339"/>
      <c r="LV62" s="339"/>
      <c r="LW62" s="339"/>
      <c r="LX62" s="339"/>
      <c r="LY62" s="339"/>
      <c r="LZ62" s="339"/>
      <c r="MA62" s="339"/>
      <c r="MB62" s="339"/>
      <c r="MC62" s="339"/>
      <c r="MD62" s="339"/>
      <c r="ME62" s="339"/>
      <c r="MF62" s="339"/>
      <c r="MG62" s="339"/>
      <c r="MH62" s="339"/>
      <c r="MI62" s="339"/>
      <c r="MJ62" s="339"/>
      <c r="MK62" s="339"/>
      <c r="ML62" s="339"/>
      <c r="MM62" s="339"/>
      <c r="MN62" s="339"/>
      <c r="MO62" s="339"/>
      <c r="MP62" s="339"/>
      <c r="MQ62" s="339"/>
      <c r="MR62" s="339"/>
      <c r="MS62" s="339"/>
      <c r="MT62" s="339"/>
      <c r="MU62" s="339"/>
      <c r="MV62" s="339"/>
      <c r="MW62" s="339"/>
      <c r="MX62" s="339"/>
      <c r="MY62" s="339"/>
      <c r="MZ62" s="339"/>
      <c r="NA62" s="339"/>
      <c r="NB62" s="339"/>
      <c r="NC62" s="339"/>
      <c r="ND62" s="339"/>
      <c r="NE62" s="339"/>
      <c r="NF62" s="339"/>
      <c r="NG62" s="339"/>
      <c r="NH62" s="339"/>
      <c r="NI62" s="339"/>
      <c r="NJ62" s="339"/>
      <c r="NK62" s="339"/>
      <c r="NL62" s="339"/>
      <c r="NM62" s="339"/>
      <c r="NN62" s="339"/>
      <c r="NO62" s="339"/>
      <c r="NP62" s="339"/>
      <c r="NQ62" s="339"/>
      <c r="NR62" s="339"/>
      <c r="NS62" s="339"/>
      <c r="NT62" s="339"/>
      <c r="NU62" s="339"/>
      <c r="NV62" s="339"/>
      <c r="NW62" s="339"/>
      <c r="NX62" s="339"/>
      <c r="NY62" s="339"/>
      <c r="NZ62" s="339"/>
      <c r="OA62" s="339"/>
      <c r="OB62" s="339"/>
      <c r="OC62" s="339"/>
      <c r="OD62" s="339"/>
      <c r="OE62" s="339"/>
      <c r="OF62" s="339"/>
      <c r="OG62" s="339"/>
      <c r="OH62" s="339"/>
      <c r="OI62" s="339"/>
      <c r="OJ62" s="339"/>
      <c r="OK62" s="339"/>
      <c r="OL62" s="339"/>
      <c r="OM62" s="339"/>
      <c r="ON62" s="339"/>
      <c r="OO62" s="339"/>
      <c r="OP62" s="339"/>
      <c r="OQ62" s="339"/>
      <c r="OR62" s="339"/>
      <c r="OS62" s="339"/>
      <c r="OT62" s="339"/>
      <c r="OU62" s="339"/>
      <c r="OV62" s="339"/>
      <c r="OW62" s="339"/>
      <c r="OX62" s="339"/>
      <c r="OY62" s="339"/>
      <c r="OZ62" s="339"/>
      <c r="PA62" s="339"/>
      <c r="PB62" s="339"/>
      <c r="PC62" s="339"/>
      <c r="PD62" s="339"/>
      <c r="PE62" s="339"/>
      <c r="PF62" s="339"/>
      <c r="PG62" s="339"/>
      <c r="PH62" s="339"/>
      <c r="PI62" s="339"/>
      <c r="PJ62" s="339"/>
      <c r="PK62" s="339"/>
      <c r="PL62" s="339"/>
      <c r="PM62" s="339"/>
      <c r="PN62" s="339"/>
      <c r="PO62" s="339"/>
      <c r="PP62" s="339"/>
      <c r="PQ62" s="339"/>
      <c r="PR62" s="339"/>
      <c r="PS62" s="339"/>
      <c r="PT62" s="339"/>
      <c r="PU62" s="339"/>
      <c r="PV62" s="339"/>
      <c r="PW62" s="339"/>
      <c r="PX62" s="339"/>
      <c r="PY62" s="339"/>
      <c r="PZ62" s="339"/>
      <c r="QA62" s="339"/>
      <c r="QB62" s="339"/>
      <c r="QC62" s="339"/>
      <c r="QD62" s="339"/>
      <c r="QE62" s="339"/>
      <c r="QF62" s="339"/>
      <c r="QG62" s="339"/>
      <c r="QH62" s="339"/>
      <c r="QI62" s="339"/>
      <c r="QJ62" s="339"/>
      <c r="QK62" s="339"/>
      <c r="QL62" s="339"/>
      <c r="QM62" s="339"/>
      <c r="QN62" s="339"/>
      <c r="QO62" s="339"/>
      <c r="QP62" s="339"/>
      <c r="QQ62" s="339"/>
      <c r="QR62" s="339"/>
      <c r="QS62" s="339"/>
      <c r="QT62" s="339"/>
      <c r="QU62" s="339"/>
      <c r="QV62" s="339"/>
      <c r="QW62" s="339"/>
      <c r="QX62" s="339"/>
      <c r="QY62" s="339"/>
      <c r="QZ62" s="339"/>
      <c r="RA62" s="339"/>
      <c r="RB62" s="339"/>
      <c r="RC62" s="339"/>
      <c r="RD62" s="339"/>
      <c r="RE62" s="339"/>
      <c r="RF62" s="339"/>
      <c r="RG62" s="339"/>
      <c r="RH62" s="339"/>
      <c r="RI62" s="339"/>
      <c r="RJ62" s="339"/>
      <c r="RK62" s="339"/>
      <c r="RL62" s="339"/>
      <c r="RM62" s="339"/>
      <c r="RN62" s="339"/>
      <c r="RO62" s="339"/>
      <c r="RP62" s="339"/>
      <c r="RQ62" s="339"/>
      <c r="RR62" s="339"/>
      <c r="RS62" s="339"/>
      <c r="RT62" s="339"/>
      <c r="RU62" s="339"/>
      <c r="RV62" s="339"/>
      <c r="RW62" s="339"/>
      <c r="RX62" s="339"/>
      <c r="RY62" s="339"/>
      <c r="RZ62" s="339"/>
      <c r="SA62" s="339"/>
      <c r="SB62" s="339"/>
      <c r="SC62" s="339"/>
      <c r="SD62" s="339"/>
      <c r="SE62" s="339"/>
      <c r="SF62" s="339"/>
      <c r="SG62" s="339"/>
      <c r="SH62" s="339"/>
      <c r="SI62" s="339"/>
      <c r="SJ62" s="339"/>
      <c r="SK62" s="339"/>
      <c r="SL62" s="339"/>
      <c r="SM62" s="339"/>
      <c r="SN62" s="339"/>
      <c r="SO62" s="339"/>
      <c r="SP62" s="339"/>
      <c r="SQ62" s="339"/>
      <c r="SR62" s="339"/>
      <c r="SS62" s="339"/>
      <c r="ST62" s="339"/>
      <c r="SU62" s="339"/>
      <c r="SV62" s="339"/>
      <c r="SW62" s="339"/>
      <c r="SX62" s="339"/>
      <c r="SY62" s="339"/>
      <c r="SZ62" s="339"/>
      <c r="TA62" s="339"/>
      <c r="TB62" s="339"/>
      <c r="TC62" s="339"/>
    </row>
    <row r="63" spans="1:523" s="340" customFormat="1">
      <c r="A63" s="405" t="s">
        <v>636</v>
      </c>
      <c r="B63" s="647" t="s">
        <v>509</v>
      </c>
      <c r="C63" s="362" t="s">
        <v>888</v>
      </c>
      <c r="D63" s="362" t="s">
        <v>945</v>
      </c>
      <c r="E63" s="360" t="s">
        <v>946</v>
      </c>
      <c r="F63" s="393" t="s">
        <v>873</v>
      </c>
      <c r="G63" s="361" t="s">
        <v>873</v>
      </c>
      <c r="H63" s="359" t="s">
        <v>1192</v>
      </c>
      <c r="I63" s="359" t="s">
        <v>1099</v>
      </c>
      <c r="J63" s="352" t="s">
        <v>890</v>
      </c>
      <c r="K63" s="402">
        <v>2611606</v>
      </c>
      <c r="L63" s="401">
        <v>1808.6</v>
      </c>
      <c r="M63" s="283"/>
      <c r="N63" s="339"/>
      <c r="O63" s="339"/>
      <c r="P63" s="339"/>
      <c r="Q63" s="339"/>
      <c r="R63" s="339"/>
      <c r="S63" s="339"/>
      <c r="T63" s="339"/>
      <c r="U63" s="339"/>
      <c r="V63" s="339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  <c r="AP63" s="339"/>
      <c r="AQ63" s="339"/>
      <c r="AR63" s="339"/>
      <c r="AS63" s="339"/>
      <c r="AT63" s="339"/>
      <c r="AU63" s="339"/>
      <c r="AV63" s="339"/>
      <c r="AW63" s="339"/>
      <c r="AX63" s="339"/>
      <c r="AY63" s="339"/>
      <c r="AZ63" s="339"/>
      <c r="BA63" s="339"/>
      <c r="BB63" s="339"/>
      <c r="BC63" s="339"/>
      <c r="BD63" s="339"/>
      <c r="BE63" s="339"/>
      <c r="BF63" s="339"/>
      <c r="BG63" s="339"/>
      <c r="BH63" s="339"/>
      <c r="BI63" s="339"/>
      <c r="BJ63" s="339"/>
      <c r="BK63" s="339"/>
      <c r="BL63" s="339"/>
      <c r="BM63" s="339"/>
      <c r="BN63" s="339"/>
      <c r="BO63" s="339"/>
      <c r="BP63" s="339"/>
      <c r="BQ63" s="339"/>
      <c r="BR63" s="339"/>
      <c r="BS63" s="339"/>
      <c r="BT63" s="339"/>
      <c r="BU63" s="339"/>
      <c r="BV63" s="339"/>
      <c r="BW63" s="339"/>
      <c r="BX63" s="339"/>
      <c r="BY63" s="339"/>
      <c r="BZ63" s="339"/>
      <c r="CA63" s="339"/>
      <c r="CB63" s="339"/>
      <c r="CC63" s="339"/>
      <c r="CD63" s="339"/>
      <c r="CE63" s="339"/>
      <c r="CF63" s="339"/>
      <c r="CG63" s="339"/>
      <c r="CH63" s="339"/>
      <c r="CI63" s="339"/>
      <c r="CJ63" s="339"/>
      <c r="CK63" s="339"/>
      <c r="CL63" s="339"/>
      <c r="CM63" s="339"/>
      <c r="CN63" s="339"/>
      <c r="CO63" s="339"/>
      <c r="CP63" s="339"/>
      <c r="CQ63" s="339"/>
      <c r="CR63" s="339"/>
      <c r="CS63" s="339"/>
      <c r="CT63" s="339"/>
      <c r="CU63" s="339"/>
      <c r="CV63" s="339"/>
      <c r="CW63" s="339"/>
      <c r="CX63" s="339"/>
      <c r="CY63" s="339"/>
      <c r="CZ63" s="339"/>
      <c r="DA63" s="339"/>
      <c r="DB63" s="339"/>
      <c r="DC63" s="339"/>
      <c r="DD63" s="339"/>
      <c r="DE63" s="339"/>
      <c r="DF63" s="339"/>
      <c r="DG63" s="339"/>
      <c r="DH63" s="339"/>
      <c r="DI63" s="339"/>
      <c r="DJ63" s="339"/>
      <c r="DK63" s="339"/>
      <c r="DL63" s="339"/>
      <c r="DM63" s="339"/>
      <c r="DN63" s="339"/>
      <c r="DO63" s="339"/>
      <c r="DP63" s="339"/>
      <c r="DQ63" s="339"/>
      <c r="DR63" s="339"/>
      <c r="DS63" s="339"/>
      <c r="DT63" s="339"/>
      <c r="DU63" s="339"/>
      <c r="DV63" s="339"/>
      <c r="DW63" s="339"/>
      <c r="DX63" s="339"/>
      <c r="DY63" s="339"/>
      <c r="DZ63" s="339"/>
      <c r="EA63" s="339"/>
      <c r="EB63" s="339"/>
      <c r="EC63" s="339"/>
      <c r="ED63" s="339"/>
      <c r="EE63" s="339"/>
      <c r="EF63" s="339"/>
      <c r="EG63" s="339"/>
      <c r="EH63" s="339"/>
      <c r="EI63" s="339"/>
      <c r="EJ63" s="339"/>
      <c r="EK63" s="339"/>
      <c r="EL63" s="339"/>
      <c r="EM63" s="339"/>
      <c r="EN63" s="339"/>
      <c r="EO63" s="339"/>
      <c r="EP63" s="339"/>
      <c r="EQ63" s="339"/>
      <c r="ER63" s="339"/>
      <c r="ES63" s="339"/>
      <c r="ET63" s="339"/>
      <c r="EU63" s="339"/>
      <c r="EV63" s="339"/>
      <c r="EW63" s="339"/>
      <c r="EX63" s="339"/>
      <c r="EY63" s="339"/>
      <c r="EZ63" s="339"/>
      <c r="FA63" s="339"/>
      <c r="FB63" s="339"/>
      <c r="FC63" s="339"/>
      <c r="FD63" s="339"/>
      <c r="FE63" s="339"/>
      <c r="FF63" s="339"/>
      <c r="FG63" s="339"/>
      <c r="FH63" s="339"/>
      <c r="FI63" s="339"/>
      <c r="FJ63" s="339"/>
      <c r="FK63" s="339"/>
      <c r="FL63" s="339"/>
      <c r="FM63" s="339"/>
      <c r="FN63" s="339"/>
      <c r="FO63" s="339"/>
      <c r="FP63" s="339"/>
      <c r="FQ63" s="339"/>
      <c r="FR63" s="339"/>
      <c r="FS63" s="339"/>
      <c r="FT63" s="339"/>
      <c r="FU63" s="339"/>
      <c r="FV63" s="339"/>
      <c r="FW63" s="339"/>
      <c r="FX63" s="339"/>
      <c r="FY63" s="339"/>
      <c r="FZ63" s="339"/>
      <c r="GA63" s="339"/>
      <c r="GB63" s="339"/>
      <c r="GC63" s="339"/>
      <c r="GD63" s="339"/>
      <c r="GE63" s="339"/>
      <c r="GF63" s="339"/>
      <c r="GG63" s="339"/>
      <c r="GH63" s="339"/>
      <c r="GI63" s="339"/>
      <c r="GJ63" s="339"/>
      <c r="GK63" s="339"/>
      <c r="GL63" s="339"/>
      <c r="GM63" s="339"/>
      <c r="GN63" s="339"/>
      <c r="GO63" s="339"/>
      <c r="GP63" s="339"/>
      <c r="GQ63" s="339"/>
      <c r="GR63" s="339"/>
      <c r="GS63" s="339"/>
      <c r="GT63" s="339"/>
      <c r="GU63" s="339"/>
      <c r="GV63" s="339"/>
      <c r="GW63" s="339"/>
      <c r="GX63" s="339"/>
      <c r="GY63" s="339"/>
      <c r="GZ63" s="339"/>
      <c r="HA63" s="339"/>
      <c r="HB63" s="339"/>
      <c r="HC63" s="339"/>
      <c r="HD63" s="339"/>
      <c r="HE63" s="339"/>
      <c r="HF63" s="339"/>
      <c r="HG63" s="339"/>
      <c r="HH63" s="339"/>
      <c r="HI63" s="339"/>
      <c r="HJ63" s="339"/>
      <c r="HK63" s="339"/>
      <c r="HL63" s="339"/>
      <c r="HM63" s="339"/>
      <c r="HN63" s="339"/>
      <c r="HO63" s="339"/>
      <c r="HP63" s="339"/>
      <c r="HQ63" s="339"/>
      <c r="HR63" s="339"/>
      <c r="HS63" s="339"/>
      <c r="HT63" s="339"/>
      <c r="HU63" s="339"/>
      <c r="HV63" s="339"/>
      <c r="HW63" s="339"/>
      <c r="HX63" s="339"/>
      <c r="HY63" s="339"/>
      <c r="HZ63" s="339"/>
      <c r="IA63" s="339"/>
      <c r="IB63" s="339"/>
      <c r="IC63" s="339"/>
      <c r="ID63" s="339"/>
      <c r="IE63" s="339"/>
      <c r="IF63" s="339"/>
      <c r="IG63" s="339"/>
      <c r="IH63" s="339"/>
      <c r="II63" s="339"/>
      <c r="IJ63" s="339"/>
      <c r="IK63" s="339"/>
      <c r="IL63" s="339"/>
      <c r="IM63" s="339"/>
      <c r="IN63" s="339"/>
      <c r="IO63" s="339"/>
      <c r="IP63" s="339"/>
      <c r="IQ63" s="339"/>
      <c r="IR63" s="339"/>
      <c r="IS63" s="339"/>
      <c r="IT63" s="339"/>
      <c r="IU63" s="339"/>
      <c r="IV63" s="339"/>
      <c r="IW63" s="339"/>
      <c r="IX63" s="339"/>
      <c r="IY63" s="339"/>
      <c r="IZ63" s="339"/>
      <c r="JA63" s="339"/>
      <c r="JB63" s="339"/>
      <c r="JC63" s="339"/>
      <c r="JD63" s="339"/>
      <c r="JE63" s="339"/>
      <c r="JF63" s="339"/>
      <c r="JG63" s="339"/>
      <c r="JH63" s="339"/>
      <c r="JI63" s="339"/>
      <c r="JJ63" s="339"/>
      <c r="JK63" s="339"/>
      <c r="JL63" s="339"/>
      <c r="JM63" s="339"/>
      <c r="JN63" s="339"/>
      <c r="JO63" s="339"/>
      <c r="JP63" s="339"/>
      <c r="JQ63" s="339"/>
      <c r="JR63" s="339"/>
      <c r="JS63" s="339"/>
      <c r="JT63" s="339"/>
      <c r="JU63" s="339"/>
      <c r="JV63" s="339"/>
      <c r="JW63" s="339"/>
      <c r="JX63" s="339"/>
      <c r="JY63" s="339"/>
      <c r="JZ63" s="339"/>
      <c r="KA63" s="339"/>
      <c r="KB63" s="339"/>
      <c r="KC63" s="339"/>
      <c r="KD63" s="339"/>
      <c r="KE63" s="339"/>
      <c r="KF63" s="339"/>
      <c r="KG63" s="339"/>
      <c r="KH63" s="339"/>
      <c r="KI63" s="339"/>
      <c r="KJ63" s="339"/>
      <c r="KK63" s="339"/>
      <c r="KL63" s="339"/>
      <c r="KM63" s="339"/>
      <c r="KN63" s="339"/>
      <c r="KO63" s="339"/>
      <c r="KP63" s="339"/>
      <c r="KQ63" s="339"/>
      <c r="KR63" s="339"/>
      <c r="KS63" s="339"/>
      <c r="KT63" s="339"/>
      <c r="KU63" s="339"/>
      <c r="KV63" s="339"/>
      <c r="KW63" s="339"/>
      <c r="KX63" s="339"/>
      <c r="KY63" s="339"/>
      <c r="KZ63" s="339"/>
      <c r="LA63" s="339"/>
      <c r="LB63" s="339"/>
      <c r="LC63" s="339"/>
      <c r="LD63" s="339"/>
      <c r="LE63" s="339"/>
      <c r="LF63" s="339"/>
      <c r="LG63" s="339"/>
      <c r="LH63" s="339"/>
      <c r="LI63" s="339"/>
      <c r="LJ63" s="339"/>
      <c r="LK63" s="339"/>
      <c r="LL63" s="339"/>
      <c r="LM63" s="339"/>
      <c r="LN63" s="339"/>
      <c r="LO63" s="339"/>
      <c r="LP63" s="339"/>
      <c r="LQ63" s="339"/>
      <c r="LR63" s="339"/>
      <c r="LS63" s="339"/>
      <c r="LT63" s="339"/>
      <c r="LU63" s="339"/>
      <c r="LV63" s="339"/>
      <c r="LW63" s="339"/>
      <c r="LX63" s="339"/>
      <c r="LY63" s="339"/>
      <c r="LZ63" s="339"/>
      <c r="MA63" s="339"/>
      <c r="MB63" s="339"/>
      <c r="MC63" s="339"/>
      <c r="MD63" s="339"/>
      <c r="ME63" s="339"/>
      <c r="MF63" s="339"/>
      <c r="MG63" s="339"/>
      <c r="MH63" s="339"/>
      <c r="MI63" s="339"/>
      <c r="MJ63" s="339"/>
      <c r="MK63" s="339"/>
      <c r="ML63" s="339"/>
      <c r="MM63" s="339"/>
      <c r="MN63" s="339"/>
      <c r="MO63" s="339"/>
      <c r="MP63" s="339"/>
      <c r="MQ63" s="339"/>
      <c r="MR63" s="339"/>
      <c r="MS63" s="339"/>
      <c r="MT63" s="339"/>
      <c r="MU63" s="339"/>
      <c r="MV63" s="339"/>
      <c r="MW63" s="339"/>
      <c r="MX63" s="339"/>
      <c r="MY63" s="339"/>
      <c r="MZ63" s="339"/>
      <c r="NA63" s="339"/>
      <c r="NB63" s="339"/>
      <c r="NC63" s="339"/>
      <c r="ND63" s="339"/>
      <c r="NE63" s="339"/>
      <c r="NF63" s="339"/>
      <c r="NG63" s="339"/>
      <c r="NH63" s="339"/>
      <c r="NI63" s="339"/>
      <c r="NJ63" s="339"/>
      <c r="NK63" s="339"/>
      <c r="NL63" s="339"/>
      <c r="NM63" s="339"/>
      <c r="NN63" s="339"/>
      <c r="NO63" s="339"/>
      <c r="NP63" s="339"/>
      <c r="NQ63" s="339"/>
      <c r="NR63" s="339"/>
      <c r="NS63" s="339"/>
      <c r="NT63" s="339"/>
      <c r="NU63" s="339"/>
      <c r="NV63" s="339"/>
      <c r="NW63" s="339"/>
      <c r="NX63" s="339"/>
      <c r="NY63" s="339"/>
      <c r="NZ63" s="339"/>
      <c r="OA63" s="339"/>
      <c r="OB63" s="339"/>
      <c r="OC63" s="339"/>
      <c r="OD63" s="339"/>
      <c r="OE63" s="339"/>
      <c r="OF63" s="339"/>
      <c r="OG63" s="339"/>
      <c r="OH63" s="339"/>
      <c r="OI63" s="339"/>
      <c r="OJ63" s="339"/>
      <c r="OK63" s="339"/>
      <c r="OL63" s="339"/>
      <c r="OM63" s="339"/>
      <c r="ON63" s="339"/>
      <c r="OO63" s="339"/>
      <c r="OP63" s="339"/>
      <c r="OQ63" s="339"/>
      <c r="OR63" s="339"/>
      <c r="OS63" s="339"/>
      <c r="OT63" s="339"/>
      <c r="OU63" s="339"/>
      <c r="OV63" s="339"/>
      <c r="OW63" s="339"/>
      <c r="OX63" s="339"/>
      <c r="OY63" s="339"/>
      <c r="OZ63" s="339"/>
      <c r="PA63" s="339"/>
      <c r="PB63" s="339"/>
      <c r="PC63" s="339"/>
      <c r="PD63" s="339"/>
      <c r="PE63" s="339"/>
      <c r="PF63" s="339"/>
      <c r="PG63" s="339"/>
      <c r="PH63" s="339"/>
      <c r="PI63" s="339"/>
      <c r="PJ63" s="339"/>
      <c r="PK63" s="339"/>
      <c r="PL63" s="339"/>
      <c r="PM63" s="339"/>
      <c r="PN63" s="339"/>
      <c r="PO63" s="339"/>
      <c r="PP63" s="339"/>
      <c r="PQ63" s="339"/>
      <c r="PR63" s="339"/>
      <c r="PS63" s="339"/>
      <c r="PT63" s="339"/>
      <c r="PU63" s="339"/>
      <c r="PV63" s="339"/>
      <c r="PW63" s="339"/>
      <c r="PX63" s="339"/>
      <c r="PY63" s="339"/>
      <c r="PZ63" s="339"/>
      <c r="QA63" s="339"/>
      <c r="QB63" s="339"/>
      <c r="QC63" s="339"/>
      <c r="QD63" s="339"/>
      <c r="QE63" s="339"/>
      <c r="QF63" s="339"/>
      <c r="QG63" s="339"/>
      <c r="QH63" s="339"/>
      <c r="QI63" s="339"/>
      <c r="QJ63" s="339"/>
      <c r="QK63" s="339"/>
      <c r="QL63" s="339"/>
      <c r="QM63" s="339"/>
      <c r="QN63" s="339"/>
      <c r="QO63" s="339"/>
      <c r="QP63" s="339"/>
      <c r="QQ63" s="339"/>
      <c r="QR63" s="339"/>
      <c r="QS63" s="339"/>
      <c r="QT63" s="339"/>
      <c r="QU63" s="339"/>
      <c r="QV63" s="339"/>
      <c r="QW63" s="339"/>
      <c r="QX63" s="339"/>
      <c r="QY63" s="339"/>
      <c r="QZ63" s="339"/>
      <c r="RA63" s="339"/>
      <c r="RB63" s="339"/>
      <c r="RC63" s="339"/>
      <c r="RD63" s="339"/>
      <c r="RE63" s="339"/>
      <c r="RF63" s="339"/>
      <c r="RG63" s="339"/>
      <c r="RH63" s="339"/>
      <c r="RI63" s="339"/>
      <c r="RJ63" s="339"/>
      <c r="RK63" s="339"/>
      <c r="RL63" s="339"/>
      <c r="RM63" s="339"/>
      <c r="RN63" s="339"/>
      <c r="RO63" s="339"/>
      <c r="RP63" s="339"/>
      <c r="RQ63" s="339"/>
      <c r="RR63" s="339"/>
      <c r="RS63" s="339"/>
      <c r="RT63" s="339"/>
      <c r="RU63" s="339"/>
      <c r="RV63" s="339"/>
      <c r="RW63" s="339"/>
      <c r="RX63" s="339"/>
      <c r="RY63" s="339"/>
      <c r="RZ63" s="339"/>
      <c r="SA63" s="339"/>
      <c r="SB63" s="339"/>
      <c r="SC63" s="339"/>
      <c r="SD63" s="339"/>
      <c r="SE63" s="339"/>
      <c r="SF63" s="339"/>
      <c r="SG63" s="339"/>
      <c r="SH63" s="339"/>
      <c r="SI63" s="339"/>
      <c r="SJ63" s="339"/>
      <c r="SK63" s="339"/>
      <c r="SL63" s="339"/>
      <c r="SM63" s="339"/>
      <c r="SN63" s="339"/>
      <c r="SO63" s="339"/>
      <c r="SP63" s="339"/>
      <c r="SQ63" s="339"/>
      <c r="SR63" s="339"/>
      <c r="SS63" s="339"/>
      <c r="ST63" s="339"/>
      <c r="SU63" s="339"/>
      <c r="SV63" s="339"/>
      <c r="SW63" s="339"/>
      <c r="SX63" s="339"/>
      <c r="SY63" s="339"/>
      <c r="SZ63" s="339"/>
      <c r="TA63" s="339"/>
      <c r="TB63" s="339"/>
      <c r="TC63" s="339"/>
    </row>
    <row r="64" spans="1:523" s="340" customFormat="1">
      <c r="A64" s="405" t="s">
        <v>636</v>
      </c>
      <c r="B64" s="647" t="s">
        <v>509</v>
      </c>
      <c r="C64" s="362" t="s">
        <v>929</v>
      </c>
      <c r="D64" s="362" t="s">
        <v>930</v>
      </c>
      <c r="E64" s="360" t="s">
        <v>931</v>
      </c>
      <c r="F64" s="360" t="s">
        <v>873</v>
      </c>
      <c r="G64" s="361" t="s">
        <v>873</v>
      </c>
      <c r="H64" s="362" t="s">
        <v>1193</v>
      </c>
      <c r="I64" s="362" t="s">
        <v>1194</v>
      </c>
      <c r="J64" s="355" t="s">
        <v>890</v>
      </c>
      <c r="K64" s="400" t="s">
        <v>884</v>
      </c>
      <c r="L64" s="652">
        <v>1661.75</v>
      </c>
      <c r="M64" s="283"/>
      <c r="N64" s="339"/>
      <c r="O64" s="339"/>
      <c r="P64" s="339"/>
      <c r="Q64" s="339"/>
      <c r="R64" s="339"/>
      <c r="S64" s="339"/>
      <c r="T64" s="339"/>
      <c r="U64" s="339"/>
      <c r="V64" s="33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  <c r="AP64" s="339"/>
      <c r="AQ64" s="339"/>
      <c r="AR64" s="339"/>
      <c r="AS64" s="339"/>
      <c r="AT64" s="339"/>
      <c r="AU64" s="339"/>
      <c r="AV64" s="339"/>
      <c r="AW64" s="339"/>
      <c r="AX64" s="339"/>
      <c r="AY64" s="339"/>
      <c r="AZ64" s="339"/>
      <c r="BA64" s="339"/>
      <c r="BB64" s="339"/>
      <c r="BC64" s="339"/>
      <c r="BD64" s="339"/>
      <c r="BE64" s="339"/>
      <c r="BF64" s="339"/>
      <c r="BG64" s="339"/>
      <c r="BH64" s="339"/>
      <c r="BI64" s="339"/>
      <c r="BJ64" s="339"/>
      <c r="BK64" s="339"/>
      <c r="BL64" s="339"/>
      <c r="BM64" s="339"/>
      <c r="BN64" s="339"/>
      <c r="BO64" s="339"/>
      <c r="BP64" s="339"/>
      <c r="BQ64" s="339"/>
      <c r="BR64" s="339"/>
      <c r="BS64" s="339"/>
      <c r="BT64" s="339"/>
      <c r="BU64" s="339"/>
      <c r="BV64" s="339"/>
      <c r="BW64" s="339"/>
      <c r="BX64" s="339"/>
      <c r="BY64" s="339"/>
      <c r="BZ64" s="339"/>
      <c r="CA64" s="339"/>
      <c r="CB64" s="339"/>
      <c r="CC64" s="339"/>
      <c r="CD64" s="339"/>
      <c r="CE64" s="339"/>
      <c r="CF64" s="339"/>
      <c r="CG64" s="339"/>
      <c r="CH64" s="339"/>
      <c r="CI64" s="339"/>
      <c r="CJ64" s="339"/>
      <c r="CK64" s="339"/>
      <c r="CL64" s="339"/>
      <c r="CM64" s="339"/>
      <c r="CN64" s="339"/>
      <c r="CO64" s="339"/>
      <c r="CP64" s="339"/>
      <c r="CQ64" s="339"/>
      <c r="CR64" s="339"/>
      <c r="CS64" s="339"/>
      <c r="CT64" s="339"/>
      <c r="CU64" s="339"/>
      <c r="CV64" s="339"/>
      <c r="CW64" s="339"/>
      <c r="CX64" s="339"/>
      <c r="CY64" s="339"/>
      <c r="CZ64" s="339"/>
      <c r="DA64" s="339"/>
      <c r="DB64" s="339"/>
      <c r="DC64" s="339"/>
      <c r="DD64" s="339"/>
      <c r="DE64" s="339"/>
      <c r="DF64" s="339"/>
      <c r="DG64" s="339"/>
      <c r="DH64" s="339"/>
      <c r="DI64" s="339"/>
      <c r="DJ64" s="339"/>
      <c r="DK64" s="339"/>
      <c r="DL64" s="339"/>
      <c r="DM64" s="339"/>
      <c r="DN64" s="339"/>
      <c r="DO64" s="339"/>
      <c r="DP64" s="339"/>
      <c r="DQ64" s="339"/>
      <c r="DR64" s="339"/>
      <c r="DS64" s="339"/>
      <c r="DT64" s="339"/>
      <c r="DU64" s="339"/>
      <c r="DV64" s="339"/>
      <c r="DW64" s="339"/>
      <c r="DX64" s="339"/>
      <c r="DY64" s="339"/>
      <c r="DZ64" s="339"/>
      <c r="EA64" s="339"/>
      <c r="EB64" s="339"/>
      <c r="EC64" s="339"/>
      <c r="ED64" s="339"/>
      <c r="EE64" s="339"/>
      <c r="EF64" s="339"/>
      <c r="EG64" s="339"/>
      <c r="EH64" s="339"/>
      <c r="EI64" s="339"/>
      <c r="EJ64" s="339"/>
      <c r="EK64" s="339"/>
      <c r="EL64" s="339"/>
      <c r="EM64" s="339"/>
      <c r="EN64" s="339"/>
      <c r="EO64" s="339"/>
      <c r="EP64" s="339"/>
      <c r="EQ64" s="339"/>
      <c r="ER64" s="339"/>
      <c r="ES64" s="339"/>
      <c r="ET64" s="339"/>
      <c r="EU64" s="339"/>
      <c r="EV64" s="339"/>
      <c r="EW64" s="339"/>
      <c r="EX64" s="339"/>
      <c r="EY64" s="339"/>
      <c r="EZ64" s="339"/>
      <c r="FA64" s="339"/>
      <c r="FB64" s="339"/>
      <c r="FC64" s="339"/>
      <c r="FD64" s="339"/>
      <c r="FE64" s="339"/>
      <c r="FF64" s="339"/>
      <c r="FG64" s="339"/>
      <c r="FH64" s="339"/>
      <c r="FI64" s="339"/>
      <c r="FJ64" s="339"/>
      <c r="FK64" s="339"/>
      <c r="FL64" s="339"/>
      <c r="FM64" s="339"/>
      <c r="FN64" s="339"/>
      <c r="FO64" s="339"/>
      <c r="FP64" s="339"/>
      <c r="FQ64" s="339"/>
      <c r="FR64" s="339"/>
      <c r="FS64" s="339"/>
      <c r="FT64" s="339"/>
      <c r="FU64" s="339"/>
      <c r="FV64" s="339"/>
      <c r="FW64" s="339"/>
      <c r="FX64" s="339"/>
      <c r="FY64" s="339"/>
      <c r="FZ64" s="339"/>
      <c r="GA64" s="339"/>
      <c r="GB64" s="339"/>
      <c r="GC64" s="339"/>
      <c r="GD64" s="339"/>
      <c r="GE64" s="339"/>
      <c r="GF64" s="339"/>
      <c r="GG64" s="339"/>
      <c r="GH64" s="339"/>
      <c r="GI64" s="339"/>
      <c r="GJ64" s="339"/>
      <c r="GK64" s="339"/>
      <c r="GL64" s="339"/>
      <c r="GM64" s="339"/>
      <c r="GN64" s="339"/>
      <c r="GO64" s="339"/>
      <c r="GP64" s="339"/>
      <c r="GQ64" s="339"/>
      <c r="GR64" s="339"/>
      <c r="GS64" s="339"/>
      <c r="GT64" s="339"/>
      <c r="GU64" s="339"/>
      <c r="GV64" s="339"/>
      <c r="GW64" s="339"/>
      <c r="GX64" s="339"/>
      <c r="GY64" s="339"/>
      <c r="GZ64" s="339"/>
      <c r="HA64" s="339"/>
      <c r="HB64" s="339"/>
      <c r="HC64" s="339"/>
      <c r="HD64" s="339"/>
      <c r="HE64" s="339"/>
      <c r="HF64" s="339"/>
      <c r="HG64" s="339"/>
      <c r="HH64" s="339"/>
      <c r="HI64" s="339"/>
      <c r="HJ64" s="339"/>
      <c r="HK64" s="339"/>
      <c r="HL64" s="339"/>
      <c r="HM64" s="339"/>
      <c r="HN64" s="339"/>
      <c r="HO64" s="339"/>
      <c r="HP64" s="339"/>
      <c r="HQ64" s="339"/>
      <c r="HR64" s="339"/>
      <c r="HS64" s="339"/>
      <c r="HT64" s="339"/>
      <c r="HU64" s="339"/>
      <c r="HV64" s="339"/>
      <c r="HW64" s="339"/>
      <c r="HX64" s="339"/>
      <c r="HY64" s="339"/>
      <c r="HZ64" s="339"/>
      <c r="IA64" s="339"/>
      <c r="IB64" s="339"/>
      <c r="IC64" s="339"/>
      <c r="ID64" s="339"/>
      <c r="IE64" s="339"/>
      <c r="IF64" s="339"/>
      <c r="IG64" s="339"/>
      <c r="IH64" s="339"/>
      <c r="II64" s="339"/>
      <c r="IJ64" s="339"/>
      <c r="IK64" s="339"/>
      <c r="IL64" s="339"/>
      <c r="IM64" s="339"/>
      <c r="IN64" s="339"/>
      <c r="IO64" s="339"/>
      <c r="IP64" s="339"/>
      <c r="IQ64" s="339"/>
      <c r="IR64" s="339"/>
      <c r="IS64" s="339"/>
      <c r="IT64" s="339"/>
      <c r="IU64" s="339"/>
      <c r="IV64" s="339"/>
      <c r="IW64" s="339"/>
      <c r="IX64" s="339"/>
      <c r="IY64" s="339"/>
      <c r="IZ64" s="339"/>
      <c r="JA64" s="339"/>
      <c r="JB64" s="339"/>
      <c r="JC64" s="339"/>
      <c r="JD64" s="339"/>
      <c r="JE64" s="339"/>
      <c r="JF64" s="339"/>
      <c r="JG64" s="339"/>
      <c r="JH64" s="339"/>
      <c r="JI64" s="339"/>
      <c r="JJ64" s="339"/>
      <c r="JK64" s="339"/>
      <c r="JL64" s="339"/>
      <c r="JM64" s="339"/>
      <c r="JN64" s="339"/>
      <c r="JO64" s="339"/>
      <c r="JP64" s="339"/>
      <c r="JQ64" s="339"/>
      <c r="JR64" s="339"/>
      <c r="JS64" s="339"/>
      <c r="JT64" s="339"/>
      <c r="JU64" s="339"/>
      <c r="JV64" s="339"/>
      <c r="JW64" s="339"/>
      <c r="JX64" s="339"/>
      <c r="JY64" s="339"/>
      <c r="JZ64" s="339"/>
      <c r="KA64" s="339"/>
      <c r="KB64" s="339"/>
      <c r="KC64" s="339"/>
      <c r="KD64" s="339"/>
      <c r="KE64" s="339"/>
      <c r="KF64" s="339"/>
      <c r="KG64" s="339"/>
      <c r="KH64" s="339"/>
      <c r="KI64" s="339"/>
      <c r="KJ64" s="339"/>
      <c r="KK64" s="339"/>
      <c r="KL64" s="339"/>
      <c r="KM64" s="339"/>
      <c r="KN64" s="339"/>
      <c r="KO64" s="339"/>
      <c r="KP64" s="339"/>
      <c r="KQ64" s="339"/>
      <c r="KR64" s="339"/>
      <c r="KS64" s="339"/>
      <c r="KT64" s="339"/>
      <c r="KU64" s="339"/>
      <c r="KV64" s="339"/>
      <c r="KW64" s="339"/>
      <c r="KX64" s="339"/>
      <c r="KY64" s="339"/>
      <c r="KZ64" s="339"/>
      <c r="LA64" s="339"/>
      <c r="LB64" s="339"/>
      <c r="LC64" s="339"/>
      <c r="LD64" s="339"/>
      <c r="LE64" s="339"/>
      <c r="LF64" s="339"/>
      <c r="LG64" s="339"/>
      <c r="LH64" s="339"/>
      <c r="LI64" s="339"/>
      <c r="LJ64" s="339"/>
      <c r="LK64" s="339"/>
      <c r="LL64" s="339"/>
      <c r="LM64" s="339"/>
      <c r="LN64" s="339"/>
      <c r="LO64" s="339"/>
      <c r="LP64" s="339"/>
      <c r="LQ64" s="339"/>
      <c r="LR64" s="339"/>
      <c r="LS64" s="339"/>
      <c r="LT64" s="339"/>
      <c r="LU64" s="339"/>
      <c r="LV64" s="339"/>
      <c r="LW64" s="339"/>
      <c r="LX64" s="339"/>
      <c r="LY64" s="339"/>
      <c r="LZ64" s="339"/>
      <c r="MA64" s="339"/>
      <c r="MB64" s="339"/>
      <c r="MC64" s="339"/>
      <c r="MD64" s="339"/>
      <c r="ME64" s="339"/>
      <c r="MF64" s="339"/>
      <c r="MG64" s="339"/>
      <c r="MH64" s="339"/>
      <c r="MI64" s="339"/>
      <c r="MJ64" s="339"/>
      <c r="MK64" s="339"/>
      <c r="ML64" s="339"/>
      <c r="MM64" s="339"/>
      <c r="MN64" s="339"/>
      <c r="MO64" s="339"/>
      <c r="MP64" s="339"/>
      <c r="MQ64" s="339"/>
      <c r="MR64" s="339"/>
      <c r="MS64" s="339"/>
      <c r="MT64" s="339"/>
      <c r="MU64" s="339"/>
      <c r="MV64" s="339"/>
      <c r="MW64" s="339"/>
      <c r="MX64" s="339"/>
      <c r="MY64" s="339"/>
      <c r="MZ64" s="339"/>
      <c r="NA64" s="339"/>
      <c r="NB64" s="339"/>
      <c r="NC64" s="339"/>
      <c r="ND64" s="339"/>
      <c r="NE64" s="339"/>
      <c r="NF64" s="339"/>
      <c r="NG64" s="339"/>
      <c r="NH64" s="339"/>
      <c r="NI64" s="339"/>
      <c r="NJ64" s="339"/>
      <c r="NK64" s="339"/>
      <c r="NL64" s="339"/>
      <c r="NM64" s="339"/>
      <c r="NN64" s="339"/>
      <c r="NO64" s="339"/>
      <c r="NP64" s="339"/>
      <c r="NQ64" s="339"/>
      <c r="NR64" s="339"/>
      <c r="NS64" s="339"/>
      <c r="NT64" s="339"/>
      <c r="NU64" s="339"/>
      <c r="NV64" s="339"/>
      <c r="NW64" s="339"/>
      <c r="NX64" s="339"/>
      <c r="NY64" s="339"/>
      <c r="NZ64" s="339"/>
      <c r="OA64" s="339"/>
      <c r="OB64" s="339"/>
      <c r="OC64" s="339"/>
      <c r="OD64" s="339"/>
      <c r="OE64" s="339"/>
      <c r="OF64" s="339"/>
      <c r="OG64" s="339"/>
      <c r="OH64" s="339"/>
      <c r="OI64" s="339"/>
      <c r="OJ64" s="339"/>
      <c r="OK64" s="339"/>
      <c r="OL64" s="339"/>
      <c r="OM64" s="339"/>
      <c r="ON64" s="339"/>
      <c r="OO64" s="339"/>
      <c r="OP64" s="339"/>
      <c r="OQ64" s="339"/>
      <c r="OR64" s="339"/>
      <c r="OS64" s="339"/>
      <c r="OT64" s="339"/>
      <c r="OU64" s="339"/>
      <c r="OV64" s="339"/>
      <c r="OW64" s="339"/>
      <c r="OX64" s="339"/>
      <c r="OY64" s="339"/>
      <c r="OZ64" s="339"/>
      <c r="PA64" s="339"/>
      <c r="PB64" s="339"/>
      <c r="PC64" s="339"/>
      <c r="PD64" s="339"/>
      <c r="PE64" s="339"/>
      <c r="PF64" s="339"/>
      <c r="PG64" s="339"/>
      <c r="PH64" s="339"/>
      <c r="PI64" s="339"/>
      <c r="PJ64" s="339"/>
      <c r="PK64" s="339"/>
      <c r="PL64" s="339"/>
      <c r="PM64" s="339"/>
      <c r="PN64" s="339"/>
      <c r="PO64" s="339"/>
      <c r="PP64" s="339"/>
      <c r="PQ64" s="339"/>
      <c r="PR64" s="339"/>
      <c r="PS64" s="339"/>
      <c r="PT64" s="339"/>
      <c r="PU64" s="339"/>
      <c r="PV64" s="339"/>
      <c r="PW64" s="339"/>
      <c r="PX64" s="339"/>
      <c r="PY64" s="339"/>
      <c r="PZ64" s="339"/>
      <c r="QA64" s="339"/>
      <c r="QB64" s="339"/>
      <c r="QC64" s="339"/>
      <c r="QD64" s="339"/>
      <c r="QE64" s="339"/>
      <c r="QF64" s="339"/>
      <c r="QG64" s="339"/>
      <c r="QH64" s="339"/>
      <c r="QI64" s="339"/>
      <c r="QJ64" s="339"/>
      <c r="QK64" s="339"/>
      <c r="QL64" s="339"/>
      <c r="QM64" s="339"/>
      <c r="QN64" s="339"/>
      <c r="QO64" s="339"/>
      <c r="QP64" s="339"/>
      <c r="QQ64" s="339"/>
      <c r="QR64" s="339"/>
      <c r="QS64" s="339"/>
      <c r="QT64" s="339"/>
      <c r="QU64" s="339"/>
      <c r="QV64" s="339"/>
      <c r="QW64" s="339"/>
      <c r="QX64" s="339"/>
      <c r="QY64" s="339"/>
      <c r="QZ64" s="339"/>
      <c r="RA64" s="339"/>
      <c r="RB64" s="339"/>
      <c r="RC64" s="339"/>
      <c r="RD64" s="339"/>
      <c r="RE64" s="339"/>
      <c r="RF64" s="339"/>
      <c r="RG64" s="339"/>
      <c r="RH64" s="339"/>
      <c r="RI64" s="339"/>
      <c r="RJ64" s="339"/>
      <c r="RK64" s="339"/>
      <c r="RL64" s="339"/>
      <c r="RM64" s="339"/>
      <c r="RN64" s="339"/>
      <c r="RO64" s="339"/>
      <c r="RP64" s="339"/>
      <c r="RQ64" s="339"/>
      <c r="RR64" s="339"/>
      <c r="RS64" s="339"/>
      <c r="RT64" s="339"/>
      <c r="RU64" s="339"/>
      <c r="RV64" s="339"/>
      <c r="RW64" s="339"/>
      <c r="RX64" s="339"/>
      <c r="RY64" s="339"/>
      <c r="RZ64" s="339"/>
      <c r="SA64" s="339"/>
      <c r="SB64" s="339"/>
      <c r="SC64" s="339"/>
      <c r="SD64" s="339"/>
      <c r="SE64" s="339"/>
      <c r="SF64" s="339"/>
      <c r="SG64" s="339"/>
      <c r="SH64" s="339"/>
      <c r="SI64" s="339"/>
      <c r="SJ64" s="339"/>
      <c r="SK64" s="339"/>
      <c r="SL64" s="339"/>
      <c r="SM64" s="339"/>
      <c r="SN64" s="339"/>
      <c r="SO64" s="339"/>
      <c r="SP64" s="339"/>
      <c r="SQ64" s="339"/>
      <c r="SR64" s="339"/>
      <c r="SS64" s="339"/>
      <c r="ST64" s="339"/>
      <c r="SU64" s="339"/>
      <c r="SV64" s="339"/>
      <c r="SW64" s="339"/>
      <c r="SX64" s="339"/>
      <c r="SY64" s="339"/>
      <c r="SZ64" s="339"/>
      <c r="TA64" s="339"/>
      <c r="TB64" s="339"/>
      <c r="TC64" s="339"/>
    </row>
    <row r="65" spans="1:523" s="340" customFormat="1">
      <c r="A65" s="405" t="s">
        <v>636</v>
      </c>
      <c r="B65" s="647" t="s">
        <v>509</v>
      </c>
      <c r="C65" s="359" t="s">
        <v>875</v>
      </c>
      <c r="D65" s="359" t="s">
        <v>897</v>
      </c>
      <c r="E65" s="360" t="s">
        <v>898</v>
      </c>
      <c r="F65" s="360" t="s">
        <v>873</v>
      </c>
      <c r="G65" s="361" t="s">
        <v>873</v>
      </c>
      <c r="H65" s="359" t="s">
        <v>1195</v>
      </c>
      <c r="I65" s="359" t="s">
        <v>1162</v>
      </c>
      <c r="J65" s="352" t="s">
        <v>1196</v>
      </c>
      <c r="K65" s="403">
        <v>2610606</v>
      </c>
      <c r="L65" s="401">
        <v>4000</v>
      </c>
      <c r="M65" s="283"/>
      <c r="N65" s="339"/>
      <c r="O65" s="339"/>
      <c r="P65" s="339"/>
      <c r="Q65" s="339"/>
      <c r="R65" s="339"/>
      <c r="S65" s="339"/>
      <c r="T65" s="339"/>
      <c r="U65" s="339"/>
      <c r="V65" s="339"/>
      <c r="W65" s="339"/>
      <c r="X65" s="339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339"/>
      <c r="AJ65" s="339"/>
      <c r="AK65" s="339"/>
      <c r="AL65" s="339"/>
      <c r="AM65" s="339"/>
      <c r="AN65" s="339"/>
      <c r="AO65" s="339"/>
      <c r="AP65" s="339"/>
      <c r="AQ65" s="339"/>
      <c r="AR65" s="339"/>
      <c r="AS65" s="339"/>
      <c r="AT65" s="339"/>
      <c r="AU65" s="339"/>
      <c r="AV65" s="339"/>
      <c r="AW65" s="339"/>
      <c r="AX65" s="339"/>
      <c r="AY65" s="339"/>
      <c r="AZ65" s="339"/>
      <c r="BA65" s="339"/>
      <c r="BB65" s="339"/>
      <c r="BC65" s="339"/>
      <c r="BD65" s="339"/>
      <c r="BE65" s="339"/>
      <c r="BF65" s="339"/>
      <c r="BG65" s="339"/>
      <c r="BH65" s="339"/>
      <c r="BI65" s="339"/>
      <c r="BJ65" s="339"/>
      <c r="BK65" s="339"/>
      <c r="BL65" s="339"/>
      <c r="BM65" s="339"/>
      <c r="BN65" s="339"/>
      <c r="BO65" s="339"/>
      <c r="BP65" s="339"/>
      <c r="BQ65" s="339"/>
      <c r="BR65" s="339"/>
      <c r="BS65" s="339"/>
      <c r="BT65" s="339"/>
      <c r="BU65" s="339"/>
      <c r="BV65" s="339"/>
      <c r="BW65" s="339"/>
      <c r="BX65" s="339"/>
      <c r="BY65" s="339"/>
      <c r="BZ65" s="339"/>
      <c r="CA65" s="339"/>
      <c r="CB65" s="339"/>
      <c r="CC65" s="339"/>
      <c r="CD65" s="339"/>
      <c r="CE65" s="339"/>
      <c r="CF65" s="339"/>
      <c r="CG65" s="339"/>
      <c r="CH65" s="339"/>
      <c r="CI65" s="339"/>
      <c r="CJ65" s="339"/>
      <c r="CK65" s="339"/>
      <c r="CL65" s="339"/>
      <c r="CM65" s="339"/>
      <c r="CN65" s="339"/>
      <c r="CO65" s="339"/>
      <c r="CP65" s="339"/>
      <c r="CQ65" s="339"/>
      <c r="CR65" s="339"/>
      <c r="CS65" s="339"/>
      <c r="CT65" s="339"/>
      <c r="CU65" s="339"/>
      <c r="CV65" s="339"/>
      <c r="CW65" s="339"/>
      <c r="CX65" s="339"/>
      <c r="CY65" s="339"/>
      <c r="CZ65" s="339"/>
      <c r="DA65" s="339"/>
      <c r="DB65" s="339"/>
      <c r="DC65" s="339"/>
      <c r="DD65" s="339"/>
      <c r="DE65" s="339"/>
      <c r="DF65" s="339"/>
      <c r="DG65" s="339"/>
      <c r="DH65" s="339"/>
      <c r="DI65" s="339"/>
      <c r="DJ65" s="339"/>
      <c r="DK65" s="339"/>
      <c r="DL65" s="339"/>
      <c r="DM65" s="339"/>
      <c r="DN65" s="339"/>
      <c r="DO65" s="339"/>
      <c r="DP65" s="339"/>
      <c r="DQ65" s="339"/>
      <c r="DR65" s="339"/>
      <c r="DS65" s="339"/>
      <c r="DT65" s="339"/>
      <c r="DU65" s="339"/>
      <c r="DV65" s="339"/>
      <c r="DW65" s="339"/>
      <c r="DX65" s="339"/>
      <c r="DY65" s="339"/>
      <c r="DZ65" s="339"/>
      <c r="EA65" s="339"/>
      <c r="EB65" s="339"/>
      <c r="EC65" s="339"/>
      <c r="ED65" s="339"/>
      <c r="EE65" s="339"/>
      <c r="EF65" s="339"/>
      <c r="EG65" s="339"/>
      <c r="EH65" s="339"/>
      <c r="EI65" s="339"/>
      <c r="EJ65" s="339"/>
      <c r="EK65" s="339"/>
      <c r="EL65" s="339"/>
      <c r="EM65" s="339"/>
      <c r="EN65" s="339"/>
      <c r="EO65" s="339"/>
      <c r="EP65" s="339"/>
      <c r="EQ65" s="339"/>
      <c r="ER65" s="339"/>
      <c r="ES65" s="339"/>
      <c r="ET65" s="339"/>
      <c r="EU65" s="339"/>
      <c r="EV65" s="339"/>
      <c r="EW65" s="339"/>
      <c r="EX65" s="339"/>
      <c r="EY65" s="339"/>
      <c r="EZ65" s="339"/>
      <c r="FA65" s="339"/>
      <c r="FB65" s="339"/>
      <c r="FC65" s="339"/>
      <c r="FD65" s="339"/>
      <c r="FE65" s="339"/>
      <c r="FF65" s="339"/>
      <c r="FG65" s="339"/>
      <c r="FH65" s="339"/>
      <c r="FI65" s="339"/>
      <c r="FJ65" s="339"/>
      <c r="FK65" s="339"/>
      <c r="FL65" s="339"/>
      <c r="FM65" s="339"/>
      <c r="FN65" s="339"/>
      <c r="FO65" s="339"/>
      <c r="FP65" s="339"/>
      <c r="FQ65" s="339"/>
      <c r="FR65" s="339"/>
      <c r="FS65" s="339"/>
      <c r="FT65" s="339"/>
      <c r="FU65" s="339"/>
      <c r="FV65" s="339"/>
      <c r="FW65" s="339"/>
      <c r="FX65" s="339"/>
      <c r="FY65" s="339"/>
      <c r="FZ65" s="339"/>
      <c r="GA65" s="339"/>
      <c r="GB65" s="339"/>
      <c r="GC65" s="339"/>
      <c r="GD65" s="339"/>
      <c r="GE65" s="339"/>
      <c r="GF65" s="339"/>
      <c r="GG65" s="339"/>
      <c r="GH65" s="339"/>
      <c r="GI65" s="339"/>
      <c r="GJ65" s="339"/>
      <c r="GK65" s="339"/>
      <c r="GL65" s="339"/>
      <c r="GM65" s="339"/>
      <c r="GN65" s="339"/>
      <c r="GO65" s="339"/>
      <c r="GP65" s="339"/>
      <c r="GQ65" s="339"/>
      <c r="GR65" s="339"/>
      <c r="GS65" s="339"/>
      <c r="GT65" s="339"/>
      <c r="GU65" s="339"/>
      <c r="GV65" s="339"/>
      <c r="GW65" s="339"/>
      <c r="GX65" s="339"/>
      <c r="GY65" s="339"/>
      <c r="GZ65" s="339"/>
      <c r="HA65" s="339"/>
      <c r="HB65" s="339"/>
      <c r="HC65" s="339"/>
      <c r="HD65" s="339"/>
      <c r="HE65" s="339"/>
      <c r="HF65" s="339"/>
      <c r="HG65" s="339"/>
      <c r="HH65" s="339"/>
      <c r="HI65" s="339"/>
      <c r="HJ65" s="339"/>
      <c r="HK65" s="339"/>
      <c r="HL65" s="339"/>
      <c r="HM65" s="339"/>
      <c r="HN65" s="339"/>
      <c r="HO65" s="339"/>
      <c r="HP65" s="339"/>
      <c r="HQ65" s="339"/>
      <c r="HR65" s="339"/>
      <c r="HS65" s="339"/>
      <c r="HT65" s="339"/>
      <c r="HU65" s="339"/>
      <c r="HV65" s="339"/>
      <c r="HW65" s="339"/>
      <c r="HX65" s="339"/>
      <c r="HY65" s="339"/>
      <c r="HZ65" s="339"/>
      <c r="IA65" s="339"/>
      <c r="IB65" s="339"/>
      <c r="IC65" s="339"/>
      <c r="ID65" s="339"/>
      <c r="IE65" s="339"/>
      <c r="IF65" s="339"/>
      <c r="IG65" s="339"/>
      <c r="IH65" s="339"/>
      <c r="II65" s="339"/>
      <c r="IJ65" s="339"/>
      <c r="IK65" s="339"/>
      <c r="IL65" s="339"/>
      <c r="IM65" s="339"/>
      <c r="IN65" s="339"/>
      <c r="IO65" s="339"/>
      <c r="IP65" s="339"/>
      <c r="IQ65" s="339"/>
      <c r="IR65" s="339"/>
      <c r="IS65" s="339"/>
      <c r="IT65" s="339"/>
      <c r="IU65" s="339"/>
      <c r="IV65" s="339"/>
      <c r="IW65" s="339"/>
      <c r="IX65" s="339"/>
      <c r="IY65" s="339"/>
      <c r="IZ65" s="339"/>
      <c r="JA65" s="339"/>
      <c r="JB65" s="339"/>
      <c r="JC65" s="339"/>
      <c r="JD65" s="339"/>
      <c r="JE65" s="339"/>
      <c r="JF65" s="339"/>
      <c r="JG65" s="339"/>
      <c r="JH65" s="339"/>
      <c r="JI65" s="339"/>
      <c r="JJ65" s="339"/>
      <c r="JK65" s="339"/>
      <c r="JL65" s="339"/>
      <c r="JM65" s="339"/>
      <c r="JN65" s="339"/>
      <c r="JO65" s="339"/>
      <c r="JP65" s="339"/>
      <c r="JQ65" s="339"/>
      <c r="JR65" s="339"/>
      <c r="JS65" s="339"/>
      <c r="JT65" s="339"/>
      <c r="JU65" s="339"/>
      <c r="JV65" s="339"/>
      <c r="JW65" s="339"/>
      <c r="JX65" s="339"/>
      <c r="JY65" s="339"/>
      <c r="JZ65" s="339"/>
      <c r="KA65" s="339"/>
      <c r="KB65" s="339"/>
      <c r="KC65" s="339"/>
      <c r="KD65" s="339"/>
      <c r="KE65" s="339"/>
      <c r="KF65" s="339"/>
      <c r="KG65" s="339"/>
      <c r="KH65" s="339"/>
      <c r="KI65" s="339"/>
      <c r="KJ65" s="339"/>
      <c r="KK65" s="339"/>
      <c r="KL65" s="339"/>
      <c r="KM65" s="339"/>
      <c r="KN65" s="339"/>
      <c r="KO65" s="339"/>
      <c r="KP65" s="339"/>
      <c r="KQ65" s="339"/>
      <c r="KR65" s="339"/>
      <c r="KS65" s="339"/>
      <c r="KT65" s="339"/>
      <c r="KU65" s="339"/>
      <c r="KV65" s="339"/>
      <c r="KW65" s="339"/>
      <c r="KX65" s="339"/>
      <c r="KY65" s="339"/>
      <c r="KZ65" s="339"/>
      <c r="LA65" s="339"/>
      <c r="LB65" s="339"/>
      <c r="LC65" s="339"/>
      <c r="LD65" s="339"/>
      <c r="LE65" s="339"/>
      <c r="LF65" s="339"/>
      <c r="LG65" s="339"/>
      <c r="LH65" s="339"/>
      <c r="LI65" s="339"/>
      <c r="LJ65" s="339"/>
      <c r="LK65" s="339"/>
      <c r="LL65" s="339"/>
      <c r="LM65" s="339"/>
      <c r="LN65" s="339"/>
      <c r="LO65" s="339"/>
      <c r="LP65" s="339"/>
      <c r="LQ65" s="339"/>
      <c r="LR65" s="339"/>
      <c r="LS65" s="339"/>
      <c r="LT65" s="339"/>
      <c r="LU65" s="339"/>
      <c r="LV65" s="339"/>
      <c r="LW65" s="339"/>
      <c r="LX65" s="339"/>
      <c r="LY65" s="339"/>
      <c r="LZ65" s="339"/>
      <c r="MA65" s="339"/>
      <c r="MB65" s="339"/>
      <c r="MC65" s="339"/>
      <c r="MD65" s="339"/>
      <c r="ME65" s="339"/>
      <c r="MF65" s="339"/>
      <c r="MG65" s="339"/>
      <c r="MH65" s="339"/>
      <c r="MI65" s="339"/>
      <c r="MJ65" s="339"/>
      <c r="MK65" s="339"/>
      <c r="ML65" s="339"/>
      <c r="MM65" s="339"/>
      <c r="MN65" s="339"/>
      <c r="MO65" s="339"/>
      <c r="MP65" s="339"/>
      <c r="MQ65" s="339"/>
      <c r="MR65" s="339"/>
      <c r="MS65" s="339"/>
      <c r="MT65" s="339"/>
      <c r="MU65" s="339"/>
      <c r="MV65" s="339"/>
      <c r="MW65" s="339"/>
      <c r="MX65" s="339"/>
      <c r="MY65" s="339"/>
      <c r="MZ65" s="339"/>
      <c r="NA65" s="339"/>
      <c r="NB65" s="339"/>
      <c r="NC65" s="339"/>
      <c r="ND65" s="339"/>
      <c r="NE65" s="339"/>
      <c r="NF65" s="339"/>
      <c r="NG65" s="339"/>
      <c r="NH65" s="339"/>
      <c r="NI65" s="339"/>
      <c r="NJ65" s="339"/>
      <c r="NK65" s="339"/>
      <c r="NL65" s="339"/>
      <c r="NM65" s="339"/>
      <c r="NN65" s="339"/>
      <c r="NO65" s="339"/>
      <c r="NP65" s="339"/>
      <c r="NQ65" s="339"/>
      <c r="NR65" s="339"/>
      <c r="NS65" s="339"/>
      <c r="NT65" s="339"/>
      <c r="NU65" s="339"/>
      <c r="NV65" s="339"/>
      <c r="NW65" s="339"/>
      <c r="NX65" s="339"/>
      <c r="NY65" s="339"/>
      <c r="NZ65" s="339"/>
      <c r="OA65" s="339"/>
      <c r="OB65" s="339"/>
      <c r="OC65" s="339"/>
      <c r="OD65" s="339"/>
      <c r="OE65" s="339"/>
      <c r="OF65" s="339"/>
      <c r="OG65" s="339"/>
      <c r="OH65" s="339"/>
      <c r="OI65" s="339"/>
      <c r="OJ65" s="339"/>
      <c r="OK65" s="339"/>
      <c r="OL65" s="339"/>
      <c r="OM65" s="339"/>
      <c r="ON65" s="339"/>
      <c r="OO65" s="339"/>
      <c r="OP65" s="339"/>
      <c r="OQ65" s="339"/>
      <c r="OR65" s="339"/>
      <c r="OS65" s="339"/>
      <c r="OT65" s="339"/>
      <c r="OU65" s="339"/>
      <c r="OV65" s="339"/>
      <c r="OW65" s="339"/>
      <c r="OX65" s="339"/>
      <c r="OY65" s="339"/>
      <c r="OZ65" s="339"/>
      <c r="PA65" s="339"/>
      <c r="PB65" s="339"/>
      <c r="PC65" s="339"/>
      <c r="PD65" s="339"/>
      <c r="PE65" s="339"/>
      <c r="PF65" s="339"/>
      <c r="PG65" s="339"/>
      <c r="PH65" s="339"/>
      <c r="PI65" s="339"/>
      <c r="PJ65" s="339"/>
      <c r="PK65" s="339"/>
      <c r="PL65" s="339"/>
      <c r="PM65" s="339"/>
      <c r="PN65" s="339"/>
      <c r="PO65" s="339"/>
      <c r="PP65" s="339"/>
      <c r="PQ65" s="339"/>
      <c r="PR65" s="339"/>
      <c r="PS65" s="339"/>
      <c r="PT65" s="339"/>
      <c r="PU65" s="339"/>
      <c r="PV65" s="339"/>
      <c r="PW65" s="339"/>
      <c r="PX65" s="339"/>
      <c r="PY65" s="339"/>
      <c r="PZ65" s="339"/>
      <c r="QA65" s="339"/>
      <c r="QB65" s="339"/>
      <c r="QC65" s="339"/>
      <c r="QD65" s="339"/>
      <c r="QE65" s="339"/>
      <c r="QF65" s="339"/>
      <c r="QG65" s="339"/>
      <c r="QH65" s="339"/>
      <c r="QI65" s="339"/>
      <c r="QJ65" s="339"/>
      <c r="QK65" s="339"/>
      <c r="QL65" s="339"/>
      <c r="QM65" s="339"/>
      <c r="QN65" s="339"/>
      <c r="QO65" s="339"/>
      <c r="QP65" s="339"/>
      <c r="QQ65" s="339"/>
      <c r="QR65" s="339"/>
      <c r="QS65" s="339"/>
      <c r="QT65" s="339"/>
      <c r="QU65" s="339"/>
      <c r="QV65" s="339"/>
      <c r="QW65" s="339"/>
      <c r="QX65" s="339"/>
      <c r="QY65" s="339"/>
      <c r="QZ65" s="339"/>
      <c r="RA65" s="339"/>
      <c r="RB65" s="339"/>
      <c r="RC65" s="339"/>
      <c r="RD65" s="339"/>
      <c r="RE65" s="339"/>
      <c r="RF65" s="339"/>
      <c r="RG65" s="339"/>
      <c r="RH65" s="339"/>
      <c r="RI65" s="339"/>
      <c r="RJ65" s="339"/>
      <c r="RK65" s="339"/>
      <c r="RL65" s="339"/>
      <c r="RM65" s="339"/>
      <c r="RN65" s="339"/>
      <c r="RO65" s="339"/>
      <c r="RP65" s="339"/>
      <c r="RQ65" s="339"/>
      <c r="RR65" s="339"/>
      <c r="RS65" s="339"/>
      <c r="RT65" s="339"/>
      <c r="RU65" s="339"/>
      <c r="RV65" s="339"/>
      <c r="RW65" s="339"/>
      <c r="RX65" s="339"/>
      <c r="RY65" s="339"/>
      <c r="RZ65" s="339"/>
      <c r="SA65" s="339"/>
      <c r="SB65" s="339"/>
      <c r="SC65" s="339"/>
      <c r="SD65" s="339"/>
      <c r="SE65" s="339"/>
      <c r="SF65" s="339"/>
      <c r="SG65" s="339"/>
      <c r="SH65" s="339"/>
      <c r="SI65" s="339"/>
      <c r="SJ65" s="339"/>
      <c r="SK65" s="339"/>
      <c r="SL65" s="339"/>
      <c r="SM65" s="339"/>
      <c r="SN65" s="339"/>
      <c r="SO65" s="339"/>
      <c r="SP65" s="339"/>
      <c r="SQ65" s="339"/>
      <c r="SR65" s="339"/>
      <c r="SS65" s="339"/>
      <c r="ST65" s="339"/>
      <c r="SU65" s="339"/>
      <c r="SV65" s="339"/>
      <c r="SW65" s="339"/>
      <c r="SX65" s="339"/>
      <c r="SY65" s="339"/>
      <c r="SZ65" s="339"/>
      <c r="TA65" s="339"/>
      <c r="TB65" s="339"/>
      <c r="TC65" s="339"/>
    </row>
    <row r="66" spans="1:523" s="340" customFormat="1">
      <c r="A66" s="405" t="s">
        <v>636</v>
      </c>
      <c r="B66" s="647" t="s">
        <v>509</v>
      </c>
      <c r="C66" s="359" t="s">
        <v>879</v>
      </c>
      <c r="D66" s="359" t="s">
        <v>597</v>
      </c>
      <c r="E66" s="360" t="s">
        <v>598</v>
      </c>
      <c r="F66" s="360" t="s">
        <v>873</v>
      </c>
      <c r="G66" s="361" t="s">
        <v>873</v>
      </c>
      <c r="H66" s="359" t="s">
        <v>1197</v>
      </c>
      <c r="I66" s="359" t="s">
        <v>1198</v>
      </c>
      <c r="J66" s="352" t="s">
        <v>1199</v>
      </c>
      <c r="K66" s="356">
        <v>2611606</v>
      </c>
      <c r="L66" s="401">
        <v>14547.17</v>
      </c>
      <c r="M66" s="283"/>
      <c r="N66" s="339"/>
      <c r="O66" s="339"/>
      <c r="P66" s="339"/>
      <c r="Q66" s="339"/>
      <c r="R66" s="339"/>
      <c r="S66" s="339"/>
      <c r="T66" s="339"/>
      <c r="U66" s="339"/>
      <c r="V66" s="339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  <c r="AX66" s="339"/>
      <c r="AY66" s="339"/>
      <c r="AZ66" s="339"/>
      <c r="BA66" s="339"/>
      <c r="BB66" s="339"/>
      <c r="BC66" s="339"/>
      <c r="BD66" s="339"/>
      <c r="BE66" s="339"/>
      <c r="BF66" s="339"/>
      <c r="BG66" s="339"/>
      <c r="BH66" s="339"/>
      <c r="BI66" s="339"/>
      <c r="BJ66" s="339"/>
      <c r="BK66" s="339"/>
      <c r="BL66" s="339"/>
      <c r="BM66" s="339"/>
      <c r="BN66" s="339"/>
      <c r="BO66" s="339"/>
      <c r="BP66" s="339"/>
      <c r="BQ66" s="339"/>
      <c r="BR66" s="339"/>
      <c r="BS66" s="339"/>
      <c r="BT66" s="339"/>
      <c r="BU66" s="339"/>
      <c r="BV66" s="339"/>
      <c r="BW66" s="339"/>
      <c r="BX66" s="339"/>
      <c r="BY66" s="339"/>
      <c r="BZ66" s="339"/>
      <c r="CA66" s="339"/>
      <c r="CB66" s="339"/>
      <c r="CC66" s="339"/>
      <c r="CD66" s="339"/>
      <c r="CE66" s="339"/>
      <c r="CF66" s="339"/>
      <c r="CG66" s="339"/>
      <c r="CH66" s="339"/>
      <c r="CI66" s="339"/>
      <c r="CJ66" s="339"/>
      <c r="CK66" s="339"/>
      <c r="CL66" s="339"/>
      <c r="CM66" s="339"/>
      <c r="CN66" s="339"/>
      <c r="CO66" s="339"/>
      <c r="CP66" s="339"/>
      <c r="CQ66" s="339"/>
      <c r="CR66" s="339"/>
      <c r="CS66" s="339"/>
      <c r="CT66" s="339"/>
      <c r="CU66" s="339"/>
      <c r="CV66" s="339"/>
      <c r="CW66" s="339"/>
      <c r="CX66" s="339"/>
      <c r="CY66" s="339"/>
      <c r="CZ66" s="339"/>
      <c r="DA66" s="339"/>
      <c r="DB66" s="339"/>
      <c r="DC66" s="339"/>
      <c r="DD66" s="339"/>
      <c r="DE66" s="339"/>
      <c r="DF66" s="339"/>
      <c r="DG66" s="339"/>
      <c r="DH66" s="339"/>
      <c r="DI66" s="339"/>
      <c r="DJ66" s="339"/>
      <c r="DK66" s="339"/>
      <c r="DL66" s="339"/>
      <c r="DM66" s="339"/>
      <c r="DN66" s="339"/>
      <c r="DO66" s="339"/>
      <c r="DP66" s="339"/>
      <c r="DQ66" s="339"/>
      <c r="DR66" s="339"/>
      <c r="DS66" s="339"/>
      <c r="DT66" s="339"/>
      <c r="DU66" s="339"/>
      <c r="DV66" s="339"/>
      <c r="DW66" s="339"/>
      <c r="DX66" s="339"/>
      <c r="DY66" s="339"/>
      <c r="DZ66" s="339"/>
      <c r="EA66" s="339"/>
      <c r="EB66" s="339"/>
      <c r="EC66" s="339"/>
      <c r="ED66" s="339"/>
      <c r="EE66" s="339"/>
      <c r="EF66" s="339"/>
      <c r="EG66" s="339"/>
      <c r="EH66" s="339"/>
      <c r="EI66" s="339"/>
      <c r="EJ66" s="339"/>
      <c r="EK66" s="339"/>
      <c r="EL66" s="339"/>
      <c r="EM66" s="339"/>
      <c r="EN66" s="339"/>
      <c r="EO66" s="339"/>
      <c r="EP66" s="339"/>
      <c r="EQ66" s="339"/>
      <c r="ER66" s="339"/>
      <c r="ES66" s="339"/>
      <c r="ET66" s="339"/>
      <c r="EU66" s="339"/>
      <c r="EV66" s="339"/>
      <c r="EW66" s="339"/>
      <c r="EX66" s="339"/>
      <c r="EY66" s="339"/>
      <c r="EZ66" s="339"/>
      <c r="FA66" s="339"/>
      <c r="FB66" s="339"/>
      <c r="FC66" s="339"/>
      <c r="FD66" s="339"/>
      <c r="FE66" s="339"/>
      <c r="FF66" s="339"/>
      <c r="FG66" s="339"/>
      <c r="FH66" s="339"/>
      <c r="FI66" s="339"/>
      <c r="FJ66" s="339"/>
      <c r="FK66" s="339"/>
      <c r="FL66" s="339"/>
      <c r="FM66" s="339"/>
      <c r="FN66" s="339"/>
      <c r="FO66" s="339"/>
      <c r="FP66" s="339"/>
      <c r="FQ66" s="339"/>
      <c r="FR66" s="339"/>
      <c r="FS66" s="339"/>
      <c r="FT66" s="339"/>
      <c r="FU66" s="339"/>
      <c r="FV66" s="339"/>
      <c r="FW66" s="339"/>
      <c r="FX66" s="339"/>
      <c r="FY66" s="339"/>
      <c r="FZ66" s="339"/>
      <c r="GA66" s="339"/>
      <c r="GB66" s="339"/>
      <c r="GC66" s="339"/>
      <c r="GD66" s="339"/>
      <c r="GE66" s="339"/>
      <c r="GF66" s="339"/>
      <c r="GG66" s="339"/>
      <c r="GH66" s="339"/>
      <c r="GI66" s="339"/>
      <c r="GJ66" s="339"/>
      <c r="GK66" s="339"/>
      <c r="GL66" s="339"/>
      <c r="GM66" s="339"/>
      <c r="GN66" s="339"/>
      <c r="GO66" s="339"/>
      <c r="GP66" s="339"/>
      <c r="GQ66" s="339"/>
      <c r="GR66" s="339"/>
      <c r="GS66" s="339"/>
      <c r="GT66" s="339"/>
      <c r="GU66" s="339"/>
      <c r="GV66" s="339"/>
      <c r="GW66" s="339"/>
      <c r="GX66" s="339"/>
      <c r="GY66" s="339"/>
      <c r="GZ66" s="339"/>
      <c r="HA66" s="339"/>
      <c r="HB66" s="339"/>
      <c r="HC66" s="339"/>
      <c r="HD66" s="339"/>
      <c r="HE66" s="339"/>
      <c r="HF66" s="339"/>
      <c r="HG66" s="339"/>
      <c r="HH66" s="339"/>
      <c r="HI66" s="339"/>
      <c r="HJ66" s="339"/>
      <c r="HK66" s="339"/>
      <c r="HL66" s="339"/>
      <c r="HM66" s="339"/>
      <c r="HN66" s="339"/>
      <c r="HO66" s="339"/>
      <c r="HP66" s="339"/>
      <c r="HQ66" s="339"/>
      <c r="HR66" s="339"/>
      <c r="HS66" s="339"/>
      <c r="HT66" s="339"/>
      <c r="HU66" s="339"/>
      <c r="HV66" s="339"/>
      <c r="HW66" s="339"/>
      <c r="HX66" s="339"/>
      <c r="HY66" s="339"/>
      <c r="HZ66" s="339"/>
      <c r="IA66" s="339"/>
      <c r="IB66" s="339"/>
      <c r="IC66" s="339"/>
      <c r="ID66" s="339"/>
      <c r="IE66" s="339"/>
      <c r="IF66" s="339"/>
      <c r="IG66" s="339"/>
      <c r="IH66" s="339"/>
      <c r="II66" s="339"/>
      <c r="IJ66" s="339"/>
      <c r="IK66" s="339"/>
      <c r="IL66" s="339"/>
      <c r="IM66" s="339"/>
      <c r="IN66" s="339"/>
      <c r="IO66" s="339"/>
      <c r="IP66" s="339"/>
      <c r="IQ66" s="339"/>
      <c r="IR66" s="339"/>
      <c r="IS66" s="339"/>
      <c r="IT66" s="339"/>
      <c r="IU66" s="339"/>
      <c r="IV66" s="339"/>
      <c r="IW66" s="339"/>
      <c r="IX66" s="339"/>
      <c r="IY66" s="339"/>
      <c r="IZ66" s="339"/>
      <c r="JA66" s="339"/>
      <c r="JB66" s="339"/>
      <c r="JC66" s="339"/>
      <c r="JD66" s="339"/>
      <c r="JE66" s="339"/>
      <c r="JF66" s="339"/>
      <c r="JG66" s="339"/>
      <c r="JH66" s="339"/>
      <c r="JI66" s="339"/>
      <c r="JJ66" s="339"/>
      <c r="JK66" s="339"/>
      <c r="JL66" s="339"/>
      <c r="JM66" s="339"/>
      <c r="JN66" s="339"/>
      <c r="JO66" s="339"/>
      <c r="JP66" s="339"/>
      <c r="JQ66" s="339"/>
      <c r="JR66" s="339"/>
      <c r="JS66" s="339"/>
      <c r="JT66" s="339"/>
      <c r="JU66" s="339"/>
      <c r="JV66" s="339"/>
      <c r="JW66" s="339"/>
      <c r="JX66" s="339"/>
      <c r="JY66" s="339"/>
      <c r="JZ66" s="339"/>
      <c r="KA66" s="339"/>
      <c r="KB66" s="339"/>
      <c r="KC66" s="339"/>
      <c r="KD66" s="339"/>
      <c r="KE66" s="339"/>
      <c r="KF66" s="339"/>
      <c r="KG66" s="339"/>
      <c r="KH66" s="339"/>
      <c r="KI66" s="339"/>
      <c r="KJ66" s="339"/>
      <c r="KK66" s="339"/>
      <c r="KL66" s="339"/>
      <c r="KM66" s="339"/>
      <c r="KN66" s="339"/>
      <c r="KO66" s="339"/>
      <c r="KP66" s="339"/>
      <c r="KQ66" s="339"/>
      <c r="KR66" s="339"/>
      <c r="KS66" s="339"/>
      <c r="KT66" s="339"/>
      <c r="KU66" s="339"/>
      <c r="KV66" s="339"/>
      <c r="KW66" s="339"/>
      <c r="KX66" s="339"/>
      <c r="KY66" s="339"/>
      <c r="KZ66" s="339"/>
      <c r="LA66" s="339"/>
      <c r="LB66" s="339"/>
      <c r="LC66" s="339"/>
      <c r="LD66" s="339"/>
      <c r="LE66" s="339"/>
      <c r="LF66" s="339"/>
      <c r="LG66" s="339"/>
      <c r="LH66" s="339"/>
      <c r="LI66" s="339"/>
      <c r="LJ66" s="339"/>
      <c r="LK66" s="339"/>
      <c r="LL66" s="339"/>
      <c r="LM66" s="339"/>
      <c r="LN66" s="339"/>
      <c r="LO66" s="339"/>
      <c r="LP66" s="339"/>
      <c r="LQ66" s="339"/>
      <c r="LR66" s="339"/>
      <c r="LS66" s="339"/>
      <c r="LT66" s="339"/>
      <c r="LU66" s="339"/>
      <c r="LV66" s="339"/>
      <c r="LW66" s="339"/>
      <c r="LX66" s="339"/>
      <c r="LY66" s="339"/>
      <c r="LZ66" s="339"/>
      <c r="MA66" s="339"/>
      <c r="MB66" s="339"/>
      <c r="MC66" s="339"/>
      <c r="MD66" s="339"/>
      <c r="ME66" s="339"/>
      <c r="MF66" s="339"/>
      <c r="MG66" s="339"/>
      <c r="MH66" s="339"/>
      <c r="MI66" s="339"/>
      <c r="MJ66" s="339"/>
      <c r="MK66" s="339"/>
      <c r="ML66" s="339"/>
      <c r="MM66" s="339"/>
      <c r="MN66" s="339"/>
      <c r="MO66" s="339"/>
      <c r="MP66" s="339"/>
      <c r="MQ66" s="339"/>
      <c r="MR66" s="339"/>
      <c r="MS66" s="339"/>
      <c r="MT66" s="339"/>
      <c r="MU66" s="339"/>
      <c r="MV66" s="339"/>
      <c r="MW66" s="339"/>
      <c r="MX66" s="339"/>
      <c r="MY66" s="339"/>
      <c r="MZ66" s="339"/>
      <c r="NA66" s="339"/>
      <c r="NB66" s="339"/>
      <c r="NC66" s="339"/>
      <c r="ND66" s="339"/>
      <c r="NE66" s="339"/>
      <c r="NF66" s="339"/>
      <c r="NG66" s="339"/>
      <c r="NH66" s="339"/>
      <c r="NI66" s="339"/>
      <c r="NJ66" s="339"/>
      <c r="NK66" s="339"/>
      <c r="NL66" s="339"/>
      <c r="NM66" s="339"/>
      <c r="NN66" s="339"/>
      <c r="NO66" s="339"/>
      <c r="NP66" s="339"/>
      <c r="NQ66" s="339"/>
      <c r="NR66" s="339"/>
      <c r="NS66" s="339"/>
      <c r="NT66" s="339"/>
      <c r="NU66" s="339"/>
      <c r="NV66" s="339"/>
      <c r="NW66" s="339"/>
      <c r="NX66" s="339"/>
      <c r="NY66" s="339"/>
      <c r="NZ66" s="339"/>
      <c r="OA66" s="339"/>
      <c r="OB66" s="339"/>
      <c r="OC66" s="339"/>
      <c r="OD66" s="339"/>
      <c r="OE66" s="339"/>
      <c r="OF66" s="339"/>
      <c r="OG66" s="339"/>
      <c r="OH66" s="339"/>
      <c r="OI66" s="339"/>
      <c r="OJ66" s="339"/>
      <c r="OK66" s="339"/>
      <c r="OL66" s="339"/>
      <c r="OM66" s="339"/>
      <c r="ON66" s="339"/>
      <c r="OO66" s="339"/>
      <c r="OP66" s="339"/>
      <c r="OQ66" s="339"/>
      <c r="OR66" s="339"/>
      <c r="OS66" s="339"/>
      <c r="OT66" s="339"/>
      <c r="OU66" s="339"/>
      <c r="OV66" s="339"/>
      <c r="OW66" s="339"/>
      <c r="OX66" s="339"/>
      <c r="OY66" s="339"/>
      <c r="OZ66" s="339"/>
      <c r="PA66" s="339"/>
      <c r="PB66" s="339"/>
      <c r="PC66" s="339"/>
      <c r="PD66" s="339"/>
      <c r="PE66" s="339"/>
      <c r="PF66" s="339"/>
      <c r="PG66" s="339"/>
      <c r="PH66" s="339"/>
      <c r="PI66" s="339"/>
      <c r="PJ66" s="339"/>
      <c r="PK66" s="339"/>
      <c r="PL66" s="339"/>
      <c r="PM66" s="339"/>
      <c r="PN66" s="339"/>
      <c r="PO66" s="339"/>
      <c r="PP66" s="339"/>
      <c r="PQ66" s="339"/>
      <c r="PR66" s="339"/>
      <c r="PS66" s="339"/>
      <c r="PT66" s="339"/>
      <c r="PU66" s="339"/>
      <c r="PV66" s="339"/>
      <c r="PW66" s="339"/>
      <c r="PX66" s="339"/>
      <c r="PY66" s="339"/>
      <c r="PZ66" s="339"/>
      <c r="QA66" s="339"/>
      <c r="QB66" s="339"/>
      <c r="QC66" s="339"/>
      <c r="QD66" s="339"/>
      <c r="QE66" s="339"/>
      <c r="QF66" s="339"/>
      <c r="QG66" s="339"/>
      <c r="QH66" s="339"/>
      <c r="QI66" s="339"/>
      <c r="QJ66" s="339"/>
      <c r="QK66" s="339"/>
      <c r="QL66" s="339"/>
      <c r="QM66" s="339"/>
      <c r="QN66" s="339"/>
      <c r="QO66" s="339"/>
      <c r="QP66" s="339"/>
      <c r="QQ66" s="339"/>
      <c r="QR66" s="339"/>
      <c r="QS66" s="339"/>
      <c r="QT66" s="339"/>
      <c r="QU66" s="339"/>
      <c r="QV66" s="339"/>
      <c r="QW66" s="339"/>
      <c r="QX66" s="339"/>
      <c r="QY66" s="339"/>
      <c r="QZ66" s="339"/>
      <c r="RA66" s="339"/>
      <c r="RB66" s="339"/>
      <c r="RC66" s="339"/>
      <c r="RD66" s="339"/>
      <c r="RE66" s="339"/>
      <c r="RF66" s="339"/>
      <c r="RG66" s="339"/>
      <c r="RH66" s="339"/>
      <c r="RI66" s="339"/>
      <c r="RJ66" s="339"/>
      <c r="RK66" s="339"/>
      <c r="RL66" s="339"/>
      <c r="RM66" s="339"/>
      <c r="RN66" s="339"/>
      <c r="RO66" s="339"/>
      <c r="RP66" s="339"/>
      <c r="RQ66" s="339"/>
      <c r="RR66" s="339"/>
      <c r="RS66" s="339"/>
      <c r="RT66" s="339"/>
      <c r="RU66" s="339"/>
      <c r="RV66" s="339"/>
      <c r="RW66" s="339"/>
      <c r="RX66" s="339"/>
      <c r="RY66" s="339"/>
      <c r="RZ66" s="339"/>
      <c r="SA66" s="339"/>
      <c r="SB66" s="339"/>
      <c r="SC66" s="339"/>
      <c r="SD66" s="339"/>
      <c r="SE66" s="339"/>
      <c r="SF66" s="339"/>
      <c r="SG66" s="339"/>
      <c r="SH66" s="339"/>
      <c r="SI66" s="339"/>
      <c r="SJ66" s="339"/>
      <c r="SK66" s="339"/>
      <c r="SL66" s="339"/>
      <c r="SM66" s="339"/>
      <c r="SN66" s="339"/>
      <c r="SO66" s="339"/>
      <c r="SP66" s="339"/>
      <c r="SQ66" s="339"/>
      <c r="SR66" s="339"/>
      <c r="SS66" s="339"/>
      <c r="ST66" s="339"/>
      <c r="SU66" s="339"/>
      <c r="SV66" s="339"/>
      <c r="SW66" s="339"/>
      <c r="SX66" s="339"/>
      <c r="SY66" s="339"/>
      <c r="SZ66" s="339"/>
      <c r="TA66" s="339"/>
      <c r="TB66" s="339"/>
      <c r="TC66" s="339"/>
    </row>
    <row r="67" spans="1:523" s="340" customFormat="1">
      <c r="A67" s="405" t="s">
        <v>636</v>
      </c>
      <c r="B67" s="647" t="s">
        <v>509</v>
      </c>
      <c r="C67" s="395" t="s">
        <v>895</v>
      </c>
      <c r="D67" s="395" t="s">
        <v>659</v>
      </c>
      <c r="E67" s="396" t="s">
        <v>915</v>
      </c>
      <c r="F67" s="360" t="s">
        <v>873</v>
      </c>
      <c r="G67" s="361" t="s">
        <v>873</v>
      </c>
      <c r="H67" s="359" t="s">
        <v>1200</v>
      </c>
      <c r="I67" s="359" t="s">
        <v>1201</v>
      </c>
      <c r="J67" s="352" t="s">
        <v>1202</v>
      </c>
      <c r="K67" s="358">
        <v>2610004</v>
      </c>
      <c r="L67" s="652">
        <v>13293.39</v>
      </c>
      <c r="M67" s="283"/>
      <c r="N67" s="339"/>
      <c r="O67" s="339"/>
      <c r="P67" s="339"/>
      <c r="Q67" s="339"/>
      <c r="R67" s="339"/>
      <c r="S67" s="339"/>
      <c r="T67" s="339"/>
      <c r="U67" s="339"/>
      <c r="V67" s="339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  <c r="AP67" s="339"/>
      <c r="AQ67" s="339"/>
      <c r="AR67" s="339"/>
      <c r="AS67" s="339"/>
      <c r="AT67" s="339"/>
      <c r="AU67" s="339"/>
      <c r="AV67" s="339"/>
      <c r="AW67" s="339"/>
      <c r="AX67" s="339"/>
      <c r="AY67" s="339"/>
      <c r="AZ67" s="339"/>
      <c r="BA67" s="339"/>
      <c r="BB67" s="339"/>
      <c r="BC67" s="339"/>
      <c r="BD67" s="339"/>
      <c r="BE67" s="339"/>
      <c r="BF67" s="339"/>
      <c r="BG67" s="339"/>
      <c r="BH67" s="339"/>
      <c r="BI67" s="339"/>
      <c r="BJ67" s="339"/>
      <c r="BK67" s="339"/>
      <c r="BL67" s="339"/>
      <c r="BM67" s="339"/>
      <c r="BN67" s="339"/>
      <c r="BO67" s="339"/>
      <c r="BP67" s="339"/>
      <c r="BQ67" s="339"/>
      <c r="BR67" s="339"/>
      <c r="BS67" s="339"/>
      <c r="BT67" s="339"/>
      <c r="BU67" s="339"/>
      <c r="BV67" s="339"/>
      <c r="BW67" s="339"/>
      <c r="BX67" s="339"/>
      <c r="BY67" s="339"/>
      <c r="BZ67" s="339"/>
      <c r="CA67" s="339"/>
      <c r="CB67" s="339"/>
      <c r="CC67" s="339"/>
      <c r="CD67" s="339"/>
      <c r="CE67" s="339"/>
      <c r="CF67" s="339"/>
      <c r="CG67" s="339"/>
      <c r="CH67" s="339"/>
      <c r="CI67" s="339"/>
      <c r="CJ67" s="339"/>
      <c r="CK67" s="339"/>
      <c r="CL67" s="339"/>
      <c r="CM67" s="339"/>
      <c r="CN67" s="339"/>
      <c r="CO67" s="339"/>
      <c r="CP67" s="339"/>
      <c r="CQ67" s="339"/>
      <c r="CR67" s="339"/>
      <c r="CS67" s="339"/>
      <c r="CT67" s="339"/>
      <c r="CU67" s="339"/>
      <c r="CV67" s="339"/>
      <c r="CW67" s="339"/>
      <c r="CX67" s="339"/>
      <c r="CY67" s="339"/>
      <c r="CZ67" s="339"/>
      <c r="DA67" s="339"/>
      <c r="DB67" s="339"/>
      <c r="DC67" s="339"/>
      <c r="DD67" s="339"/>
      <c r="DE67" s="339"/>
      <c r="DF67" s="339"/>
      <c r="DG67" s="339"/>
      <c r="DH67" s="339"/>
      <c r="DI67" s="339"/>
      <c r="DJ67" s="339"/>
      <c r="DK67" s="339"/>
      <c r="DL67" s="339"/>
      <c r="DM67" s="339"/>
      <c r="DN67" s="339"/>
      <c r="DO67" s="339"/>
      <c r="DP67" s="339"/>
      <c r="DQ67" s="339"/>
      <c r="DR67" s="339"/>
      <c r="DS67" s="339"/>
      <c r="DT67" s="339"/>
      <c r="DU67" s="339"/>
      <c r="DV67" s="339"/>
      <c r="DW67" s="339"/>
      <c r="DX67" s="339"/>
      <c r="DY67" s="339"/>
      <c r="DZ67" s="339"/>
      <c r="EA67" s="339"/>
      <c r="EB67" s="339"/>
      <c r="EC67" s="339"/>
      <c r="ED67" s="339"/>
      <c r="EE67" s="339"/>
      <c r="EF67" s="339"/>
      <c r="EG67" s="339"/>
      <c r="EH67" s="339"/>
      <c r="EI67" s="339"/>
      <c r="EJ67" s="339"/>
      <c r="EK67" s="339"/>
      <c r="EL67" s="339"/>
      <c r="EM67" s="339"/>
      <c r="EN67" s="339"/>
      <c r="EO67" s="339"/>
      <c r="EP67" s="339"/>
      <c r="EQ67" s="339"/>
      <c r="ER67" s="339"/>
      <c r="ES67" s="339"/>
      <c r="ET67" s="339"/>
      <c r="EU67" s="339"/>
      <c r="EV67" s="339"/>
      <c r="EW67" s="339"/>
      <c r="EX67" s="339"/>
      <c r="EY67" s="339"/>
      <c r="EZ67" s="339"/>
      <c r="FA67" s="339"/>
      <c r="FB67" s="339"/>
      <c r="FC67" s="339"/>
      <c r="FD67" s="339"/>
      <c r="FE67" s="339"/>
      <c r="FF67" s="339"/>
      <c r="FG67" s="339"/>
      <c r="FH67" s="339"/>
      <c r="FI67" s="339"/>
      <c r="FJ67" s="339"/>
      <c r="FK67" s="339"/>
      <c r="FL67" s="339"/>
      <c r="FM67" s="339"/>
      <c r="FN67" s="339"/>
      <c r="FO67" s="339"/>
      <c r="FP67" s="339"/>
      <c r="FQ67" s="339"/>
      <c r="FR67" s="339"/>
      <c r="FS67" s="339"/>
      <c r="FT67" s="339"/>
      <c r="FU67" s="339"/>
      <c r="FV67" s="339"/>
      <c r="FW67" s="339"/>
      <c r="FX67" s="339"/>
      <c r="FY67" s="339"/>
      <c r="FZ67" s="339"/>
      <c r="GA67" s="339"/>
      <c r="GB67" s="339"/>
      <c r="GC67" s="339"/>
      <c r="GD67" s="339"/>
      <c r="GE67" s="339"/>
      <c r="GF67" s="339"/>
      <c r="GG67" s="339"/>
      <c r="GH67" s="339"/>
      <c r="GI67" s="339"/>
      <c r="GJ67" s="339"/>
      <c r="GK67" s="339"/>
      <c r="GL67" s="339"/>
      <c r="GM67" s="339"/>
      <c r="GN67" s="339"/>
      <c r="GO67" s="339"/>
      <c r="GP67" s="339"/>
      <c r="GQ67" s="339"/>
      <c r="GR67" s="339"/>
      <c r="GS67" s="339"/>
      <c r="GT67" s="339"/>
      <c r="GU67" s="339"/>
      <c r="GV67" s="339"/>
      <c r="GW67" s="339"/>
      <c r="GX67" s="339"/>
      <c r="GY67" s="339"/>
      <c r="GZ67" s="339"/>
      <c r="HA67" s="339"/>
      <c r="HB67" s="339"/>
      <c r="HC67" s="339"/>
      <c r="HD67" s="339"/>
      <c r="HE67" s="339"/>
      <c r="HF67" s="339"/>
      <c r="HG67" s="339"/>
      <c r="HH67" s="339"/>
      <c r="HI67" s="339"/>
      <c r="HJ67" s="339"/>
      <c r="HK67" s="339"/>
      <c r="HL67" s="339"/>
      <c r="HM67" s="339"/>
      <c r="HN67" s="339"/>
      <c r="HO67" s="339"/>
      <c r="HP67" s="339"/>
      <c r="HQ67" s="339"/>
      <c r="HR67" s="339"/>
      <c r="HS67" s="339"/>
      <c r="HT67" s="339"/>
      <c r="HU67" s="339"/>
      <c r="HV67" s="339"/>
      <c r="HW67" s="339"/>
      <c r="HX67" s="339"/>
      <c r="HY67" s="339"/>
      <c r="HZ67" s="339"/>
      <c r="IA67" s="339"/>
      <c r="IB67" s="339"/>
      <c r="IC67" s="339"/>
      <c r="ID67" s="339"/>
      <c r="IE67" s="339"/>
      <c r="IF67" s="339"/>
      <c r="IG67" s="339"/>
      <c r="IH67" s="339"/>
      <c r="II67" s="339"/>
      <c r="IJ67" s="339"/>
      <c r="IK67" s="339"/>
      <c r="IL67" s="339"/>
      <c r="IM67" s="339"/>
      <c r="IN67" s="339"/>
      <c r="IO67" s="339"/>
      <c r="IP67" s="339"/>
      <c r="IQ67" s="339"/>
      <c r="IR67" s="339"/>
      <c r="IS67" s="339"/>
      <c r="IT67" s="339"/>
      <c r="IU67" s="339"/>
      <c r="IV67" s="339"/>
      <c r="IW67" s="339"/>
      <c r="IX67" s="339"/>
      <c r="IY67" s="339"/>
      <c r="IZ67" s="339"/>
      <c r="JA67" s="339"/>
      <c r="JB67" s="339"/>
      <c r="JC67" s="339"/>
      <c r="JD67" s="339"/>
      <c r="JE67" s="339"/>
      <c r="JF67" s="339"/>
      <c r="JG67" s="339"/>
      <c r="JH67" s="339"/>
      <c r="JI67" s="339"/>
      <c r="JJ67" s="339"/>
      <c r="JK67" s="339"/>
      <c r="JL67" s="339"/>
      <c r="JM67" s="339"/>
      <c r="JN67" s="339"/>
      <c r="JO67" s="339"/>
      <c r="JP67" s="339"/>
      <c r="JQ67" s="339"/>
      <c r="JR67" s="339"/>
      <c r="JS67" s="339"/>
      <c r="JT67" s="339"/>
      <c r="JU67" s="339"/>
      <c r="JV67" s="339"/>
      <c r="JW67" s="339"/>
      <c r="JX67" s="339"/>
      <c r="JY67" s="339"/>
      <c r="JZ67" s="339"/>
      <c r="KA67" s="339"/>
      <c r="KB67" s="339"/>
      <c r="KC67" s="339"/>
      <c r="KD67" s="339"/>
      <c r="KE67" s="339"/>
      <c r="KF67" s="339"/>
      <c r="KG67" s="339"/>
      <c r="KH67" s="339"/>
      <c r="KI67" s="339"/>
      <c r="KJ67" s="339"/>
      <c r="KK67" s="339"/>
      <c r="KL67" s="339"/>
      <c r="KM67" s="339"/>
      <c r="KN67" s="339"/>
      <c r="KO67" s="339"/>
      <c r="KP67" s="339"/>
      <c r="KQ67" s="339"/>
      <c r="KR67" s="339"/>
      <c r="KS67" s="339"/>
      <c r="KT67" s="339"/>
      <c r="KU67" s="339"/>
      <c r="KV67" s="339"/>
      <c r="KW67" s="339"/>
      <c r="KX67" s="339"/>
      <c r="KY67" s="339"/>
      <c r="KZ67" s="339"/>
      <c r="LA67" s="339"/>
      <c r="LB67" s="339"/>
      <c r="LC67" s="339"/>
      <c r="LD67" s="339"/>
      <c r="LE67" s="339"/>
      <c r="LF67" s="339"/>
      <c r="LG67" s="339"/>
      <c r="LH67" s="339"/>
      <c r="LI67" s="339"/>
      <c r="LJ67" s="339"/>
      <c r="LK67" s="339"/>
      <c r="LL67" s="339"/>
      <c r="LM67" s="339"/>
      <c r="LN67" s="339"/>
      <c r="LO67" s="339"/>
      <c r="LP67" s="339"/>
      <c r="LQ67" s="339"/>
      <c r="LR67" s="339"/>
      <c r="LS67" s="339"/>
      <c r="LT67" s="339"/>
      <c r="LU67" s="339"/>
      <c r="LV67" s="339"/>
      <c r="LW67" s="339"/>
      <c r="LX67" s="339"/>
      <c r="LY67" s="339"/>
      <c r="LZ67" s="339"/>
      <c r="MA67" s="339"/>
      <c r="MB67" s="339"/>
      <c r="MC67" s="339"/>
      <c r="MD67" s="339"/>
      <c r="ME67" s="339"/>
      <c r="MF67" s="339"/>
      <c r="MG67" s="339"/>
      <c r="MH67" s="339"/>
      <c r="MI67" s="339"/>
      <c r="MJ67" s="339"/>
      <c r="MK67" s="339"/>
      <c r="ML67" s="339"/>
      <c r="MM67" s="339"/>
      <c r="MN67" s="339"/>
      <c r="MO67" s="339"/>
      <c r="MP67" s="339"/>
      <c r="MQ67" s="339"/>
      <c r="MR67" s="339"/>
      <c r="MS67" s="339"/>
      <c r="MT67" s="339"/>
      <c r="MU67" s="339"/>
      <c r="MV67" s="339"/>
      <c r="MW67" s="339"/>
      <c r="MX67" s="339"/>
      <c r="MY67" s="339"/>
      <c r="MZ67" s="339"/>
      <c r="NA67" s="339"/>
      <c r="NB67" s="339"/>
      <c r="NC67" s="339"/>
      <c r="ND67" s="339"/>
      <c r="NE67" s="339"/>
      <c r="NF67" s="339"/>
      <c r="NG67" s="339"/>
      <c r="NH67" s="339"/>
      <c r="NI67" s="339"/>
      <c r="NJ67" s="339"/>
      <c r="NK67" s="339"/>
      <c r="NL67" s="339"/>
      <c r="NM67" s="339"/>
      <c r="NN67" s="339"/>
      <c r="NO67" s="339"/>
      <c r="NP67" s="339"/>
      <c r="NQ67" s="339"/>
      <c r="NR67" s="339"/>
      <c r="NS67" s="339"/>
      <c r="NT67" s="339"/>
      <c r="NU67" s="339"/>
      <c r="NV67" s="339"/>
      <c r="NW67" s="339"/>
      <c r="NX67" s="339"/>
      <c r="NY67" s="339"/>
      <c r="NZ67" s="339"/>
      <c r="OA67" s="339"/>
      <c r="OB67" s="339"/>
      <c r="OC67" s="339"/>
      <c r="OD67" s="339"/>
      <c r="OE67" s="339"/>
      <c r="OF67" s="339"/>
      <c r="OG67" s="339"/>
      <c r="OH67" s="339"/>
      <c r="OI67" s="339"/>
      <c r="OJ67" s="339"/>
      <c r="OK67" s="339"/>
      <c r="OL67" s="339"/>
      <c r="OM67" s="339"/>
      <c r="ON67" s="339"/>
      <c r="OO67" s="339"/>
      <c r="OP67" s="339"/>
      <c r="OQ67" s="339"/>
      <c r="OR67" s="339"/>
      <c r="OS67" s="339"/>
      <c r="OT67" s="339"/>
      <c r="OU67" s="339"/>
      <c r="OV67" s="339"/>
      <c r="OW67" s="339"/>
      <c r="OX67" s="339"/>
      <c r="OY67" s="339"/>
      <c r="OZ67" s="339"/>
      <c r="PA67" s="339"/>
      <c r="PB67" s="339"/>
      <c r="PC67" s="339"/>
      <c r="PD67" s="339"/>
      <c r="PE67" s="339"/>
      <c r="PF67" s="339"/>
      <c r="PG67" s="339"/>
      <c r="PH67" s="339"/>
      <c r="PI67" s="339"/>
      <c r="PJ67" s="339"/>
      <c r="PK67" s="339"/>
      <c r="PL67" s="339"/>
      <c r="PM67" s="339"/>
      <c r="PN67" s="339"/>
      <c r="PO67" s="339"/>
      <c r="PP67" s="339"/>
      <c r="PQ67" s="339"/>
      <c r="PR67" s="339"/>
      <c r="PS67" s="339"/>
      <c r="PT67" s="339"/>
      <c r="PU67" s="339"/>
      <c r="PV67" s="339"/>
      <c r="PW67" s="339"/>
      <c r="PX67" s="339"/>
      <c r="PY67" s="339"/>
      <c r="PZ67" s="339"/>
      <c r="QA67" s="339"/>
      <c r="QB67" s="339"/>
      <c r="QC67" s="339"/>
      <c r="QD67" s="339"/>
      <c r="QE67" s="339"/>
      <c r="QF67" s="339"/>
      <c r="QG67" s="339"/>
      <c r="QH67" s="339"/>
      <c r="QI67" s="339"/>
      <c r="QJ67" s="339"/>
      <c r="QK67" s="339"/>
      <c r="QL67" s="339"/>
      <c r="QM67" s="339"/>
      <c r="QN67" s="339"/>
      <c r="QO67" s="339"/>
      <c r="QP67" s="339"/>
      <c r="QQ67" s="339"/>
      <c r="QR67" s="339"/>
      <c r="QS67" s="339"/>
      <c r="QT67" s="339"/>
      <c r="QU67" s="339"/>
      <c r="QV67" s="339"/>
      <c r="QW67" s="339"/>
      <c r="QX67" s="339"/>
      <c r="QY67" s="339"/>
      <c r="QZ67" s="339"/>
      <c r="RA67" s="339"/>
      <c r="RB67" s="339"/>
      <c r="RC67" s="339"/>
      <c r="RD67" s="339"/>
      <c r="RE67" s="339"/>
      <c r="RF67" s="339"/>
      <c r="RG67" s="339"/>
      <c r="RH67" s="339"/>
      <c r="RI67" s="339"/>
      <c r="RJ67" s="339"/>
      <c r="RK67" s="339"/>
      <c r="RL67" s="339"/>
      <c r="RM67" s="339"/>
      <c r="RN67" s="339"/>
      <c r="RO67" s="339"/>
      <c r="RP67" s="339"/>
      <c r="RQ67" s="339"/>
      <c r="RR67" s="339"/>
      <c r="RS67" s="339"/>
      <c r="RT67" s="339"/>
      <c r="RU67" s="339"/>
      <c r="RV67" s="339"/>
      <c r="RW67" s="339"/>
      <c r="RX67" s="339"/>
      <c r="RY67" s="339"/>
      <c r="RZ67" s="339"/>
      <c r="SA67" s="339"/>
      <c r="SB67" s="339"/>
      <c r="SC67" s="339"/>
      <c r="SD67" s="339"/>
      <c r="SE67" s="339"/>
      <c r="SF67" s="339"/>
      <c r="SG67" s="339"/>
      <c r="SH67" s="339"/>
      <c r="SI67" s="339"/>
      <c r="SJ67" s="339"/>
      <c r="SK67" s="339"/>
      <c r="SL67" s="339"/>
      <c r="SM67" s="339"/>
      <c r="SN67" s="339"/>
      <c r="SO67" s="339"/>
      <c r="SP67" s="339"/>
      <c r="SQ67" s="339"/>
      <c r="SR67" s="339"/>
      <c r="SS67" s="339"/>
      <c r="ST67" s="339"/>
      <c r="SU67" s="339"/>
      <c r="SV67" s="339"/>
      <c r="SW67" s="339"/>
      <c r="SX67" s="339"/>
      <c r="SY67" s="339"/>
      <c r="SZ67" s="339"/>
      <c r="TA67" s="339"/>
      <c r="TB67" s="339"/>
      <c r="TC67" s="339"/>
    </row>
    <row r="68" spans="1:523" s="340" customFormat="1">
      <c r="A68" s="405" t="s">
        <v>636</v>
      </c>
      <c r="B68" s="647" t="s">
        <v>509</v>
      </c>
      <c r="C68" s="392" t="s">
        <v>875</v>
      </c>
      <c r="D68" s="359" t="s">
        <v>524</v>
      </c>
      <c r="E68" s="654" t="s">
        <v>525</v>
      </c>
      <c r="F68" s="361" t="s">
        <v>873</v>
      </c>
      <c r="G68" s="361" t="s">
        <v>873</v>
      </c>
      <c r="H68" s="649">
        <v>1534</v>
      </c>
      <c r="I68" s="650">
        <v>44929</v>
      </c>
      <c r="J68" s="352" t="s">
        <v>1203</v>
      </c>
      <c r="K68" s="356">
        <v>2607901</v>
      </c>
      <c r="L68" s="656">
        <v>500</v>
      </c>
      <c r="M68" s="283"/>
      <c r="N68" s="339"/>
      <c r="O68" s="339"/>
      <c r="P68" s="339"/>
      <c r="Q68" s="339"/>
      <c r="R68" s="339"/>
      <c r="S68" s="339"/>
      <c r="T68" s="339"/>
      <c r="U68" s="339"/>
      <c r="V68" s="339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  <c r="AP68" s="339"/>
      <c r="AQ68" s="339"/>
      <c r="AR68" s="339"/>
      <c r="AS68" s="339"/>
      <c r="AT68" s="339"/>
      <c r="AU68" s="339"/>
      <c r="AV68" s="339"/>
      <c r="AW68" s="339"/>
      <c r="AX68" s="339"/>
      <c r="AY68" s="339"/>
      <c r="AZ68" s="339"/>
      <c r="BA68" s="339"/>
      <c r="BB68" s="339"/>
      <c r="BC68" s="339"/>
      <c r="BD68" s="339"/>
      <c r="BE68" s="339"/>
      <c r="BF68" s="339"/>
      <c r="BG68" s="339"/>
      <c r="BH68" s="339"/>
      <c r="BI68" s="339"/>
      <c r="BJ68" s="339"/>
      <c r="BK68" s="339"/>
      <c r="BL68" s="339"/>
      <c r="BM68" s="339"/>
      <c r="BN68" s="339"/>
      <c r="BO68" s="339"/>
      <c r="BP68" s="339"/>
      <c r="BQ68" s="339"/>
      <c r="BR68" s="339"/>
      <c r="BS68" s="339"/>
      <c r="BT68" s="339"/>
      <c r="BU68" s="339"/>
      <c r="BV68" s="339"/>
      <c r="BW68" s="339"/>
      <c r="BX68" s="339"/>
      <c r="BY68" s="339"/>
      <c r="BZ68" s="339"/>
      <c r="CA68" s="339"/>
      <c r="CB68" s="339"/>
      <c r="CC68" s="339"/>
      <c r="CD68" s="339"/>
      <c r="CE68" s="339"/>
      <c r="CF68" s="339"/>
      <c r="CG68" s="339"/>
      <c r="CH68" s="339"/>
      <c r="CI68" s="339"/>
      <c r="CJ68" s="339"/>
      <c r="CK68" s="339"/>
      <c r="CL68" s="339"/>
      <c r="CM68" s="339"/>
      <c r="CN68" s="339"/>
      <c r="CO68" s="339"/>
      <c r="CP68" s="339"/>
      <c r="CQ68" s="339"/>
      <c r="CR68" s="339"/>
      <c r="CS68" s="339"/>
      <c r="CT68" s="339"/>
      <c r="CU68" s="339"/>
      <c r="CV68" s="339"/>
      <c r="CW68" s="339"/>
      <c r="CX68" s="339"/>
      <c r="CY68" s="339"/>
      <c r="CZ68" s="339"/>
      <c r="DA68" s="339"/>
      <c r="DB68" s="339"/>
      <c r="DC68" s="339"/>
      <c r="DD68" s="339"/>
      <c r="DE68" s="339"/>
      <c r="DF68" s="339"/>
      <c r="DG68" s="339"/>
      <c r="DH68" s="339"/>
      <c r="DI68" s="339"/>
      <c r="DJ68" s="339"/>
      <c r="DK68" s="339"/>
      <c r="DL68" s="339"/>
      <c r="DM68" s="339"/>
      <c r="DN68" s="339"/>
      <c r="DO68" s="339"/>
      <c r="DP68" s="339"/>
      <c r="DQ68" s="339"/>
      <c r="DR68" s="339"/>
      <c r="DS68" s="339"/>
      <c r="DT68" s="339"/>
      <c r="DU68" s="339"/>
      <c r="DV68" s="339"/>
      <c r="DW68" s="339"/>
      <c r="DX68" s="339"/>
      <c r="DY68" s="339"/>
      <c r="DZ68" s="339"/>
      <c r="EA68" s="339"/>
      <c r="EB68" s="339"/>
      <c r="EC68" s="339"/>
      <c r="ED68" s="339"/>
      <c r="EE68" s="339"/>
      <c r="EF68" s="339"/>
      <c r="EG68" s="339"/>
      <c r="EH68" s="339"/>
      <c r="EI68" s="339"/>
      <c r="EJ68" s="339"/>
      <c r="EK68" s="339"/>
      <c r="EL68" s="339"/>
      <c r="EM68" s="339"/>
      <c r="EN68" s="339"/>
      <c r="EO68" s="339"/>
      <c r="EP68" s="339"/>
      <c r="EQ68" s="339"/>
      <c r="ER68" s="339"/>
      <c r="ES68" s="339"/>
      <c r="ET68" s="339"/>
      <c r="EU68" s="339"/>
      <c r="EV68" s="339"/>
      <c r="EW68" s="339"/>
      <c r="EX68" s="339"/>
      <c r="EY68" s="339"/>
      <c r="EZ68" s="339"/>
      <c r="FA68" s="339"/>
      <c r="FB68" s="339"/>
      <c r="FC68" s="339"/>
      <c r="FD68" s="339"/>
      <c r="FE68" s="339"/>
      <c r="FF68" s="339"/>
      <c r="FG68" s="339"/>
      <c r="FH68" s="339"/>
      <c r="FI68" s="339"/>
      <c r="FJ68" s="339"/>
      <c r="FK68" s="339"/>
      <c r="FL68" s="339"/>
      <c r="FM68" s="339"/>
      <c r="FN68" s="339"/>
      <c r="FO68" s="339"/>
      <c r="FP68" s="339"/>
      <c r="FQ68" s="339"/>
      <c r="FR68" s="339"/>
      <c r="FS68" s="339"/>
      <c r="FT68" s="339"/>
      <c r="FU68" s="339"/>
      <c r="FV68" s="339"/>
      <c r="FW68" s="339"/>
      <c r="FX68" s="339"/>
      <c r="FY68" s="339"/>
      <c r="FZ68" s="339"/>
      <c r="GA68" s="339"/>
      <c r="GB68" s="339"/>
      <c r="GC68" s="339"/>
      <c r="GD68" s="339"/>
      <c r="GE68" s="339"/>
      <c r="GF68" s="339"/>
      <c r="GG68" s="339"/>
      <c r="GH68" s="339"/>
      <c r="GI68" s="339"/>
      <c r="GJ68" s="339"/>
      <c r="GK68" s="339"/>
      <c r="GL68" s="339"/>
      <c r="GM68" s="339"/>
      <c r="GN68" s="339"/>
      <c r="GO68" s="339"/>
      <c r="GP68" s="339"/>
      <c r="GQ68" s="339"/>
      <c r="GR68" s="339"/>
      <c r="GS68" s="339"/>
      <c r="GT68" s="339"/>
      <c r="GU68" s="339"/>
      <c r="GV68" s="339"/>
      <c r="GW68" s="339"/>
      <c r="GX68" s="339"/>
      <c r="GY68" s="339"/>
      <c r="GZ68" s="339"/>
      <c r="HA68" s="339"/>
      <c r="HB68" s="339"/>
      <c r="HC68" s="339"/>
      <c r="HD68" s="339"/>
      <c r="HE68" s="339"/>
      <c r="HF68" s="339"/>
      <c r="HG68" s="339"/>
      <c r="HH68" s="339"/>
      <c r="HI68" s="339"/>
      <c r="HJ68" s="339"/>
      <c r="HK68" s="339"/>
      <c r="HL68" s="339"/>
      <c r="HM68" s="339"/>
      <c r="HN68" s="339"/>
      <c r="HO68" s="339"/>
      <c r="HP68" s="339"/>
      <c r="HQ68" s="339"/>
      <c r="HR68" s="339"/>
      <c r="HS68" s="339"/>
      <c r="HT68" s="339"/>
      <c r="HU68" s="339"/>
      <c r="HV68" s="339"/>
      <c r="HW68" s="339"/>
      <c r="HX68" s="339"/>
      <c r="HY68" s="339"/>
      <c r="HZ68" s="339"/>
      <c r="IA68" s="339"/>
      <c r="IB68" s="339"/>
      <c r="IC68" s="339"/>
      <c r="ID68" s="339"/>
      <c r="IE68" s="339"/>
      <c r="IF68" s="339"/>
      <c r="IG68" s="339"/>
      <c r="IH68" s="339"/>
      <c r="II68" s="339"/>
      <c r="IJ68" s="339"/>
      <c r="IK68" s="339"/>
      <c r="IL68" s="339"/>
      <c r="IM68" s="339"/>
      <c r="IN68" s="339"/>
      <c r="IO68" s="339"/>
      <c r="IP68" s="339"/>
      <c r="IQ68" s="339"/>
      <c r="IR68" s="339"/>
      <c r="IS68" s="339"/>
      <c r="IT68" s="339"/>
      <c r="IU68" s="339"/>
      <c r="IV68" s="339"/>
      <c r="IW68" s="339"/>
      <c r="IX68" s="339"/>
      <c r="IY68" s="339"/>
      <c r="IZ68" s="339"/>
      <c r="JA68" s="339"/>
      <c r="JB68" s="339"/>
      <c r="JC68" s="339"/>
      <c r="JD68" s="339"/>
      <c r="JE68" s="339"/>
      <c r="JF68" s="339"/>
      <c r="JG68" s="339"/>
      <c r="JH68" s="339"/>
      <c r="JI68" s="339"/>
      <c r="JJ68" s="339"/>
      <c r="JK68" s="339"/>
      <c r="JL68" s="339"/>
      <c r="JM68" s="339"/>
      <c r="JN68" s="339"/>
      <c r="JO68" s="339"/>
      <c r="JP68" s="339"/>
      <c r="JQ68" s="339"/>
      <c r="JR68" s="339"/>
      <c r="JS68" s="339"/>
      <c r="JT68" s="339"/>
      <c r="JU68" s="339"/>
      <c r="JV68" s="339"/>
      <c r="JW68" s="339"/>
      <c r="JX68" s="339"/>
      <c r="JY68" s="339"/>
      <c r="JZ68" s="339"/>
      <c r="KA68" s="339"/>
      <c r="KB68" s="339"/>
      <c r="KC68" s="339"/>
      <c r="KD68" s="339"/>
      <c r="KE68" s="339"/>
      <c r="KF68" s="339"/>
      <c r="KG68" s="339"/>
      <c r="KH68" s="339"/>
      <c r="KI68" s="339"/>
      <c r="KJ68" s="339"/>
      <c r="KK68" s="339"/>
      <c r="KL68" s="339"/>
      <c r="KM68" s="339"/>
      <c r="KN68" s="339"/>
      <c r="KO68" s="339"/>
      <c r="KP68" s="339"/>
      <c r="KQ68" s="339"/>
      <c r="KR68" s="339"/>
      <c r="KS68" s="339"/>
      <c r="KT68" s="339"/>
      <c r="KU68" s="339"/>
      <c r="KV68" s="339"/>
      <c r="KW68" s="339"/>
      <c r="KX68" s="339"/>
      <c r="KY68" s="339"/>
      <c r="KZ68" s="339"/>
      <c r="LA68" s="339"/>
      <c r="LB68" s="339"/>
      <c r="LC68" s="339"/>
      <c r="LD68" s="339"/>
      <c r="LE68" s="339"/>
      <c r="LF68" s="339"/>
      <c r="LG68" s="339"/>
      <c r="LH68" s="339"/>
      <c r="LI68" s="339"/>
      <c r="LJ68" s="339"/>
      <c r="LK68" s="339"/>
      <c r="LL68" s="339"/>
      <c r="LM68" s="339"/>
      <c r="LN68" s="339"/>
      <c r="LO68" s="339"/>
      <c r="LP68" s="339"/>
      <c r="LQ68" s="339"/>
      <c r="LR68" s="339"/>
      <c r="LS68" s="339"/>
      <c r="LT68" s="339"/>
      <c r="LU68" s="339"/>
      <c r="LV68" s="339"/>
      <c r="LW68" s="339"/>
      <c r="LX68" s="339"/>
      <c r="LY68" s="339"/>
      <c r="LZ68" s="339"/>
      <c r="MA68" s="339"/>
      <c r="MB68" s="339"/>
      <c r="MC68" s="339"/>
      <c r="MD68" s="339"/>
      <c r="ME68" s="339"/>
      <c r="MF68" s="339"/>
      <c r="MG68" s="339"/>
      <c r="MH68" s="339"/>
      <c r="MI68" s="339"/>
      <c r="MJ68" s="339"/>
      <c r="MK68" s="339"/>
      <c r="ML68" s="339"/>
      <c r="MM68" s="339"/>
      <c r="MN68" s="339"/>
      <c r="MO68" s="339"/>
      <c r="MP68" s="339"/>
      <c r="MQ68" s="339"/>
      <c r="MR68" s="339"/>
      <c r="MS68" s="339"/>
      <c r="MT68" s="339"/>
      <c r="MU68" s="339"/>
      <c r="MV68" s="339"/>
      <c r="MW68" s="339"/>
      <c r="MX68" s="339"/>
      <c r="MY68" s="339"/>
      <c r="MZ68" s="339"/>
      <c r="NA68" s="339"/>
      <c r="NB68" s="339"/>
      <c r="NC68" s="339"/>
      <c r="ND68" s="339"/>
      <c r="NE68" s="339"/>
      <c r="NF68" s="339"/>
      <c r="NG68" s="339"/>
      <c r="NH68" s="339"/>
      <c r="NI68" s="339"/>
      <c r="NJ68" s="339"/>
      <c r="NK68" s="339"/>
      <c r="NL68" s="339"/>
      <c r="NM68" s="339"/>
      <c r="NN68" s="339"/>
      <c r="NO68" s="339"/>
      <c r="NP68" s="339"/>
      <c r="NQ68" s="339"/>
      <c r="NR68" s="339"/>
      <c r="NS68" s="339"/>
      <c r="NT68" s="339"/>
      <c r="NU68" s="339"/>
      <c r="NV68" s="339"/>
      <c r="NW68" s="339"/>
      <c r="NX68" s="339"/>
      <c r="NY68" s="339"/>
      <c r="NZ68" s="339"/>
      <c r="OA68" s="339"/>
      <c r="OB68" s="339"/>
      <c r="OC68" s="339"/>
      <c r="OD68" s="339"/>
      <c r="OE68" s="339"/>
      <c r="OF68" s="339"/>
      <c r="OG68" s="339"/>
      <c r="OH68" s="339"/>
      <c r="OI68" s="339"/>
      <c r="OJ68" s="339"/>
      <c r="OK68" s="339"/>
      <c r="OL68" s="339"/>
      <c r="OM68" s="339"/>
      <c r="ON68" s="339"/>
      <c r="OO68" s="339"/>
      <c r="OP68" s="339"/>
      <c r="OQ68" s="339"/>
      <c r="OR68" s="339"/>
      <c r="OS68" s="339"/>
      <c r="OT68" s="339"/>
      <c r="OU68" s="339"/>
      <c r="OV68" s="339"/>
      <c r="OW68" s="339"/>
      <c r="OX68" s="339"/>
      <c r="OY68" s="339"/>
      <c r="OZ68" s="339"/>
      <c r="PA68" s="339"/>
      <c r="PB68" s="339"/>
      <c r="PC68" s="339"/>
      <c r="PD68" s="339"/>
      <c r="PE68" s="339"/>
      <c r="PF68" s="339"/>
      <c r="PG68" s="339"/>
      <c r="PH68" s="339"/>
      <c r="PI68" s="339"/>
      <c r="PJ68" s="339"/>
      <c r="PK68" s="339"/>
      <c r="PL68" s="339"/>
      <c r="PM68" s="339"/>
      <c r="PN68" s="339"/>
      <c r="PO68" s="339"/>
      <c r="PP68" s="339"/>
      <c r="PQ68" s="339"/>
      <c r="PR68" s="339"/>
      <c r="PS68" s="339"/>
      <c r="PT68" s="339"/>
      <c r="PU68" s="339"/>
      <c r="PV68" s="339"/>
      <c r="PW68" s="339"/>
      <c r="PX68" s="339"/>
      <c r="PY68" s="339"/>
      <c r="PZ68" s="339"/>
      <c r="QA68" s="339"/>
      <c r="QB68" s="339"/>
      <c r="QC68" s="339"/>
      <c r="QD68" s="339"/>
      <c r="QE68" s="339"/>
      <c r="QF68" s="339"/>
      <c r="QG68" s="339"/>
      <c r="QH68" s="339"/>
      <c r="QI68" s="339"/>
      <c r="QJ68" s="339"/>
      <c r="QK68" s="339"/>
      <c r="QL68" s="339"/>
      <c r="QM68" s="339"/>
      <c r="QN68" s="339"/>
      <c r="QO68" s="339"/>
      <c r="QP68" s="339"/>
      <c r="QQ68" s="339"/>
      <c r="QR68" s="339"/>
      <c r="QS68" s="339"/>
      <c r="QT68" s="339"/>
      <c r="QU68" s="339"/>
      <c r="QV68" s="339"/>
      <c r="QW68" s="339"/>
      <c r="QX68" s="339"/>
      <c r="QY68" s="339"/>
      <c r="QZ68" s="339"/>
      <c r="RA68" s="339"/>
      <c r="RB68" s="339"/>
      <c r="RC68" s="339"/>
      <c r="RD68" s="339"/>
      <c r="RE68" s="339"/>
      <c r="RF68" s="339"/>
      <c r="RG68" s="339"/>
      <c r="RH68" s="339"/>
      <c r="RI68" s="339"/>
      <c r="RJ68" s="339"/>
      <c r="RK68" s="339"/>
      <c r="RL68" s="339"/>
      <c r="RM68" s="339"/>
      <c r="RN68" s="339"/>
      <c r="RO68" s="339"/>
      <c r="RP68" s="339"/>
      <c r="RQ68" s="339"/>
      <c r="RR68" s="339"/>
      <c r="RS68" s="339"/>
      <c r="RT68" s="339"/>
      <c r="RU68" s="339"/>
      <c r="RV68" s="339"/>
      <c r="RW68" s="339"/>
      <c r="RX68" s="339"/>
      <c r="RY68" s="339"/>
      <c r="RZ68" s="339"/>
      <c r="SA68" s="339"/>
      <c r="SB68" s="339"/>
      <c r="SC68" s="339"/>
      <c r="SD68" s="339"/>
      <c r="SE68" s="339"/>
      <c r="SF68" s="339"/>
      <c r="SG68" s="339"/>
      <c r="SH68" s="339"/>
      <c r="SI68" s="339"/>
      <c r="SJ68" s="339"/>
      <c r="SK68" s="339"/>
      <c r="SL68" s="339"/>
      <c r="SM68" s="339"/>
      <c r="SN68" s="339"/>
      <c r="SO68" s="339"/>
      <c r="SP68" s="339"/>
      <c r="SQ68" s="339"/>
      <c r="SR68" s="339"/>
      <c r="SS68" s="339"/>
      <c r="ST68" s="339"/>
      <c r="SU68" s="339"/>
      <c r="SV68" s="339"/>
      <c r="SW68" s="339"/>
      <c r="SX68" s="339"/>
      <c r="SY68" s="339"/>
      <c r="SZ68" s="339"/>
      <c r="TA68" s="339"/>
      <c r="TB68" s="339"/>
      <c r="TC68" s="339"/>
    </row>
    <row r="69" spans="1:523" s="340" customFormat="1">
      <c r="A69" s="405" t="s">
        <v>636</v>
      </c>
      <c r="B69" s="647" t="s">
        <v>509</v>
      </c>
      <c r="C69" s="359" t="s">
        <v>904</v>
      </c>
      <c r="D69" s="359" t="s">
        <v>954</v>
      </c>
      <c r="E69" s="360" t="s">
        <v>955</v>
      </c>
      <c r="F69" s="361" t="s">
        <v>873</v>
      </c>
      <c r="G69" s="361" t="s">
        <v>873</v>
      </c>
      <c r="H69" s="359" t="s">
        <v>1204</v>
      </c>
      <c r="I69" s="359" t="s">
        <v>1168</v>
      </c>
      <c r="J69" s="352" t="s">
        <v>890</v>
      </c>
      <c r="K69" s="403">
        <v>2605905</v>
      </c>
      <c r="L69" s="401">
        <v>10000</v>
      </c>
      <c r="M69" s="283"/>
      <c r="N69" s="339"/>
      <c r="O69" s="339"/>
      <c r="P69" s="339"/>
      <c r="Q69" s="339"/>
      <c r="R69" s="339"/>
      <c r="S69" s="339"/>
      <c r="T69" s="339"/>
      <c r="U69" s="339"/>
      <c r="V69" s="339"/>
      <c r="W69" s="339"/>
      <c r="X69" s="339"/>
      <c r="Y69" s="339"/>
      <c r="Z69" s="339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N69" s="339"/>
      <c r="AO69" s="339"/>
      <c r="AP69" s="339"/>
      <c r="AQ69" s="339"/>
      <c r="AR69" s="339"/>
      <c r="AS69" s="339"/>
      <c r="AT69" s="339"/>
      <c r="AU69" s="339"/>
      <c r="AV69" s="339"/>
      <c r="AW69" s="339"/>
      <c r="AX69" s="339"/>
      <c r="AY69" s="339"/>
      <c r="AZ69" s="339"/>
      <c r="BA69" s="339"/>
      <c r="BB69" s="339"/>
      <c r="BC69" s="339"/>
      <c r="BD69" s="339"/>
      <c r="BE69" s="339"/>
      <c r="BF69" s="339"/>
      <c r="BG69" s="339"/>
      <c r="BH69" s="339"/>
      <c r="BI69" s="339"/>
      <c r="BJ69" s="339"/>
      <c r="BK69" s="339"/>
      <c r="BL69" s="339"/>
      <c r="BM69" s="339"/>
      <c r="BN69" s="339"/>
      <c r="BO69" s="339"/>
      <c r="BP69" s="339"/>
      <c r="BQ69" s="339"/>
      <c r="BR69" s="339"/>
      <c r="BS69" s="339"/>
      <c r="BT69" s="339"/>
      <c r="BU69" s="339"/>
      <c r="BV69" s="339"/>
      <c r="BW69" s="339"/>
      <c r="BX69" s="339"/>
      <c r="BY69" s="339"/>
      <c r="BZ69" s="339"/>
      <c r="CA69" s="339"/>
      <c r="CB69" s="339"/>
      <c r="CC69" s="339"/>
      <c r="CD69" s="339"/>
      <c r="CE69" s="339"/>
      <c r="CF69" s="339"/>
      <c r="CG69" s="339"/>
      <c r="CH69" s="339"/>
      <c r="CI69" s="339"/>
      <c r="CJ69" s="339"/>
      <c r="CK69" s="339"/>
      <c r="CL69" s="339"/>
      <c r="CM69" s="339"/>
      <c r="CN69" s="339"/>
      <c r="CO69" s="339"/>
      <c r="CP69" s="339"/>
      <c r="CQ69" s="339"/>
      <c r="CR69" s="339"/>
      <c r="CS69" s="339"/>
      <c r="CT69" s="339"/>
      <c r="CU69" s="339"/>
      <c r="CV69" s="339"/>
      <c r="CW69" s="339"/>
      <c r="CX69" s="339"/>
      <c r="CY69" s="339"/>
      <c r="CZ69" s="339"/>
      <c r="DA69" s="339"/>
      <c r="DB69" s="339"/>
      <c r="DC69" s="339"/>
      <c r="DD69" s="339"/>
      <c r="DE69" s="339"/>
      <c r="DF69" s="339"/>
      <c r="DG69" s="339"/>
      <c r="DH69" s="339"/>
      <c r="DI69" s="339"/>
      <c r="DJ69" s="339"/>
      <c r="DK69" s="339"/>
      <c r="DL69" s="339"/>
      <c r="DM69" s="339"/>
      <c r="DN69" s="339"/>
      <c r="DO69" s="339"/>
      <c r="DP69" s="339"/>
      <c r="DQ69" s="339"/>
      <c r="DR69" s="339"/>
      <c r="DS69" s="339"/>
      <c r="DT69" s="339"/>
      <c r="DU69" s="339"/>
      <c r="DV69" s="339"/>
      <c r="DW69" s="339"/>
      <c r="DX69" s="339"/>
      <c r="DY69" s="339"/>
      <c r="DZ69" s="339"/>
      <c r="EA69" s="339"/>
      <c r="EB69" s="339"/>
      <c r="EC69" s="339"/>
      <c r="ED69" s="339"/>
      <c r="EE69" s="339"/>
      <c r="EF69" s="339"/>
      <c r="EG69" s="339"/>
      <c r="EH69" s="339"/>
      <c r="EI69" s="339"/>
      <c r="EJ69" s="339"/>
      <c r="EK69" s="339"/>
      <c r="EL69" s="339"/>
      <c r="EM69" s="339"/>
      <c r="EN69" s="339"/>
      <c r="EO69" s="339"/>
      <c r="EP69" s="339"/>
      <c r="EQ69" s="339"/>
      <c r="ER69" s="339"/>
      <c r="ES69" s="339"/>
      <c r="ET69" s="339"/>
      <c r="EU69" s="339"/>
      <c r="EV69" s="339"/>
      <c r="EW69" s="339"/>
      <c r="EX69" s="339"/>
      <c r="EY69" s="339"/>
      <c r="EZ69" s="339"/>
      <c r="FA69" s="339"/>
      <c r="FB69" s="339"/>
      <c r="FC69" s="339"/>
      <c r="FD69" s="339"/>
      <c r="FE69" s="339"/>
      <c r="FF69" s="339"/>
      <c r="FG69" s="339"/>
      <c r="FH69" s="339"/>
      <c r="FI69" s="339"/>
      <c r="FJ69" s="339"/>
      <c r="FK69" s="339"/>
      <c r="FL69" s="339"/>
      <c r="FM69" s="339"/>
      <c r="FN69" s="339"/>
      <c r="FO69" s="339"/>
      <c r="FP69" s="339"/>
      <c r="FQ69" s="339"/>
      <c r="FR69" s="339"/>
      <c r="FS69" s="339"/>
      <c r="FT69" s="339"/>
      <c r="FU69" s="339"/>
      <c r="FV69" s="339"/>
      <c r="FW69" s="339"/>
      <c r="FX69" s="339"/>
      <c r="FY69" s="339"/>
      <c r="FZ69" s="339"/>
      <c r="GA69" s="339"/>
      <c r="GB69" s="339"/>
      <c r="GC69" s="339"/>
      <c r="GD69" s="339"/>
      <c r="GE69" s="339"/>
      <c r="GF69" s="339"/>
      <c r="GG69" s="339"/>
      <c r="GH69" s="339"/>
      <c r="GI69" s="339"/>
      <c r="GJ69" s="339"/>
      <c r="GK69" s="339"/>
      <c r="GL69" s="339"/>
      <c r="GM69" s="339"/>
      <c r="GN69" s="339"/>
      <c r="GO69" s="339"/>
      <c r="GP69" s="339"/>
      <c r="GQ69" s="339"/>
      <c r="GR69" s="339"/>
      <c r="GS69" s="339"/>
      <c r="GT69" s="339"/>
      <c r="GU69" s="339"/>
      <c r="GV69" s="339"/>
      <c r="GW69" s="339"/>
      <c r="GX69" s="339"/>
      <c r="GY69" s="339"/>
      <c r="GZ69" s="339"/>
      <c r="HA69" s="339"/>
      <c r="HB69" s="339"/>
      <c r="HC69" s="339"/>
      <c r="HD69" s="339"/>
      <c r="HE69" s="339"/>
      <c r="HF69" s="339"/>
      <c r="HG69" s="339"/>
      <c r="HH69" s="339"/>
      <c r="HI69" s="339"/>
      <c r="HJ69" s="339"/>
      <c r="HK69" s="339"/>
      <c r="HL69" s="339"/>
      <c r="HM69" s="339"/>
      <c r="HN69" s="339"/>
      <c r="HO69" s="339"/>
      <c r="HP69" s="339"/>
      <c r="HQ69" s="339"/>
      <c r="HR69" s="339"/>
      <c r="HS69" s="339"/>
      <c r="HT69" s="339"/>
      <c r="HU69" s="339"/>
      <c r="HV69" s="339"/>
      <c r="HW69" s="339"/>
      <c r="HX69" s="339"/>
      <c r="HY69" s="339"/>
      <c r="HZ69" s="339"/>
      <c r="IA69" s="339"/>
      <c r="IB69" s="339"/>
      <c r="IC69" s="339"/>
      <c r="ID69" s="339"/>
      <c r="IE69" s="339"/>
      <c r="IF69" s="339"/>
      <c r="IG69" s="339"/>
      <c r="IH69" s="339"/>
      <c r="II69" s="339"/>
      <c r="IJ69" s="339"/>
      <c r="IK69" s="339"/>
      <c r="IL69" s="339"/>
      <c r="IM69" s="339"/>
      <c r="IN69" s="339"/>
      <c r="IO69" s="339"/>
      <c r="IP69" s="339"/>
      <c r="IQ69" s="339"/>
      <c r="IR69" s="339"/>
      <c r="IS69" s="339"/>
      <c r="IT69" s="339"/>
      <c r="IU69" s="339"/>
      <c r="IV69" s="339"/>
      <c r="IW69" s="339"/>
      <c r="IX69" s="339"/>
      <c r="IY69" s="339"/>
      <c r="IZ69" s="339"/>
      <c r="JA69" s="339"/>
      <c r="JB69" s="339"/>
      <c r="JC69" s="339"/>
      <c r="JD69" s="339"/>
      <c r="JE69" s="339"/>
      <c r="JF69" s="339"/>
      <c r="JG69" s="339"/>
      <c r="JH69" s="339"/>
      <c r="JI69" s="339"/>
      <c r="JJ69" s="339"/>
      <c r="JK69" s="339"/>
      <c r="JL69" s="339"/>
      <c r="JM69" s="339"/>
      <c r="JN69" s="339"/>
      <c r="JO69" s="339"/>
      <c r="JP69" s="339"/>
      <c r="JQ69" s="339"/>
      <c r="JR69" s="339"/>
      <c r="JS69" s="339"/>
      <c r="JT69" s="339"/>
      <c r="JU69" s="339"/>
      <c r="JV69" s="339"/>
      <c r="JW69" s="339"/>
      <c r="JX69" s="339"/>
      <c r="JY69" s="339"/>
      <c r="JZ69" s="339"/>
      <c r="KA69" s="339"/>
      <c r="KB69" s="339"/>
      <c r="KC69" s="339"/>
      <c r="KD69" s="339"/>
      <c r="KE69" s="339"/>
      <c r="KF69" s="339"/>
      <c r="KG69" s="339"/>
      <c r="KH69" s="339"/>
      <c r="KI69" s="339"/>
      <c r="KJ69" s="339"/>
      <c r="KK69" s="339"/>
      <c r="KL69" s="339"/>
      <c r="KM69" s="339"/>
      <c r="KN69" s="339"/>
      <c r="KO69" s="339"/>
      <c r="KP69" s="339"/>
      <c r="KQ69" s="339"/>
      <c r="KR69" s="339"/>
      <c r="KS69" s="339"/>
      <c r="KT69" s="339"/>
      <c r="KU69" s="339"/>
      <c r="KV69" s="339"/>
      <c r="KW69" s="339"/>
      <c r="KX69" s="339"/>
      <c r="KY69" s="339"/>
      <c r="KZ69" s="339"/>
      <c r="LA69" s="339"/>
      <c r="LB69" s="339"/>
      <c r="LC69" s="339"/>
      <c r="LD69" s="339"/>
      <c r="LE69" s="339"/>
      <c r="LF69" s="339"/>
      <c r="LG69" s="339"/>
      <c r="LH69" s="339"/>
      <c r="LI69" s="339"/>
      <c r="LJ69" s="339"/>
      <c r="LK69" s="339"/>
      <c r="LL69" s="339"/>
      <c r="LM69" s="339"/>
      <c r="LN69" s="339"/>
      <c r="LO69" s="339"/>
      <c r="LP69" s="339"/>
      <c r="LQ69" s="339"/>
      <c r="LR69" s="339"/>
      <c r="LS69" s="339"/>
      <c r="LT69" s="339"/>
      <c r="LU69" s="339"/>
      <c r="LV69" s="339"/>
      <c r="LW69" s="339"/>
      <c r="LX69" s="339"/>
      <c r="LY69" s="339"/>
      <c r="LZ69" s="339"/>
      <c r="MA69" s="339"/>
      <c r="MB69" s="339"/>
      <c r="MC69" s="339"/>
      <c r="MD69" s="339"/>
      <c r="ME69" s="339"/>
      <c r="MF69" s="339"/>
      <c r="MG69" s="339"/>
      <c r="MH69" s="339"/>
      <c r="MI69" s="339"/>
      <c r="MJ69" s="339"/>
      <c r="MK69" s="339"/>
      <c r="ML69" s="339"/>
      <c r="MM69" s="339"/>
      <c r="MN69" s="339"/>
      <c r="MO69" s="339"/>
      <c r="MP69" s="339"/>
      <c r="MQ69" s="339"/>
      <c r="MR69" s="339"/>
      <c r="MS69" s="339"/>
      <c r="MT69" s="339"/>
      <c r="MU69" s="339"/>
      <c r="MV69" s="339"/>
      <c r="MW69" s="339"/>
      <c r="MX69" s="339"/>
      <c r="MY69" s="339"/>
      <c r="MZ69" s="339"/>
      <c r="NA69" s="339"/>
      <c r="NB69" s="339"/>
      <c r="NC69" s="339"/>
      <c r="ND69" s="339"/>
      <c r="NE69" s="339"/>
      <c r="NF69" s="339"/>
      <c r="NG69" s="339"/>
      <c r="NH69" s="339"/>
      <c r="NI69" s="339"/>
      <c r="NJ69" s="339"/>
      <c r="NK69" s="339"/>
      <c r="NL69" s="339"/>
      <c r="NM69" s="339"/>
      <c r="NN69" s="339"/>
      <c r="NO69" s="339"/>
      <c r="NP69" s="339"/>
      <c r="NQ69" s="339"/>
      <c r="NR69" s="339"/>
      <c r="NS69" s="339"/>
      <c r="NT69" s="339"/>
      <c r="NU69" s="339"/>
      <c r="NV69" s="339"/>
      <c r="NW69" s="339"/>
      <c r="NX69" s="339"/>
      <c r="NY69" s="339"/>
      <c r="NZ69" s="339"/>
      <c r="OA69" s="339"/>
      <c r="OB69" s="339"/>
      <c r="OC69" s="339"/>
      <c r="OD69" s="339"/>
      <c r="OE69" s="339"/>
      <c r="OF69" s="339"/>
      <c r="OG69" s="339"/>
      <c r="OH69" s="339"/>
      <c r="OI69" s="339"/>
      <c r="OJ69" s="339"/>
      <c r="OK69" s="339"/>
      <c r="OL69" s="339"/>
      <c r="OM69" s="339"/>
      <c r="ON69" s="339"/>
      <c r="OO69" s="339"/>
      <c r="OP69" s="339"/>
      <c r="OQ69" s="339"/>
      <c r="OR69" s="339"/>
      <c r="OS69" s="339"/>
      <c r="OT69" s="339"/>
      <c r="OU69" s="339"/>
      <c r="OV69" s="339"/>
      <c r="OW69" s="339"/>
      <c r="OX69" s="339"/>
      <c r="OY69" s="339"/>
      <c r="OZ69" s="339"/>
      <c r="PA69" s="339"/>
      <c r="PB69" s="339"/>
      <c r="PC69" s="339"/>
      <c r="PD69" s="339"/>
      <c r="PE69" s="339"/>
      <c r="PF69" s="339"/>
      <c r="PG69" s="339"/>
      <c r="PH69" s="339"/>
      <c r="PI69" s="339"/>
      <c r="PJ69" s="339"/>
      <c r="PK69" s="339"/>
      <c r="PL69" s="339"/>
      <c r="PM69" s="339"/>
      <c r="PN69" s="339"/>
      <c r="PO69" s="339"/>
      <c r="PP69" s="339"/>
      <c r="PQ69" s="339"/>
      <c r="PR69" s="339"/>
      <c r="PS69" s="339"/>
      <c r="PT69" s="339"/>
      <c r="PU69" s="339"/>
      <c r="PV69" s="339"/>
      <c r="PW69" s="339"/>
      <c r="PX69" s="339"/>
      <c r="PY69" s="339"/>
      <c r="PZ69" s="339"/>
      <c r="QA69" s="339"/>
      <c r="QB69" s="339"/>
      <c r="QC69" s="339"/>
      <c r="QD69" s="339"/>
      <c r="QE69" s="339"/>
      <c r="QF69" s="339"/>
      <c r="QG69" s="339"/>
      <c r="QH69" s="339"/>
      <c r="QI69" s="339"/>
      <c r="QJ69" s="339"/>
      <c r="QK69" s="339"/>
      <c r="QL69" s="339"/>
      <c r="QM69" s="339"/>
      <c r="QN69" s="339"/>
      <c r="QO69" s="339"/>
      <c r="QP69" s="339"/>
      <c r="QQ69" s="339"/>
      <c r="QR69" s="339"/>
      <c r="QS69" s="339"/>
      <c r="QT69" s="339"/>
      <c r="QU69" s="339"/>
      <c r="QV69" s="339"/>
      <c r="QW69" s="339"/>
      <c r="QX69" s="339"/>
      <c r="QY69" s="339"/>
      <c r="QZ69" s="339"/>
      <c r="RA69" s="339"/>
      <c r="RB69" s="339"/>
      <c r="RC69" s="339"/>
      <c r="RD69" s="339"/>
      <c r="RE69" s="339"/>
      <c r="RF69" s="339"/>
      <c r="RG69" s="339"/>
      <c r="RH69" s="339"/>
      <c r="RI69" s="339"/>
      <c r="RJ69" s="339"/>
      <c r="RK69" s="339"/>
      <c r="RL69" s="339"/>
      <c r="RM69" s="339"/>
      <c r="RN69" s="339"/>
      <c r="RO69" s="339"/>
      <c r="RP69" s="339"/>
      <c r="RQ69" s="339"/>
      <c r="RR69" s="339"/>
      <c r="RS69" s="339"/>
      <c r="RT69" s="339"/>
      <c r="RU69" s="339"/>
      <c r="RV69" s="339"/>
      <c r="RW69" s="339"/>
      <c r="RX69" s="339"/>
      <c r="RY69" s="339"/>
      <c r="RZ69" s="339"/>
      <c r="SA69" s="339"/>
      <c r="SB69" s="339"/>
      <c r="SC69" s="339"/>
      <c r="SD69" s="339"/>
      <c r="SE69" s="339"/>
      <c r="SF69" s="339"/>
      <c r="SG69" s="339"/>
      <c r="SH69" s="339"/>
      <c r="SI69" s="339"/>
      <c r="SJ69" s="339"/>
      <c r="SK69" s="339"/>
      <c r="SL69" s="339"/>
      <c r="SM69" s="339"/>
      <c r="SN69" s="339"/>
      <c r="SO69" s="339"/>
      <c r="SP69" s="339"/>
      <c r="SQ69" s="339"/>
      <c r="SR69" s="339"/>
      <c r="SS69" s="339"/>
      <c r="ST69" s="339"/>
      <c r="SU69" s="339"/>
      <c r="SV69" s="339"/>
      <c r="SW69" s="339"/>
      <c r="SX69" s="339"/>
      <c r="SY69" s="339"/>
      <c r="SZ69" s="339"/>
      <c r="TA69" s="339"/>
      <c r="TB69" s="339"/>
      <c r="TC69" s="339"/>
    </row>
    <row r="70" spans="1:523" s="340" customFormat="1">
      <c r="A70" s="405" t="s">
        <v>636</v>
      </c>
      <c r="B70" s="647" t="s">
        <v>509</v>
      </c>
      <c r="C70" s="359" t="s">
        <v>904</v>
      </c>
      <c r="D70" s="359" t="s">
        <v>956</v>
      </c>
      <c r="E70" s="360" t="s">
        <v>957</v>
      </c>
      <c r="F70" s="361" t="s">
        <v>873</v>
      </c>
      <c r="G70" s="361" t="s">
        <v>873</v>
      </c>
      <c r="H70" s="359" t="s">
        <v>1205</v>
      </c>
      <c r="I70" s="359" t="s">
        <v>1162</v>
      </c>
      <c r="J70" s="352" t="s">
        <v>1206</v>
      </c>
      <c r="K70" s="356">
        <v>2927408</v>
      </c>
      <c r="L70" s="401">
        <v>10000</v>
      </c>
      <c r="M70" s="283"/>
      <c r="N70" s="339"/>
      <c r="O70" s="339"/>
      <c r="P70" s="339"/>
      <c r="Q70" s="339"/>
      <c r="R70" s="339"/>
      <c r="S70" s="339"/>
      <c r="T70" s="339"/>
      <c r="U70" s="339"/>
      <c r="V70" s="339"/>
      <c r="W70" s="339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  <c r="AP70" s="339"/>
      <c r="AQ70" s="339"/>
      <c r="AR70" s="339"/>
      <c r="AS70" s="339"/>
      <c r="AT70" s="339"/>
      <c r="AU70" s="339"/>
      <c r="AV70" s="339"/>
      <c r="AW70" s="339"/>
      <c r="AX70" s="339"/>
      <c r="AY70" s="339"/>
      <c r="AZ70" s="339"/>
      <c r="BA70" s="339"/>
      <c r="BB70" s="339"/>
      <c r="BC70" s="339"/>
      <c r="BD70" s="339"/>
      <c r="BE70" s="339"/>
      <c r="BF70" s="339"/>
      <c r="BG70" s="339"/>
      <c r="BH70" s="339"/>
      <c r="BI70" s="339"/>
      <c r="BJ70" s="339"/>
      <c r="BK70" s="339"/>
      <c r="BL70" s="339"/>
      <c r="BM70" s="339"/>
      <c r="BN70" s="339"/>
      <c r="BO70" s="339"/>
      <c r="BP70" s="339"/>
      <c r="BQ70" s="339"/>
      <c r="BR70" s="339"/>
      <c r="BS70" s="339"/>
      <c r="BT70" s="339"/>
      <c r="BU70" s="339"/>
      <c r="BV70" s="339"/>
      <c r="BW70" s="339"/>
      <c r="BX70" s="339"/>
      <c r="BY70" s="339"/>
      <c r="BZ70" s="339"/>
      <c r="CA70" s="339"/>
      <c r="CB70" s="339"/>
      <c r="CC70" s="339"/>
      <c r="CD70" s="339"/>
      <c r="CE70" s="339"/>
      <c r="CF70" s="339"/>
      <c r="CG70" s="339"/>
      <c r="CH70" s="339"/>
      <c r="CI70" s="339"/>
      <c r="CJ70" s="339"/>
      <c r="CK70" s="339"/>
      <c r="CL70" s="339"/>
      <c r="CM70" s="339"/>
      <c r="CN70" s="339"/>
      <c r="CO70" s="339"/>
      <c r="CP70" s="339"/>
      <c r="CQ70" s="339"/>
      <c r="CR70" s="339"/>
      <c r="CS70" s="339"/>
      <c r="CT70" s="339"/>
      <c r="CU70" s="339"/>
      <c r="CV70" s="339"/>
      <c r="CW70" s="339"/>
      <c r="CX70" s="339"/>
      <c r="CY70" s="339"/>
      <c r="CZ70" s="339"/>
      <c r="DA70" s="339"/>
      <c r="DB70" s="339"/>
      <c r="DC70" s="339"/>
      <c r="DD70" s="339"/>
      <c r="DE70" s="339"/>
      <c r="DF70" s="339"/>
      <c r="DG70" s="339"/>
      <c r="DH70" s="339"/>
      <c r="DI70" s="339"/>
      <c r="DJ70" s="339"/>
      <c r="DK70" s="339"/>
      <c r="DL70" s="339"/>
      <c r="DM70" s="339"/>
      <c r="DN70" s="339"/>
      <c r="DO70" s="339"/>
      <c r="DP70" s="339"/>
      <c r="DQ70" s="339"/>
      <c r="DR70" s="339"/>
      <c r="DS70" s="339"/>
      <c r="DT70" s="339"/>
      <c r="DU70" s="339"/>
      <c r="DV70" s="339"/>
      <c r="DW70" s="339"/>
      <c r="DX70" s="339"/>
      <c r="DY70" s="339"/>
      <c r="DZ70" s="339"/>
      <c r="EA70" s="339"/>
      <c r="EB70" s="339"/>
      <c r="EC70" s="339"/>
      <c r="ED70" s="339"/>
      <c r="EE70" s="339"/>
      <c r="EF70" s="339"/>
      <c r="EG70" s="339"/>
      <c r="EH70" s="339"/>
      <c r="EI70" s="339"/>
      <c r="EJ70" s="339"/>
      <c r="EK70" s="339"/>
      <c r="EL70" s="339"/>
      <c r="EM70" s="339"/>
      <c r="EN70" s="339"/>
      <c r="EO70" s="339"/>
      <c r="EP70" s="339"/>
      <c r="EQ70" s="339"/>
      <c r="ER70" s="339"/>
      <c r="ES70" s="339"/>
      <c r="ET70" s="339"/>
      <c r="EU70" s="339"/>
      <c r="EV70" s="339"/>
      <c r="EW70" s="339"/>
      <c r="EX70" s="339"/>
      <c r="EY70" s="339"/>
      <c r="EZ70" s="339"/>
      <c r="FA70" s="339"/>
      <c r="FB70" s="339"/>
      <c r="FC70" s="339"/>
      <c r="FD70" s="339"/>
      <c r="FE70" s="339"/>
      <c r="FF70" s="339"/>
      <c r="FG70" s="339"/>
      <c r="FH70" s="339"/>
      <c r="FI70" s="339"/>
      <c r="FJ70" s="339"/>
      <c r="FK70" s="339"/>
      <c r="FL70" s="339"/>
      <c r="FM70" s="339"/>
      <c r="FN70" s="339"/>
      <c r="FO70" s="339"/>
      <c r="FP70" s="339"/>
      <c r="FQ70" s="339"/>
      <c r="FR70" s="339"/>
      <c r="FS70" s="339"/>
      <c r="FT70" s="339"/>
      <c r="FU70" s="339"/>
      <c r="FV70" s="339"/>
      <c r="FW70" s="339"/>
      <c r="FX70" s="339"/>
      <c r="FY70" s="339"/>
      <c r="FZ70" s="339"/>
      <c r="GA70" s="339"/>
      <c r="GB70" s="339"/>
      <c r="GC70" s="339"/>
      <c r="GD70" s="339"/>
      <c r="GE70" s="339"/>
      <c r="GF70" s="339"/>
      <c r="GG70" s="339"/>
      <c r="GH70" s="339"/>
      <c r="GI70" s="339"/>
      <c r="GJ70" s="339"/>
      <c r="GK70" s="339"/>
      <c r="GL70" s="339"/>
      <c r="GM70" s="339"/>
      <c r="GN70" s="339"/>
      <c r="GO70" s="339"/>
      <c r="GP70" s="339"/>
      <c r="GQ70" s="339"/>
      <c r="GR70" s="339"/>
      <c r="GS70" s="339"/>
      <c r="GT70" s="339"/>
      <c r="GU70" s="339"/>
      <c r="GV70" s="339"/>
      <c r="GW70" s="339"/>
      <c r="GX70" s="339"/>
      <c r="GY70" s="339"/>
      <c r="GZ70" s="339"/>
      <c r="HA70" s="339"/>
      <c r="HB70" s="339"/>
      <c r="HC70" s="339"/>
      <c r="HD70" s="339"/>
      <c r="HE70" s="339"/>
      <c r="HF70" s="339"/>
      <c r="HG70" s="339"/>
      <c r="HH70" s="339"/>
      <c r="HI70" s="339"/>
      <c r="HJ70" s="339"/>
      <c r="HK70" s="339"/>
      <c r="HL70" s="339"/>
      <c r="HM70" s="339"/>
      <c r="HN70" s="339"/>
      <c r="HO70" s="339"/>
      <c r="HP70" s="339"/>
      <c r="HQ70" s="339"/>
      <c r="HR70" s="339"/>
      <c r="HS70" s="339"/>
      <c r="HT70" s="339"/>
      <c r="HU70" s="339"/>
      <c r="HV70" s="339"/>
      <c r="HW70" s="339"/>
      <c r="HX70" s="339"/>
      <c r="HY70" s="339"/>
      <c r="HZ70" s="339"/>
      <c r="IA70" s="339"/>
      <c r="IB70" s="339"/>
      <c r="IC70" s="339"/>
      <c r="ID70" s="339"/>
      <c r="IE70" s="339"/>
      <c r="IF70" s="339"/>
      <c r="IG70" s="339"/>
      <c r="IH70" s="339"/>
      <c r="II70" s="339"/>
      <c r="IJ70" s="339"/>
      <c r="IK70" s="339"/>
      <c r="IL70" s="339"/>
      <c r="IM70" s="339"/>
      <c r="IN70" s="339"/>
      <c r="IO70" s="339"/>
      <c r="IP70" s="339"/>
      <c r="IQ70" s="339"/>
      <c r="IR70" s="339"/>
      <c r="IS70" s="339"/>
      <c r="IT70" s="339"/>
      <c r="IU70" s="339"/>
      <c r="IV70" s="339"/>
      <c r="IW70" s="339"/>
      <c r="IX70" s="339"/>
      <c r="IY70" s="339"/>
      <c r="IZ70" s="339"/>
      <c r="JA70" s="339"/>
      <c r="JB70" s="339"/>
      <c r="JC70" s="339"/>
      <c r="JD70" s="339"/>
      <c r="JE70" s="339"/>
      <c r="JF70" s="339"/>
      <c r="JG70" s="339"/>
      <c r="JH70" s="339"/>
      <c r="JI70" s="339"/>
      <c r="JJ70" s="339"/>
      <c r="JK70" s="339"/>
      <c r="JL70" s="339"/>
      <c r="JM70" s="339"/>
      <c r="JN70" s="339"/>
      <c r="JO70" s="339"/>
      <c r="JP70" s="339"/>
      <c r="JQ70" s="339"/>
      <c r="JR70" s="339"/>
      <c r="JS70" s="339"/>
      <c r="JT70" s="339"/>
      <c r="JU70" s="339"/>
      <c r="JV70" s="339"/>
      <c r="JW70" s="339"/>
      <c r="JX70" s="339"/>
      <c r="JY70" s="339"/>
      <c r="JZ70" s="339"/>
      <c r="KA70" s="339"/>
      <c r="KB70" s="339"/>
      <c r="KC70" s="339"/>
      <c r="KD70" s="339"/>
      <c r="KE70" s="339"/>
      <c r="KF70" s="339"/>
      <c r="KG70" s="339"/>
      <c r="KH70" s="339"/>
      <c r="KI70" s="339"/>
      <c r="KJ70" s="339"/>
      <c r="KK70" s="339"/>
      <c r="KL70" s="339"/>
      <c r="KM70" s="339"/>
      <c r="KN70" s="339"/>
      <c r="KO70" s="339"/>
      <c r="KP70" s="339"/>
      <c r="KQ70" s="339"/>
      <c r="KR70" s="339"/>
      <c r="KS70" s="339"/>
      <c r="KT70" s="339"/>
      <c r="KU70" s="339"/>
      <c r="KV70" s="339"/>
      <c r="KW70" s="339"/>
      <c r="KX70" s="339"/>
      <c r="KY70" s="339"/>
      <c r="KZ70" s="339"/>
      <c r="LA70" s="339"/>
      <c r="LB70" s="339"/>
      <c r="LC70" s="339"/>
      <c r="LD70" s="339"/>
      <c r="LE70" s="339"/>
      <c r="LF70" s="339"/>
      <c r="LG70" s="339"/>
      <c r="LH70" s="339"/>
      <c r="LI70" s="339"/>
      <c r="LJ70" s="339"/>
      <c r="LK70" s="339"/>
      <c r="LL70" s="339"/>
      <c r="LM70" s="339"/>
      <c r="LN70" s="339"/>
      <c r="LO70" s="339"/>
      <c r="LP70" s="339"/>
      <c r="LQ70" s="339"/>
      <c r="LR70" s="339"/>
      <c r="LS70" s="339"/>
      <c r="LT70" s="339"/>
      <c r="LU70" s="339"/>
      <c r="LV70" s="339"/>
      <c r="LW70" s="339"/>
      <c r="LX70" s="339"/>
      <c r="LY70" s="339"/>
      <c r="LZ70" s="339"/>
      <c r="MA70" s="339"/>
      <c r="MB70" s="339"/>
      <c r="MC70" s="339"/>
      <c r="MD70" s="339"/>
      <c r="ME70" s="339"/>
      <c r="MF70" s="339"/>
      <c r="MG70" s="339"/>
      <c r="MH70" s="339"/>
      <c r="MI70" s="339"/>
      <c r="MJ70" s="339"/>
      <c r="MK70" s="339"/>
      <c r="ML70" s="339"/>
      <c r="MM70" s="339"/>
      <c r="MN70" s="339"/>
      <c r="MO70" s="339"/>
      <c r="MP70" s="339"/>
      <c r="MQ70" s="339"/>
      <c r="MR70" s="339"/>
      <c r="MS70" s="339"/>
      <c r="MT70" s="339"/>
      <c r="MU70" s="339"/>
      <c r="MV70" s="339"/>
      <c r="MW70" s="339"/>
      <c r="MX70" s="339"/>
      <c r="MY70" s="339"/>
      <c r="MZ70" s="339"/>
      <c r="NA70" s="339"/>
      <c r="NB70" s="339"/>
      <c r="NC70" s="339"/>
      <c r="ND70" s="339"/>
      <c r="NE70" s="339"/>
      <c r="NF70" s="339"/>
      <c r="NG70" s="339"/>
      <c r="NH70" s="339"/>
      <c r="NI70" s="339"/>
      <c r="NJ70" s="339"/>
      <c r="NK70" s="339"/>
      <c r="NL70" s="339"/>
      <c r="NM70" s="339"/>
      <c r="NN70" s="339"/>
      <c r="NO70" s="339"/>
      <c r="NP70" s="339"/>
      <c r="NQ70" s="339"/>
      <c r="NR70" s="339"/>
      <c r="NS70" s="339"/>
      <c r="NT70" s="339"/>
      <c r="NU70" s="339"/>
      <c r="NV70" s="339"/>
      <c r="NW70" s="339"/>
      <c r="NX70" s="339"/>
      <c r="NY70" s="339"/>
      <c r="NZ70" s="339"/>
      <c r="OA70" s="339"/>
      <c r="OB70" s="339"/>
      <c r="OC70" s="339"/>
      <c r="OD70" s="339"/>
      <c r="OE70" s="339"/>
      <c r="OF70" s="339"/>
      <c r="OG70" s="339"/>
      <c r="OH70" s="339"/>
      <c r="OI70" s="339"/>
      <c r="OJ70" s="339"/>
      <c r="OK70" s="339"/>
      <c r="OL70" s="339"/>
      <c r="OM70" s="339"/>
      <c r="ON70" s="339"/>
      <c r="OO70" s="339"/>
      <c r="OP70" s="339"/>
      <c r="OQ70" s="339"/>
      <c r="OR70" s="339"/>
      <c r="OS70" s="339"/>
      <c r="OT70" s="339"/>
      <c r="OU70" s="339"/>
      <c r="OV70" s="339"/>
      <c r="OW70" s="339"/>
      <c r="OX70" s="339"/>
      <c r="OY70" s="339"/>
      <c r="OZ70" s="339"/>
      <c r="PA70" s="339"/>
      <c r="PB70" s="339"/>
      <c r="PC70" s="339"/>
      <c r="PD70" s="339"/>
      <c r="PE70" s="339"/>
      <c r="PF70" s="339"/>
      <c r="PG70" s="339"/>
      <c r="PH70" s="339"/>
      <c r="PI70" s="339"/>
      <c r="PJ70" s="339"/>
      <c r="PK70" s="339"/>
      <c r="PL70" s="339"/>
      <c r="PM70" s="339"/>
      <c r="PN70" s="339"/>
      <c r="PO70" s="339"/>
      <c r="PP70" s="339"/>
      <c r="PQ70" s="339"/>
      <c r="PR70" s="339"/>
      <c r="PS70" s="339"/>
      <c r="PT70" s="339"/>
      <c r="PU70" s="339"/>
      <c r="PV70" s="339"/>
      <c r="PW70" s="339"/>
      <c r="PX70" s="339"/>
      <c r="PY70" s="339"/>
      <c r="PZ70" s="339"/>
      <c r="QA70" s="339"/>
      <c r="QB70" s="339"/>
      <c r="QC70" s="339"/>
      <c r="QD70" s="339"/>
      <c r="QE70" s="339"/>
      <c r="QF70" s="339"/>
      <c r="QG70" s="339"/>
      <c r="QH70" s="339"/>
      <c r="QI70" s="339"/>
      <c r="QJ70" s="339"/>
      <c r="QK70" s="339"/>
      <c r="QL70" s="339"/>
      <c r="QM70" s="339"/>
      <c r="QN70" s="339"/>
      <c r="QO70" s="339"/>
      <c r="QP70" s="339"/>
      <c r="QQ70" s="339"/>
      <c r="QR70" s="339"/>
      <c r="QS70" s="339"/>
      <c r="QT70" s="339"/>
      <c r="QU70" s="339"/>
      <c r="QV70" s="339"/>
      <c r="QW70" s="339"/>
      <c r="QX70" s="339"/>
      <c r="QY70" s="339"/>
      <c r="QZ70" s="339"/>
      <c r="RA70" s="339"/>
      <c r="RB70" s="339"/>
      <c r="RC70" s="339"/>
      <c r="RD70" s="339"/>
      <c r="RE70" s="339"/>
      <c r="RF70" s="339"/>
      <c r="RG70" s="339"/>
      <c r="RH70" s="339"/>
      <c r="RI70" s="339"/>
      <c r="RJ70" s="339"/>
      <c r="RK70" s="339"/>
      <c r="RL70" s="339"/>
      <c r="RM70" s="339"/>
      <c r="RN70" s="339"/>
      <c r="RO70" s="339"/>
      <c r="RP70" s="339"/>
      <c r="RQ70" s="339"/>
      <c r="RR70" s="339"/>
      <c r="RS70" s="339"/>
      <c r="RT70" s="339"/>
      <c r="RU70" s="339"/>
      <c r="RV70" s="339"/>
      <c r="RW70" s="339"/>
      <c r="RX70" s="339"/>
      <c r="RY70" s="339"/>
      <c r="RZ70" s="339"/>
      <c r="SA70" s="339"/>
      <c r="SB70" s="339"/>
      <c r="SC70" s="339"/>
      <c r="SD70" s="339"/>
      <c r="SE70" s="339"/>
      <c r="SF70" s="339"/>
      <c r="SG70" s="339"/>
      <c r="SH70" s="339"/>
      <c r="SI70" s="339"/>
      <c r="SJ70" s="339"/>
      <c r="SK70" s="339"/>
      <c r="SL70" s="339"/>
      <c r="SM70" s="339"/>
      <c r="SN70" s="339"/>
      <c r="SO70" s="339"/>
      <c r="SP70" s="339"/>
      <c r="SQ70" s="339"/>
      <c r="SR70" s="339"/>
      <c r="SS70" s="339"/>
      <c r="ST70" s="339"/>
      <c r="SU70" s="339"/>
      <c r="SV70" s="339"/>
      <c r="SW70" s="339"/>
      <c r="SX70" s="339"/>
      <c r="SY70" s="339"/>
      <c r="SZ70" s="339"/>
      <c r="TA70" s="339"/>
      <c r="TB70" s="339"/>
      <c r="TC70" s="339"/>
    </row>
    <row r="71" spans="1:523" s="340" customFormat="1">
      <c r="A71" s="405" t="s">
        <v>636</v>
      </c>
      <c r="B71" s="647" t="s">
        <v>509</v>
      </c>
      <c r="C71" s="359" t="s">
        <v>904</v>
      </c>
      <c r="D71" s="359" t="s">
        <v>984</v>
      </c>
      <c r="E71" s="360" t="s">
        <v>682</v>
      </c>
      <c r="F71" s="361" t="s">
        <v>873</v>
      </c>
      <c r="G71" s="361" t="s">
        <v>873</v>
      </c>
      <c r="H71" s="359" t="s">
        <v>1207</v>
      </c>
      <c r="I71" s="359" t="s">
        <v>987</v>
      </c>
      <c r="J71" s="352" t="s">
        <v>1208</v>
      </c>
      <c r="K71" s="356">
        <v>2611606</v>
      </c>
      <c r="L71" s="401">
        <v>18000</v>
      </c>
      <c r="M71" s="283"/>
      <c r="N71" s="339"/>
      <c r="O71" s="339"/>
      <c r="P71" s="339"/>
      <c r="Q71" s="339"/>
      <c r="R71" s="339"/>
      <c r="S71" s="339"/>
      <c r="T71" s="339"/>
      <c r="U71" s="339"/>
      <c r="V71" s="339"/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39"/>
      <c r="AM71" s="339"/>
      <c r="AN71" s="339"/>
      <c r="AO71" s="339"/>
      <c r="AP71" s="339"/>
      <c r="AQ71" s="339"/>
      <c r="AR71" s="339"/>
      <c r="AS71" s="339"/>
      <c r="AT71" s="339"/>
      <c r="AU71" s="339"/>
      <c r="AV71" s="339"/>
      <c r="AW71" s="339"/>
      <c r="AX71" s="339"/>
      <c r="AY71" s="339"/>
      <c r="AZ71" s="339"/>
      <c r="BA71" s="339"/>
      <c r="BB71" s="339"/>
      <c r="BC71" s="339"/>
      <c r="BD71" s="339"/>
      <c r="BE71" s="339"/>
      <c r="BF71" s="339"/>
      <c r="BG71" s="339"/>
      <c r="BH71" s="339"/>
      <c r="BI71" s="339"/>
      <c r="BJ71" s="339"/>
      <c r="BK71" s="339"/>
      <c r="BL71" s="339"/>
      <c r="BM71" s="339"/>
      <c r="BN71" s="339"/>
      <c r="BO71" s="339"/>
      <c r="BP71" s="339"/>
      <c r="BQ71" s="339"/>
      <c r="BR71" s="339"/>
      <c r="BS71" s="339"/>
      <c r="BT71" s="339"/>
      <c r="BU71" s="339"/>
      <c r="BV71" s="339"/>
      <c r="BW71" s="339"/>
      <c r="BX71" s="339"/>
      <c r="BY71" s="339"/>
      <c r="BZ71" s="339"/>
      <c r="CA71" s="339"/>
      <c r="CB71" s="339"/>
      <c r="CC71" s="339"/>
      <c r="CD71" s="339"/>
      <c r="CE71" s="339"/>
      <c r="CF71" s="339"/>
      <c r="CG71" s="339"/>
      <c r="CH71" s="339"/>
      <c r="CI71" s="339"/>
      <c r="CJ71" s="339"/>
      <c r="CK71" s="339"/>
      <c r="CL71" s="339"/>
      <c r="CM71" s="339"/>
      <c r="CN71" s="339"/>
      <c r="CO71" s="339"/>
      <c r="CP71" s="339"/>
      <c r="CQ71" s="339"/>
      <c r="CR71" s="339"/>
      <c r="CS71" s="339"/>
      <c r="CT71" s="339"/>
      <c r="CU71" s="339"/>
      <c r="CV71" s="339"/>
      <c r="CW71" s="339"/>
      <c r="CX71" s="339"/>
      <c r="CY71" s="339"/>
      <c r="CZ71" s="339"/>
      <c r="DA71" s="339"/>
      <c r="DB71" s="339"/>
      <c r="DC71" s="339"/>
      <c r="DD71" s="339"/>
      <c r="DE71" s="339"/>
      <c r="DF71" s="339"/>
      <c r="DG71" s="339"/>
      <c r="DH71" s="339"/>
      <c r="DI71" s="339"/>
      <c r="DJ71" s="339"/>
      <c r="DK71" s="339"/>
      <c r="DL71" s="339"/>
      <c r="DM71" s="339"/>
      <c r="DN71" s="339"/>
      <c r="DO71" s="339"/>
      <c r="DP71" s="339"/>
      <c r="DQ71" s="339"/>
      <c r="DR71" s="339"/>
      <c r="DS71" s="339"/>
      <c r="DT71" s="339"/>
      <c r="DU71" s="339"/>
      <c r="DV71" s="339"/>
      <c r="DW71" s="339"/>
      <c r="DX71" s="339"/>
      <c r="DY71" s="339"/>
      <c r="DZ71" s="339"/>
      <c r="EA71" s="339"/>
      <c r="EB71" s="339"/>
      <c r="EC71" s="339"/>
      <c r="ED71" s="339"/>
      <c r="EE71" s="339"/>
      <c r="EF71" s="339"/>
      <c r="EG71" s="339"/>
      <c r="EH71" s="339"/>
      <c r="EI71" s="339"/>
      <c r="EJ71" s="339"/>
      <c r="EK71" s="339"/>
      <c r="EL71" s="339"/>
      <c r="EM71" s="339"/>
      <c r="EN71" s="339"/>
      <c r="EO71" s="339"/>
      <c r="EP71" s="339"/>
      <c r="EQ71" s="339"/>
      <c r="ER71" s="339"/>
      <c r="ES71" s="339"/>
      <c r="ET71" s="339"/>
      <c r="EU71" s="339"/>
      <c r="EV71" s="339"/>
      <c r="EW71" s="339"/>
      <c r="EX71" s="339"/>
      <c r="EY71" s="339"/>
      <c r="EZ71" s="339"/>
      <c r="FA71" s="339"/>
      <c r="FB71" s="339"/>
      <c r="FC71" s="339"/>
      <c r="FD71" s="339"/>
      <c r="FE71" s="339"/>
      <c r="FF71" s="339"/>
      <c r="FG71" s="339"/>
      <c r="FH71" s="339"/>
      <c r="FI71" s="339"/>
      <c r="FJ71" s="339"/>
      <c r="FK71" s="339"/>
      <c r="FL71" s="339"/>
      <c r="FM71" s="339"/>
      <c r="FN71" s="339"/>
      <c r="FO71" s="339"/>
      <c r="FP71" s="339"/>
      <c r="FQ71" s="339"/>
      <c r="FR71" s="339"/>
      <c r="FS71" s="339"/>
      <c r="FT71" s="339"/>
      <c r="FU71" s="339"/>
      <c r="FV71" s="339"/>
      <c r="FW71" s="339"/>
      <c r="FX71" s="339"/>
      <c r="FY71" s="339"/>
      <c r="FZ71" s="339"/>
      <c r="GA71" s="339"/>
      <c r="GB71" s="339"/>
      <c r="GC71" s="339"/>
      <c r="GD71" s="339"/>
      <c r="GE71" s="339"/>
      <c r="GF71" s="339"/>
      <c r="GG71" s="339"/>
      <c r="GH71" s="339"/>
      <c r="GI71" s="339"/>
      <c r="GJ71" s="339"/>
      <c r="GK71" s="339"/>
      <c r="GL71" s="339"/>
      <c r="GM71" s="339"/>
      <c r="GN71" s="339"/>
      <c r="GO71" s="339"/>
      <c r="GP71" s="339"/>
      <c r="GQ71" s="339"/>
      <c r="GR71" s="339"/>
      <c r="GS71" s="339"/>
      <c r="GT71" s="339"/>
      <c r="GU71" s="339"/>
      <c r="GV71" s="339"/>
      <c r="GW71" s="339"/>
      <c r="GX71" s="339"/>
      <c r="GY71" s="339"/>
      <c r="GZ71" s="339"/>
      <c r="HA71" s="339"/>
      <c r="HB71" s="339"/>
      <c r="HC71" s="339"/>
      <c r="HD71" s="339"/>
      <c r="HE71" s="339"/>
      <c r="HF71" s="339"/>
      <c r="HG71" s="339"/>
      <c r="HH71" s="339"/>
      <c r="HI71" s="339"/>
      <c r="HJ71" s="339"/>
      <c r="HK71" s="339"/>
      <c r="HL71" s="339"/>
      <c r="HM71" s="339"/>
      <c r="HN71" s="339"/>
      <c r="HO71" s="339"/>
      <c r="HP71" s="339"/>
      <c r="HQ71" s="339"/>
      <c r="HR71" s="339"/>
      <c r="HS71" s="339"/>
      <c r="HT71" s="339"/>
      <c r="HU71" s="339"/>
      <c r="HV71" s="339"/>
      <c r="HW71" s="339"/>
      <c r="HX71" s="339"/>
      <c r="HY71" s="339"/>
      <c r="HZ71" s="339"/>
      <c r="IA71" s="339"/>
      <c r="IB71" s="339"/>
      <c r="IC71" s="339"/>
      <c r="ID71" s="339"/>
      <c r="IE71" s="339"/>
      <c r="IF71" s="339"/>
      <c r="IG71" s="339"/>
      <c r="IH71" s="339"/>
      <c r="II71" s="339"/>
      <c r="IJ71" s="339"/>
      <c r="IK71" s="339"/>
      <c r="IL71" s="339"/>
      <c r="IM71" s="339"/>
      <c r="IN71" s="339"/>
      <c r="IO71" s="339"/>
      <c r="IP71" s="339"/>
      <c r="IQ71" s="339"/>
      <c r="IR71" s="339"/>
      <c r="IS71" s="339"/>
      <c r="IT71" s="339"/>
      <c r="IU71" s="339"/>
      <c r="IV71" s="339"/>
      <c r="IW71" s="339"/>
      <c r="IX71" s="339"/>
      <c r="IY71" s="339"/>
      <c r="IZ71" s="339"/>
      <c r="JA71" s="339"/>
      <c r="JB71" s="339"/>
      <c r="JC71" s="339"/>
      <c r="JD71" s="339"/>
      <c r="JE71" s="339"/>
      <c r="JF71" s="339"/>
      <c r="JG71" s="339"/>
      <c r="JH71" s="339"/>
      <c r="JI71" s="339"/>
      <c r="JJ71" s="339"/>
      <c r="JK71" s="339"/>
      <c r="JL71" s="339"/>
      <c r="JM71" s="339"/>
      <c r="JN71" s="339"/>
      <c r="JO71" s="339"/>
      <c r="JP71" s="339"/>
      <c r="JQ71" s="339"/>
      <c r="JR71" s="339"/>
      <c r="JS71" s="339"/>
      <c r="JT71" s="339"/>
      <c r="JU71" s="339"/>
      <c r="JV71" s="339"/>
      <c r="JW71" s="339"/>
      <c r="JX71" s="339"/>
      <c r="JY71" s="339"/>
      <c r="JZ71" s="339"/>
      <c r="KA71" s="339"/>
      <c r="KB71" s="339"/>
      <c r="KC71" s="339"/>
      <c r="KD71" s="339"/>
      <c r="KE71" s="339"/>
      <c r="KF71" s="339"/>
      <c r="KG71" s="339"/>
      <c r="KH71" s="339"/>
      <c r="KI71" s="339"/>
      <c r="KJ71" s="339"/>
      <c r="KK71" s="339"/>
      <c r="KL71" s="339"/>
      <c r="KM71" s="339"/>
      <c r="KN71" s="339"/>
      <c r="KO71" s="339"/>
      <c r="KP71" s="339"/>
      <c r="KQ71" s="339"/>
      <c r="KR71" s="339"/>
      <c r="KS71" s="339"/>
      <c r="KT71" s="339"/>
      <c r="KU71" s="339"/>
      <c r="KV71" s="339"/>
      <c r="KW71" s="339"/>
      <c r="KX71" s="339"/>
      <c r="KY71" s="339"/>
      <c r="KZ71" s="339"/>
      <c r="LA71" s="339"/>
      <c r="LB71" s="339"/>
      <c r="LC71" s="339"/>
      <c r="LD71" s="339"/>
      <c r="LE71" s="339"/>
      <c r="LF71" s="339"/>
      <c r="LG71" s="339"/>
      <c r="LH71" s="339"/>
      <c r="LI71" s="339"/>
      <c r="LJ71" s="339"/>
      <c r="LK71" s="339"/>
      <c r="LL71" s="339"/>
      <c r="LM71" s="339"/>
      <c r="LN71" s="339"/>
      <c r="LO71" s="339"/>
      <c r="LP71" s="339"/>
      <c r="LQ71" s="339"/>
      <c r="LR71" s="339"/>
      <c r="LS71" s="339"/>
      <c r="LT71" s="339"/>
      <c r="LU71" s="339"/>
      <c r="LV71" s="339"/>
      <c r="LW71" s="339"/>
      <c r="LX71" s="339"/>
      <c r="LY71" s="339"/>
      <c r="LZ71" s="339"/>
      <c r="MA71" s="339"/>
      <c r="MB71" s="339"/>
      <c r="MC71" s="339"/>
      <c r="MD71" s="339"/>
      <c r="ME71" s="339"/>
      <c r="MF71" s="339"/>
      <c r="MG71" s="339"/>
      <c r="MH71" s="339"/>
      <c r="MI71" s="339"/>
      <c r="MJ71" s="339"/>
      <c r="MK71" s="339"/>
      <c r="ML71" s="339"/>
      <c r="MM71" s="339"/>
      <c r="MN71" s="339"/>
      <c r="MO71" s="339"/>
      <c r="MP71" s="339"/>
      <c r="MQ71" s="339"/>
      <c r="MR71" s="339"/>
      <c r="MS71" s="339"/>
      <c r="MT71" s="339"/>
      <c r="MU71" s="339"/>
      <c r="MV71" s="339"/>
      <c r="MW71" s="339"/>
      <c r="MX71" s="339"/>
      <c r="MY71" s="339"/>
      <c r="MZ71" s="339"/>
      <c r="NA71" s="339"/>
      <c r="NB71" s="339"/>
      <c r="NC71" s="339"/>
      <c r="ND71" s="339"/>
      <c r="NE71" s="339"/>
      <c r="NF71" s="339"/>
      <c r="NG71" s="339"/>
      <c r="NH71" s="339"/>
      <c r="NI71" s="339"/>
      <c r="NJ71" s="339"/>
      <c r="NK71" s="339"/>
      <c r="NL71" s="339"/>
      <c r="NM71" s="339"/>
      <c r="NN71" s="339"/>
      <c r="NO71" s="339"/>
      <c r="NP71" s="339"/>
      <c r="NQ71" s="339"/>
      <c r="NR71" s="339"/>
      <c r="NS71" s="339"/>
      <c r="NT71" s="339"/>
      <c r="NU71" s="339"/>
      <c r="NV71" s="339"/>
      <c r="NW71" s="339"/>
      <c r="NX71" s="339"/>
      <c r="NY71" s="339"/>
      <c r="NZ71" s="339"/>
      <c r="OA71" s="339"/>
      <c r="OB71" s="339"/>
      <c r="OC71" s="339"/>
      <c r="OD71" s="339"/>
      <c r="OE71" s="339"/>
      <c r="OF71" s="339"/>
      <c r="OG71" s="339"/>
      <c r="OH71" s="339"/>
      <c r="OI71" s="339"/>
      <c r="OJ71" s="339"/>
      <c r="OK71" s="339"/>
      <c r="OL71" s="339"/>
      <c r="OM71" s="339"/>
      <c r="ON71" s="339"/>
      <c r="OO71" s="339"/>
      <c r="OP71" s="339"/>
      <c r="OQ71" s="339"/>
      <c r="OR71" s="339"/>
      <c r="OS71" s="339"/>
      <c r="OT71" s="339"/>
      <c r="OU71" s="339"/>
      <c r="OV71" s="339"/>
      <c r="OW71" s="339"/>
      <c r="OX71" s="339"/>
      <c r="OY71" s="339"/>
      <c r="OZ71" s="339"/>
      <c r="PA71" s="339"/>
      <c r="PB71" s="339"/>
      <c r="PC71" s="339"/>
      <c r="PD71" s="339"/>
      <c r="PE71" s="339"/>
      <c r="PF71" s="339"/>
      <c r="PG71" s="339"/>
      <c r="PH71" s="339"/>
      <c r="PI71" s="339"/>
      <c r="PJ71" s="339"/>
      <c r="PK71" s="339"/>
      <c r="PL71" s="339"/>
      <c r="PM71" s="339"/>
      <c r="PN71" s="339"/>
      <c r="PO71" s="339"/>
      <c r="PP71" s="339"/>
      <c r="PQ71" s="339"/>
      <c r="PR71" s="339"/>
      <c r="PS71" s="339"/>
      <c r="PT71" s="339"/>
      <c r="PU71" s="339"/>
      <c r="PV71" s="339"/>
      <c r="PW71" s="339"/>
      <c r="PX71" s="339"/>
      <c r="PY71" s="339"/>
      <c r="PZ71" s="339"/>
      <c r="QA71" s="339"/>
      <c r="QB71" s="339"/>
      <c r="QC71" s="339"/>
      <c r="QD71" s="339"/>
      <c r="QE71" s="339"/>
      <c r="QF71" s="339"/>
      <c r="QG71" s="339"/>
      <c r="QH71" s="339"/>
      <c r="QI71" s="339"/>
      <c r="QJ71" s="339"/>
      <c r="QK71" s="339"/>
      <c r="QL71" s="339"/>
      <c r="QM71" s="339"/>
      <c r="QN71" s="339"/>
      <c r="QO71" s="339"/>
      <c r="QP71" s="339"/>
      <c r="QQ71" s="339"/>
      <c r="QR71" s="339"/>
      <c r="QS71" s="339"/>
      <c r="QT71" s="339"/>
      <c r="QU71" s="339"/>
      <c r="QV71" s="339"/>
      <c r="QW71" s="339"/>
      <c r="QX71" s="339"/>
      <c r="QY71" s="339"/>
      <c r="QZ71" s="339"/>
      <c r="RA71" s="339"/>
      <c r="RB71" s="339"/>
      <c r="RC71" s="339"/>
      <c r="RD71" s="339"/>
      <c r="RE71" s="339"/>
      <c r="RF71" s="339"/>
      <c r="RG71" s="339"/>
      <c r="RH71" s="339"/>
      <c r="RI71" s="339"/>
      <c r="RJ71" s="339"/>
      <c r="RK71" s="339"/>
      <c r="RL71" s="339"/>
      <c r="RM71" s="339"/>
      <c r="RN71" s="339"/>
      <c r="RO71" s="339"/>
      <c r="RP71" s="339"/>
      <c r="RQ71" s="339"/>
      <c r="RR71" s="339"/>
      <c r="RS71" s="339"/>
      <c r="RT71" s="339"/>
      <c r="RU71" s="339"/>
      <c r="RV71" s="339"/>
      <c r="RW71" s="339"/>
      <c r="RX71" s="339"/>
      <c r="RY71" s="339"/>
      <c r="RZ71" s="339"/>
      <c r="SA71" s="339"/>
      <c r="SB71" s="339"/>
      <c r="SC71" s="339"/>
      <c r="SD71" s="339"/>
      <c r="SE71" s="339"/>
      <c r="SF71" s="339"/>
      <c r="SG71" s="339"/>
      <c r="SH71" s="339"/>
      <c r="SI71" s="339"/>
      <c r="SJ71" s="339"/>
      <c r="SK71" s="339"/>
      <c r="SL71" s="339"/>
      <c r="SM71" s="339"/>
      <c r="SN71" s="339"/>
      <c r="SO71" s="339"/>
      <c r="SP71" s="339"/>
      <c r="SQ71" s="339"/>
      <c r="SR71" s="339"/>
      <c r="SS71" s="339"/>
      <c r="ST71" s="339"/>
      <c r="SU71" s="339"/>
      <c r="SV71" s="339"/>
      <c r="SW71" s="339"/>
      <c r="SX71" s="339"/>
      <c r="SY71" s="339"/>
      <c r="SZ71" s="339"/>
      <c r="TA71" s="339"/>
      <c r="TB71" s="339"/>
      <c r="TC71" s="339"/>
    </row>
    <row r="72" spans="1:523" s="284" customFormat="1">
      <c r="A72" s="405" t="s">
        <v>636</v>
      </c>
      <c r="B72" s="647" t="s">
        <v>509</v>
      </c>
      <c r="C72" s="392" t="s">
        <v>888</v>
      </c>
      <c r="D72" s="359" t="s">
        <v>912</v>
      </c>
      <c r="E72" s="360" t="s">
        <v>913</v>
      </c>
      <c r="F72" s="361" t="s">
        <v>873</v>
      </c>
      <c r="G72" s="361" t="s">
        <v>873</v>
      </c>
      <c r="H72" s="359" t="s">
        <v>1209</v>
      </c>
      <c r="I72" s="359" t="s">
        <v>1000</v>
      </c>
      <c r="J72" s="352" t="s">
        <v>890</v>
      </c>
      <c r="K72" s="358">
        <v>2611606</v>
      </c>
      <c r="L72" s="652">
        <v>957</v>
      </c>
      <c r="M72" s="283"/>
    </row>
    <row r="73" spans="1:523" s="284" customFormat="1">
      <c r="A73" s="405" t="s">
        <v>636</v>
      </c>
      <c r="B73" s="647" t="s">
        <v>509</v>
      </c>
      <c r="C73" s="359" t="s">
        <v>888</v>
      </c>
      <c r="D73" s="359" t="s">
        <v>910</v>
      </c>
      <c r="E73" s="360" t="s">
        <v>911</v>
      </c>
      <c r="F73" s="360" t="s">
        <v>873</v>
      </c>
      <c r="G73" s="361" t="s">
        <v>873</v>
      </c>
      <c r="H73" s="359" t="s">
        <v>1210</v>
      </c>
      <c r="I73" s="359" t="s">
        <v>1000</v>
      </c>
      <c r="J73" s="352" t="s">
        <v>890</v>
      </c>
      <c r="K73" s="402">
        <v>2611606</v>
      </c>
      <c r="L73" s="401">
        <v>15187.78</v>
      </c>
      <c r="M73" s="283"/>
    </row>
    <row r="74" spans="1:523" s="284" customFormat="1">
      <c r="A74" s="405" t="s">
        <v>636</v>
      </c>
      <c r="B74" s="647" t="s">
        <v>509</v>
      </c>
      <c r="C74" s="359" t="s">
        <v>904</v>
      </c>
      <c r="D74" s="359" t="s">
        <v>958</v>
      </c>
      <c r="E74" s="360" t="s">
        <v>959</v>
      </c>
      <c r="F74" s="361" t="s">
        <v>873</v>
      </c>
      <c r="G74" s="361" t="s">
        <v>873</v>
      </c>
      <c r="H74" s="657">
        <v>2942</v>
      </c>
      <c r="I74" s="650">
        <v>44570</v>
      </c>
      <c r="J74" s="352" t="s">
        <v>1211</v>
      </c>
      <c r="K74" s="358">
        <v>2927408</v>
      </c>
      <c r="L74" s="652">
        <v>5000</v>
      </c>
      <c r="M74" s="283"/>
    </row>
    <row r="75" spans="1:523" s="284" customFormat="1">
      <c r="A75" s="405" t="s">
        <v>636</v>
      </c>
      <c r="B75" s="647" t="s">
        <v>509</v>
      </c>
      <c r="C75" s="362" t="s">
        <v>904</v>
      </c>
      <c r="D75" s="362" t="s">
        <v>1212</v>
      </c>
      <c r="E75" s="649" t="s">
        <v>1213</v>
      </c>
      <c r="F75" s="360" t="s">
        <v>873</v>
      </c>
      <c r="G75" s="361" t="s">
        <v>873</v>
      </c>
      <c r="H75" s="658">
        <v>325</v>
      </c>
      <c r="I75" s="650">
        <v>44565</v>
      </c>
      <c r="J75" s="352" t="s">
        <v>890</v>
      </c>
      <c r="K75" s="402">
        <v>2927408</v>
      </c>
      <c r="L75" s="652">
        <v>18000</v>
      </c>
      <c r="M75" s="283"/>
    </row>
    <row r="76" spans="1:523" s="284" customFormat="1">
      <c r="A76" s="405" t="s">
        <v>636</v>
      </c>
      <c r="B76" s="647" t="s">
        <v>509</v>
      </c>
      <c r="C76" s="359" t="s">
        <v>888</v>
      </c>
      <c r="D76" s="359" t="s">
        <v>1214</v>
      </c>
      <c r="E76" s="649" t="s">
        <v>1215</v>
      </c>
      <c r="F76" s="361" t="s">
        <v>872</v>
      </c>
      <c r="G76" s="361" t="s">
        <v>873</v>
      </c>
      <c r="H76" s="649">
        <v>1</v>
      </c>
      <c r="I76" s="650">
        <v>44901</v>
      </c>
      <c r="J76" s="352" t="s">
        <v>890</v>
      </c>
      <c r="K76" s="358">
        <v>3534401</v>
      </c>
      <c r="L76" s="652">
        <v>74.47</v>
      </c>
      <c r="M76" s="283"/>
    </row>
    <row r="77" spans="1:523" s="284" customFormat="1">
      <c r="A77" s="405"/>
      <c r="B77" s="647"/>
      <c r="C77" s="362" t="s">
        <v>904</v>
      </c>
      <c r="D77" s="362" t="s">
        <v>1212</v>
      </c>
      <c r="E77" s="649" t="s">
        <v>1213</v>
      </c>
      <c r="F77" s="360" t="s">
        <v>873</v>
      </c>
      <c r="G77" s="361" t="s">
        <v>873</v>
      </c>
      <c r="H77" s="658">
        <v>317</v>
      </c>
      <c r="I77" s="650">
        <v>44915</v>
      </c>
      <c r="J77" s="352" t="s">
        <v>890</v>
      </c>
      <c r="K77" s="402">
        <v>2927408</v>
      </c>
      <c r="L77" s="652">
        <v>18000</v>
      </c>
      <c r="M77" s="283"/>
    </row>
    <row r="78" spans="1:523" s="284" customFormat="1">
      <c r="A78" s="405"/>
      <c r="B78" s="647"/>
      <c r="C78" s="359" t="s">
        <v>904</v>
      </c>
      <c r="D78" s="359" t="s">
        <v>1006</v>
      </c>
      <c r="E78" s="649" t="s">
        <v>1216</v>
      </c>
      <c r="F78" s="361" t="s">
        <v>873</v>
      </c>
      <c r="G78" s="361" t="s">
        <v>873</v>
      </c>
      <c r="H78" s="649">
        <v>69</v>
      </c>
      <c r="I78" s="650">
        <v>44929</v>
      </c>
      <c r="J78" s="352" t="s">
        <v>1217</v>
      </c>
      <c r="K78" s="402">
        <v>2927408</v>
      </c>
      <c r="L78" s="652">
        <v>10000</v>
      </c>
      <c r="M78" s="283"/>
    </row>
    <row r="79" spans="1:523" s="284" customFormat="1">
      <c r="A79" s="405"/>
      <c r="B79" s="647"/>
      <c r="C79" s="359"/>
      <c r="D79" s="359"/>
      <c r="E79" s="649"/>
      <c r="F79" s="361"/>
      <c r="G79" s="361"/>
      <c r="H79" s="649"/>
      <c r="I79" s="650"/>
      <c r="J79" s="352"/>
      <c r="K79" s="356"/>
      <c r="L79" s="652"/>
      <c r="M79" s="283"/>
    </row>
    <row r="80" spans="1:523" s="284" customFormat="1">
      <c r="A80" s="405"/>
      <c r="B80" s="647"/>
      <c r="C80" s="359"/>
      <c r="D80" s="359"/>
      <c r="E80" s="649"/>
      <c r="F80" s="361"/>
      <c r="G80" s="361"/>
      <c r="H80" s="649"/>
      <c r="I80" s="650"/>
      <c r="J80" s="352"/>
      <c r="K80" s="403"/>
      <c r="L80" s="652"/>
      <c r="M80" s="283"/>
    </row>
    <row r="81" spans="1:13" s="284" customFormat="1">
      <c r="A81" s="405"/>
      <c r="B81" s="647"/>
      <c r="C81" s="359"/>
      <c r="D81" s="359"/>
      <c r="E81" s="360"/>
      <c r="F81" s="360"/>
      <c r="G81" s="361"/>
      <c r="H81" s="359"/>
      <c r="I81" s="359"/>
      <c r="J81" s="352"/>
      <c r="K81" s="403"/>
      <c r="L81" s="401"/>
      <c r="M81" s="283"/>
    </row>
    <row r="82" spans="1:13" s="284" customFormat="1">
      <c r="A82" s="405"/>
      <c r="B82" s="647"/>
      <c r="C82" s="395"/>
      <c r="D82" s="395"/>
      <c r="E82" s="396"/>
      <c r="F82" s="360"/>
      <c r="G82" s="361"/>
      <c r="H82" s="359"/>
      <c r="I82" s="359"/>
      <c r="J82" s="352"/>
      <c r="K82" s="358"/>
      <c r="L82" s="652"/>
      <c r="M82" s="283"/>
    </row>
    <row r="83" spans="1:13" s="284" customFormat="1">
      <c r="A83" s="405"/>
      <c r="B83" s="647"/>
      <c r="C83" s="392"/>
      <c r="D83" s="359"/>
      <c r="E83" s="649"/>
      <c r="F83" s="361"/>
      <c r="G83" s="361"/>
      <c r="H83" s="649"/>
      <c r="I83" s="650"/>
      <c r="J83" s="352"/>
      <c r="K83" s="356"/>
      <c r="L83" s="656"/>
      <c r="M83" s="283"/>
    </row>
    <row r="84" spans="1:13" s="284" customFormat="1">
      <c r="A84" s="405"/>
      <c r="B84" s="647"/>
      <c r="C84" s="362"/>
      <c r="D84" s="362"/>
      <c r="E84" s="393"/>
      <c r="F84" s="360"/>
      <c r="G84" s="361"/>
      <c r="H84" s="362"/>
      <c r="I84" s="362"/>
      <c r="J84" s="355"/>
      <c r="K84" s="400"/>
      <c r="L84" s="652"/>
      <c r="M84" s="283"/>
    </row>
    <row r="85" spans="1:13" s="284" customFormat="1">
      <c r="A85" s="298"/>
      <c r="B85" s="647"/>
      <c r="C85" s="392"/>
      <c r="D85" s="359"/>
      <c r="E85" s="360"/>
      <c r="F85" s="361"/>
      <c r="G85" s="361"/>
      <c r="H85" s="359"/>
      <c r="I85" s="359"/>
      <c r="J85" s="352"/>
      <c r="K85" s="358"/>
      <c r="L85" s="401"/>
      <c r="M85" s="283"/>
    </row>
    <row r="86" spans="1:13" s="284" customFormat="1">
      <c r="A86" s="405"/>
      <c r="B86" s="647"/>
      <c r="C86" s="359"/>
      <c r="D86" s="359"/>
      <c r="E86" s="360"/>
      <c r="F86" s="360"/>
      <c r="G86" s="361"/>
      <c r="H86" s="359"/>
      <c r="I86" s="359"/>
      <c r="J86" s="352"/>
      <c r="K86" s="402"/>
      <c r="L86" s="401"/>
      <c r="M86" s="283"/>
    </row>
    <row r="87" spans="1:13" s="284" customFormat="1">
      <c r="A87" s="405"/>
      <c r="B87" s="647"/>
      <c r="C87" s="359"/>
      <c r="D87" s="359"/>
      <c r="E87" s="360"/>
      <c r="F87" s="360"/>
      <c r="G87" s="361"/>
      <c r="H87" s="359"/>
      <c r="I87" s="359"/>
      <c r="J87" s="352"/>
      <c r="K87" s="402"/>
      <c r="L87" s="652"/>
      <c r="M87" s="283"/>
    </row>
    <row r="88" spans="1:13" s="284" customFormat="1">
      <c r="A88" s="405"/>
      <c r="B88" s="647"/>
      <c r="C88" s="392"/>
      <c r="D88" s="359"/>
      <c r="E88" s="360"/>
      <c r="F88" s="361"/>
      <c r="G88" s="361"/>
      <c r="H88" s="359"/>
      <c r="I88" s="359"/>
      <c r="J88" s="352"/>
      <c r="K88" s="358"/>
      <c r="L88" s="401"/>
      <c r="M88" s="283"/>
    </row>
    <row r="89" spans="1:13" s="284" customFormat="1">
      <c r="A89" s="405"/>
      <c r="B89" s="647"/>
      <c r="C89" s="362"/>
      <c r="D89" s="362"/>
      <c r="E89" s="393"/>
      <c r="F89" s="393"/>
      <c r="G89" s="361"/>
      <c r="H89" s="359"/>
      <c r="I89" s="359"/>
      <c r="J89" s="352"/>
      <c r="K89" s="402"/>
      <c r="L89" s="401"/>
      <c r="M89" s="283"/>
    </row>
    <row r="90" spans="1:13" s="284" customFormat="1">
      <c r="A90" s="405"/>
      <c r="B90" s="647"/>
      <c r="C90" s="359"/>
      <c r="D90" s="359"/>
      <c r="E90" s="360"/>
      <c r="F90" s="361"/>
      <c r="G90" s="361"/>
      <c r="H90" s="657"/>
      <c r="I90" s="650"/>
      <c r="J90" s="352"/>
      <c r="K90" s="358"/>
      <c r="L90" s="401"/>
      <c r="M90" s="283"/>
    </row>
    <row r="91" spans="1:13" s="284" customFormat="1">
      <c r="A91" s="405"/>
      <c r="B91" s="647"/>
      <c r="C91" s="359"/>
      <c r="D91" s="359"/>
      <c r="E91" s="360"/>
      <c r="F91" s="361"/>
      <c r="G91" s="361"/>
      <c r="H91" s="359"/>
      <c r="I91" s="359"/>
      <c r="J91" s="352"/>
      <c r="K91" s="356"/>
      <c r="L91" s="401"/>
      <c r="M91" s="283"/>
    </row>
    <row r="92" spans="1:13" s="284" customFormat="1">
      <c r="A92" s="405"/>
      <c r="B92" s="647"/>
      <c r="C92" s="359"/>
      <c r="D92" s="359"/>
      <c r="E92" s="360"/>
      <c r="F92" s="361"/>
      <c r="G92" s="361"/>
      <c r="H92" s="359"/>
      <c r="I92" s="359"/>
      <c r="J92" s="352"/>
      <c r="K92" s="403"/>
      <c r="L92" s="401"/>
      <c r="M92" s="283"/>
    </row>
    <row r="93" spans="1:13" s="284" customFormat="1">
      <c r="A93" s="405"/>
      <c r="B93" s="647"/>
      <c r="C93" s="359"/>
      <c r="D93" s="659"/>
      <c r="E93" s="360"/>
      <c r="F93" s="361"/>
      <c r="G93" s="361"/>
      <c r="H93" s="658"/>
      <c r="I93" s="650"/>
      <c r="J93" s="352"/>
      <c r="K93" s="356"/>
      <c r="L93" s="401"/>
      <c r="M93" s="283"/>
    </row>
    <row r="94" spans="1:13" s="284" customFormat="1">
      <c r="A94" s="405"/>
      <c r="B94" s="647"/>
      <c r="C94" s="359"/>
      <c r="D94" s="398"/>
      <c r="E94" s="360"/>
      <c r="F94" s="361"/>
      <c r="G94" s="361"/>
      <c r="H94" s="362"/>
      <c r="I94" s="362"/>
      <c r="J94" s="355"/>
      <c r="K94" s="402"/>
      <c r="L94" s="401"/>
      <c r="M94" s="283"/>
    </row>
    <row r="95" spans="1:13" s="284" customFormat="1">
      <c r="A95" s="405"/>
      <c r="B95" s="647"/>
      <c r="C95" s="359"/>
      <c r="D95" s="359"/>
      <c r="E95" s="360"/>
      <c r="F95" s="360"/>
      <c r="G95" s="361"/>
      <c r="H95" s="359"/>
      <c r="I95" s="359"/>
      <c r="J95" s="352"/>
      <c r="K95" s="356"/>
      <c r="L95" s="401"/>
      <c r="M95" s="283"/>
    </row>
    <row r="96" spans="1:13" s="284" customFormat="1">
      <c r="A96" s="405"/>
      <c r="B96" s="647"/>
      <c r="C96" s="359"/>
      <c r="D96" s="359"/>
      <c r="E96" s="360"/>
      <c r="F96" s="361"/>
      <c r="G96" s="361"/>
      <c r="H96" s="362"/>
      <c r="I96" s="362"/>
      <c r="J96" s="355"/>
      <c r="K96" s="402"/>
      <c r="L96" s="401"/>
      <c r="M96" s="283"/>
    </row>
    <row r="97" spans="1:13" s="284" customFormat="1">
      <c r="A97" s="405"/>
      <c r="B97" s="647"/>
      <c r="C97" s="359"/>
      <c r="D97" s="359"/>
      <c r="E97" s="360"/>
      <c r="F97" s="360"/>
      <c r="G97" s="361"/>
      <c r="H97" s="359"/>
      <c r="I97" s="359"/>
      <c r="J97" s="352"/>
      <c r="K97" s="358"/>
      <c r="L97" s="401"/>
      <c r="M97" s="283"/>
    </row>
    <row r="98" spans="1:13" s="284" customFormat="1">
      <c r="A98" s="405"/>
      <c r="B98" s="647"/>
      <c r="C98" s="359"/>
      <c r="D98" s="359"/>
      <c r="E98" s="360"/>
      <c r="F98" s="361"/>
      <c r="G98" s="361"/>
      <c r="H98" s="362"/>
      <c r="I98" s="362"/>
      <c r="J98" s="355"/>
      <c r="K98" s="402"/>
      <c r="L98" s="401"/>
      <c r="M98" s="283"/>
    </row>
    <row r="99" spans="1:13" s="284" customFormat="1">
      <c r="A99" s="405"/>
      <c r="B99" s="647"/>
      <c r="C99" s="359"/>
      <c r="D99" s="359"/>
      <c r="E99" s="360"/>
      <c r="F99" s="361"/>
      <c r="G99" s="361"/>
      <c r="H99" s="362"/>
      <c r="I99" s="362"/>
      <c r="J99" s="355"/>
      <c r="K99" s="358"/>
      <c r="L99" s="401">
        <v>0</v>
      </c>
      <c r="M99" s="283"/>
    </row>
    <row r="100" spans="1:13" s="284" customFormat="1">
      <c r="A100" s="405"/>
      <c r="B100" s="647"/>
      <c r="C100" s="359"/>
      <c r="D100" s="359"/>
      <c r="E100" s="360"/>
      <c r="F100" s="361"/>
      <c r="G100" s="361"/>
      <c r="H100" s="362"/>
      <c r="I100" s="362"/>
      <c r="J100" s="355"/>
      <c r="K100" s="402"/>
      <c r="L100" s="401">
        <v>0</v>
      </c>
      <c r="M100" s="283"/>
    </row>
    <row r="101" spans="1:13" s="284" customFormat="1">
      <c r="A101" s="298"/>
      <c r="B101" s="336"/>
      <c r="C101" s="234"/>
      <c r="D101" s="228"/>
      <c r="E101" s="281"/>
      <c r="F101" s="321"/>
      <c r="G101" s="321"/>
      <c r="H101" s="228"/>
      <c r="I101" s="228"/>
      <c r="J101" s="297"/>
      <c r="K101" s="331"/>
      <c r="L101" s="329"/>
      <c r="M101" s="283"/>
    </row>
    <row r="102" spans="1:13" s="284" customFormat="1" ht="15.75">
      <c r="A102" s="324"/>
      <c r="B102" s="336"/>
      <c r="C102" s="228"/>
      <c r="D102" s="228"/>
      <c r="E102" s="281"/>
      <c r="F102" s="281"/>
      <c r="G102" s="321"/>
      <c r="H102" s="228"/>
      <c r="I102" s="228"/>
      <c r="J102" s="297"/>
      <c r="K102" s="322"/>
      <c r="L102" s="337"/>
      <c r="M102" s="283"/>
    </row>
    <row r="103" spans="1:13" s="284" customFormat="1">
      <c r="A103" s="324"/>
      <c r="B103" s="336"/>
      <c r="C103" s="228"/>
      <c r="D103" s="228"/>
      <c r="E103" s="281"/>
      <c r="F103" s="281"/>
      <c r="G103" s="321"/>
      <c r="H103" s="228"/>
      <c r="I103" s="228"/>
      <c r="J103" s="297"/>
      <c r="K103" s="322"/>
      <c r="L103" s="338"/>
      <c r="M103" s="283"/>
    </row>
    <row r="104" spans="1:13" s="284" customFormat="1">
      <c r="A104" s="324"/>
      <c r="B104" s="336"/>
      <c r="C104" s="234"/>
      <c r="D104" s="228"/>
      <c r="E104" s="281"/>
      <c r="F104" s="321"/>
      <c r="G104" s="321"/>
      <c r="H104" s="228"/>
      <c r="I104" s="228"/>
      <c r="J104" s="297"/>
      <c r="K104" s="331"/>
      <c r="L104" s="329"/>
      <c r="M104" s="283"/>
    </row>
    <row r="105" spans="1:13" s="284" customFormat="1">
      <c r="A105" s="324"/>
      <c r="B105" s="336"/>
      <c r="C105" s="235"/>
      <c r="D105" s="235"/>
      <c r="E105" s="328"/>
      <c r="F105" s="328"/>
      <c r="G105" s="321"/>
      <c r="H105" s="228"/>
      <c r="I105" s="228"/>
      <c r="J105" s="297"/>
      <c r="K105" s="322"/>
      <c r="L105" s="329"/>
      <c r="M105" s="283"/>
    </row>
    <row r="106" spans="1:13" s="284" customFormat="1">
      <c r="A106" s="324"/>
      <c r="B106" s="336"/>
      <c r="C106" s="228"/>
      <c r="D106" s="228"/>
      <c r="E106" s="281"/>
      <c r="F106" s="321"/>
      <c r="G106" s="321"/>
      <c r="H106" s="332"/>
      <c r="I106" s="131"/>
      <c r="J106" s="297"/>
      <c r="K106" s="331"/>
      <c r="L106" s="329"/>
      <c r="M106" s="283"/>
    </row>
    <row r="107" spans="1:13" s="284" customFormat="1">
      <c r="A107" s="324"/>
      <c r="B107" s="336"/>
      <c r="C107" s="228"/>
      <c r="D107" s="228"/>
      <c r="E107" s="281"/>
      <c r="F107" s="321"/>
      <c r="G107" s="321"/>
      <c r="H107" s="228"/>
      <c r="I107" s="228"/>
      <c r="J107" s="297"/>
      <c r="K107" s="330"/>
      <c r="L107" s="329"/>
      <c r="M107" s="283"/>
    </row>
    <row r="108" spans="1:13">
      <c r="A108" s="324"/>
      <c r="B108" s="336"/>
      <c r="C108" s="228"/>
      <c r="D108" s="228"/>
      <c r="E108" s="281"/>
      <c r="F108" s="321"/>
      <c r="G108" s="321"/>
      <c r="H108" s="228"/>
      <c r="I108" s="228"/>
      <c r="J108" s="297"/>
      <c r="K108" s="323"/>
      <c r="L108" s="329"/>
      <c r="M108" s="2"/>
    </row>
    <row r="109" spans="1:13">
      <c r="A109" s="324"/>
      <c r="B109" s="336"/>
      <c r="C109" s="228"/>
      <c r="D109" s="341"/>
      <c r="E109" s="281"/>
      <c r="F109" s="321"/>
      <c r="G109" s="321"/>
      <c r="H109" s="224"/>
      <c r="I109" s="131"/>
      <c r="J109" s="297"/>
      <c r="K109" s="330"/>
      <c r="L109" s="329"/>
      <c r="M109" s="2"/>
    </row>
    <row r="110" spans="1:13">
      <c r="A110" s="324"/>
      <c r="B110" s="336"/>
      <c r="C110" s="228"/>
      <c r="D110" s="307"/>
      <c r="E110" s="281"/>
      <c r="F110" s="321"/>
      <c r="G110" s="321"/>
      <c r="H110" s="235"/>
      <c r="I110" s="235"/>
      <c r="J110" s="333"/>
      <c r="K110" s="322"/>
      <c r="L110" s="329"/>
      <c r="M110" s="2"/>
    </row>
    <row r="111" spans="1:13">
      <c r="A111" s="324"/>
      <c r="B111" s="336"/>
      <c r="C111" s="228"/>
      <c r="D111" s="228"/>
      <c r="E111" s="281"/>
      <c r="F111" s="281"/>
      <c r="G111" s="321"/>
      <c r="H111" s="228"/>
      <c r="I111" s="228"/>
      <c r="J111" s="297"/>
      <c r="K111" s="330"/>
      <c r="L111" s="329"/>
      <c r="M111" s="2"/>
    </row>
    <row r="112" spans="1:13">
      <c r="A112" s="353"/>
      <c r="B112" s="354"/>
      <c r="C112" s="359"/>
      <c r="D112" s="364"/>
      <c r="E112" s="360"/>
      <c r="F112" s="361"/>
      <c r="G112" s="361"/>
      <c r="H112" s="365"/>
      <c r="I112" s="363"/>
      <c r="J112" s="352"/>
      <c r="K112" s="356"/>
      <c r="L112" s="357"/>
      <c r="M112" s="351"/>
    </row>
    <row r="113" spans="1:13">
      <c r="A113" s="353"/>
      <c r="B113" s="354"/>
      <c r="C113" s="359"/>
      <c r="D113" s="359"/>
      <c r="E113" s="360"/>
      <c r="F113" s="360"/>
      <c r="G113" s="361"/>
      <c r="H113" s="359"/>
      <c r="I113" s="359"/>
      <c r="J113" s="352"/>
      <c r="K113" s="358"/>
      <c r="L113" s="357"/>
      <c r="M113" s="351"/>
    </row>
    <row r="114" spans="1:13">
      <c r="A114" s="353"/>
      <c r="B114" s="354"/>
      <c r="C114" s="359"/>
      <c r="D114" s="359"/>
      <c r="E114" s="360"/>
      <c r="F114" s="361"/>
      <c r="G114" s="361"/>
      <c r="H114" s="362"/>
      <c r="I114" s="362"/>
      <c r="J114" s="355"/>
      <c r="K114" s="358"/>
      <c r="L114" s="357"/>
      <c r="M114" s="351"/>
    </row>
    <row r="115" spans="1:13">
      <c r="A115" s="324"/>
      <c r="B115" s="336"/>
      <c r="C115" s="228"/>
      <c r="D115" s="228"/>
      <c r="E115" s="281"/>
      <c r="F115" s="321"/>
      <c r="G115" s="321"/>
      <c r="H115" s="235"/>
      <c r="I115" s="235"/>
      <c r="J115" s="333"/>
      <c r="K115" s="331"/>
      <c r="L115" s="329">
        <v>0</v>
      </c>
      <c r="M115" s="2"/>
    </row>
    <row r="116" spans="1:13">
      <c r="A116" s="324"/>
      <c r="B116" s="336"/>
      <c r="C116" s="228"/>
      <c r="D116" s="228"/>
      <c r="E116" s="281"/>
      <c r="F116" s="321"/>
      <c r="G116" s="321"/>
      <c r="H116" s="235"/>
      <c r="I116" s="235"/>
      <c r="J116" s="333"/>
      <c r="K116" s="322"/>
      <c r="L116" s="329">
        <v>0</v>
      </c>
      <c r="M116" s="2"/>
    </row>
    <row r="117" spans="1:13">
      <c r="A117" s="324"/>
      <c r="B117" s="228"/>
      <c r="C117" s="228"/>
      <c r="D117" s="228"/>
      <c r="E117" s="281"/>
      <c r="F117" s="321"/>
      <c r="G117" s="321"/>
      <c r="H117" s="235"/>
      <c r="I117" s="235"/>
      <c r="J117" s="333"/>
      <c r="K117" s="330"/>
      <c r="L117" s="329">
        <v>0</v>
      </c>
      <c r="M117" s="2"/>
    </row>
    <row r="118" spans="1:13">
      <c r="A118" s="324"/>
      <c r="B118" s="336"/>
      <c r="C118" s="228"/>
      <c r="D118" s="228"/>
      <c r="E118" s="281"/>
      <c r="F118" s="321"/>
      <c r="G118" s="321"/>
      <c r="H118" s="235"/>
      <c r="I118" s="235"/>
      <c r="J118" s="333"/>
      <c r="K118" s="323"/>
      <c r="L118" s="329">
        <v>0</v>
      </c>
      <c r="M118" s="2"/>
    </row>
    <row r="119" spans="1:13">
      <c r="A119" s="342"/>
      <c r="B119" s="328"/>
      <c r="C119" s="235"/>
      <c r="D119" s="235"/>
      <c r="E119" s="328"/>
      <c r="F119" s="281"/>
      <c r="G119" s="321"/>
      <c r="H119" s="235"/>
      <c r="I119" s="235"/>
      <c r="J119" s="333"/>
      <c r="K119" s="330"/>
      <c r="L119" s="329">
        <v>0</v>
      </c>
      <c r="M119" s="2"/>
    </row>
    <row r="120" spans="1:13">
      <c r="A120" s="342"/>
      <c r="B120" s="328"/>
      <c r="C120" s="235"/>
      <c r="D120" s="235"/>
      <c r="E120" s="328"/>
      <c r="F120" s="281"/>
      <c r="G120" s="321"/>
      <c r="H120" s="235"/>
      <c r="I120" s="235"/>
      <c r="J120" s="333"/>
      <c r="K120" s="235"/>
      <c r="L120" s="329">
        <v>0</v>
      </c>
      <c r="M120" s="2"/>
    </row>
    <row r="121" spans="1:13">
      <c r="A121" s="342"/>
      <c r="B121" s="328"/>
      <c r="C121" s="235"/>
      <c r="D121" s="235"/>
      <c r="E121" s="328"/>
      <c r="F121" s="281"/>
      <c r="G121" s="321"/>
      <c r="H121" s="235"/>
      <c r="I121" s="235"/>
      <c r="J121" s="333"/>
      <c r="K121" s="235"/>
      <c r="L121" s="329">
        <v>0</v>
      </c>
      <c r="M121" s="2"/>
    </row>
    <row r="122" spans="1:13">
      <c r="A122" s="342"/>
      <c r="B122" s="328"/>
      <c r="C122" s="235"/>
      <c r="D122" s="235"/>
      <c r="E122" s="328"/>
      <c r="F122" s="281"/>
      <c r="G122" s="321"/>
      <c r="H122" s="235"/>
      <c r="I122" s="235"/>
      <c r="J122" s="333"/>
      <c r="K122" s="235"/>
      <c r="L122" s="329">
        <v>0</v>
      </c>
      <c r="M122" s="2"/>
    </row>
    <row r="123" spans="1:13">
      <c r="A123" s="342"/>
      <c r="B123" s="328"/>
      <c r="C123" s="235"/>
      <c r="D123" s="235"/>
      <c r="E123" s="328"/>
      <c r="F123" s="281"/>
      <c r="G123" s="321"/>
      <c r="H123" s="235"/>
      <c r="I123" s="235"/>
      <c r="J123" s="333"/>
      <c r="K123" s="235"/>
      <c r="L123" s="329">
        <v>0</v>
      </c>
      <c r="M123" s="2"/>
    </row>
    <row r="124" spans="1:13">
      <c r="A124" s="342"/>
      <c r="B124" s="328"/>
      <c r="C124" s="235"/>
      <c r="D124" s="235"/>
      <c r="E124" s="328"/>
      <c r="F124" s="281"/>
      <c r="G124" s="321"/>
      <c r="H124" s="235"/>
      <c r="I124" s="235"/>
      <c r="J124" s="333"/>
      <c r="K124" s="235"/>
      <c r="L124" s="329">
        <v>0</v>
      </c>
      <c r="M124" s="2"/>
    </row>
    <row r="125" spans="1:13">
      <c r="A125" s="342"/>
      <c r="B125" s="328"/>
      <c r="C125" s="235"/>
      <c r="D125" s="235"/>
      <c r="E125" s="328"/>
      <c r="F125" s="281"/>
      <c r="G125" s="321"/>
      <c r="H125" s="235"/>
      <c r="I125" s="235"/>
      <c r="J125" s="333"/>
      <c r="K125" s="235"/>
      <c r="L125" s="329">
        <v>0</v>
      </c>
      <c r="M125" s="2"/>
    </row>
    <row r="126" spans="1:13">
      <c r="A126" s="342"/>
      <c r="B126" s="328"/>
      <c r="C126" s="235"/>
      <c r="D126" s="235"/>
      <c r="E126" s="328"/>
      <c r="F126" s="281"/>
      <c r="G126" s="321"/>
      <c r="H126" s="235"/>
      <c r="I126" s="235"/>
      <c r="J126" s="333"/>
      <c r="K126" s="235"/>
      <c r="L126" s="329">
        <v>0</v>
      </c>
      <c r="M126" s="2"/>
    </row>
    <row r="127" spans="1:13">
      <c r="A127" s="342"/>
      <c r="B127" s="328"/>
      <c r="C127" s="235"/>
      <c r="D127" s="235"/>
      <c r="E127" s="328"/>
      <c r="F127" s="281"/>
      <c r="G127" s="321"/>
      <c r="H127" s="235"/>
      <c r="I127" s="235"/>
      <c r="J127" s="333"/>
      <c r="K127" s="235"/>
      <c r="L127" s="329">
        <v>0</v>
      </c>
      <c r="M127" s="2"/>
    </row>
    <row r="128" spans="1:13">
      <c r="A128" s="342"/>
      <c r="B128" s="328"/>
      <c r="C128" s="235"/>
      <c r="D128" s="235"/>
      <c r="E128" s="328"/>
      <c r="F128" s="281"/>
      <c r="G128" s="321"/>
      <c r="H128" s="235"/>
      <c r="I128" s="235"/>
      <c r="J128" s="333"/>
      <c r="K128" s="235"/>
      <c r="L128" s="329">
        <v>0</v>
      </c>
      <c r="M128" s="2"/>
    </row>
    <row r="129" spans="1:13">
      <c r="A129" s="342"/>
      <c r="B129" s="328"/>
      <c r="C129" s="235"/>
      <c r="D129" s="235"/>
      <c r="E129" s="328"/>
      <c r="F129" s="281"/>
      <c r="G129" s="321"/>
      <c r="H129" s="235"/>
      <c r="I129" s="235"/>
      <c r="J129" s="333"/>
      <c r="K129" s="235"/>
      <c r="L129" s="329">
        <v>0</v>
      </c>
      <c r="M129" s="2"/>
    </row>
    <row r="130" spans="1:13">
      <c r="A130" s="342"/>
      <c r="B130" s="328"/>
      <c r="C130" s="235"/>
      <c r="D130" s="235"/>
      <c r="E130" s="328"/>
      <c r="F130" s="281"/>
      <c r="G130" s="321"/>
      <c r="H130" s="235"/>
      <c r="I130" s="235"/>
      <c r="J130" s="333"/>
      <c r="K130" s="235"/>
      <c r="L130" s="329">
        <v>0</v>
      </c>
      <c r="M130" s="2"/>
    </row>
    <row r="131" spans="1:13">
      <c r="A131" s="342"/>
      <c r="B131" s="328"/>
      <c r="C131" s="235"/>
      <c r="D131" s="235"/>
      <c r="E131" s="328"/>
      <c r="F131" s="281"/>
      <c r="G131" s="321"/>
      <c r="H131" s="235"/>
      <c r="I131" s="235"/>
      <c r="J131" s="333"/>
      <c r="K131" s="235"/>
      <c r="L131" s="329">
        <v>0</v>
      </c>
      <c r="M131" s="2"/>
    </row>
    <row r="132" spans="1:13">
      <c r="A132" s="342"/>
      <c r="B132" s="328"/>
      <c r="C132" s="235"/>
      <c r="D132" s="235"/>
      <c r="E132" s="328"/>
      <c r="F132" s="281"/>
      <c r="G132" s="321"/>
      <c r="H132" s="235"/>
      <c r="I132" s="235"/>
      <c r="J132" s="333"/>
      <c r="K132" s="235"/>
      <c r="L132" s="329">
        <v>0</v>
      </c>
      <c r="M132" s="2"/>
    </row>
    <row r="133" spans="1:13">
      <c r="A133" s="342"/>
      <c r="B133" s="328"/>
      <c r="C133" s="235"/>
      <c r="D133" s="235"/>
      <c r="E133" s="328"/>
      <c r="F133" s="281"/>
      <c r="G133" s="321"/>
      <c r="H133" s="235"/>
      <c r="I133" s="235"/>
      <c r="J133" s="333"/>
      <c r="K133" s="235"/>
      <c r="L133" s="329">
        <v>0</v>
      </c>
      <c r="M133" s="2"/>
    </row>
    <row r="134" spans="1:13">
      <c r="A134" s="342"/>
      <c r="B134" s="328"/>
      <c r="C134" s="235"/>
      <c r="D134" s="235"/>
      <c r="E134" s="328"/>
      <c r="F134" s="281"/>
      <c r="G134" s="321"/>
      <c r="H134" s="235"/>
      <c r="I134" s="235"/>
      <c r="J134" s="333"/>
      <c r="K134" s="235"/>
      <c r="L134" s="329">
        <v>0</v>
      </c>
      <c r="M134" s="2"/>
    </row>
    <row r="135" spans="1:13">
      <c r="A135" s="342"/>
      <c r="B135" s="328"/>
      <c r="C135" s="235"/>
      <c r="D135" s="235"/>
      <c r="E135" s="328"/>
      <c r="F135" s="281"/>
      <c r="G135" s="321"/>
      <c r="H135" s="235"/>
      <c r="I135" s="235"/>
      <c r="J135" s="333"/>
      <c r="K135" s="235"/>
      <c r="L135" s="329">
        <v>0</v>
      </c>
      <c r="M135" s="2"/>
    </row>
    <row r="136" spans="1:13">
      <c r="A136" s="342"/>
      <c r="B136" s="328"/>
      <c r="C136" s="235"/>
      <c r="D136" s="235"/>
      <c r="E136" s="328"/>
      <c r="F136" s="281"/>
      <c r="G136" s="321"/>
      <c r="H136" s="235"/>
      <c r="I136" s="235"/>
      <c r="J136" s="333"/>
      <c r="K136" s="235"/>
      <c r="L136" s="329">
        <v>0</v>
      </c>
      <c r="M136" s="2"/>
    </row>
    <row r="137" spans="1:13">
      <c r="A137" s="342"/>
      <c r="B137" s="328"/>
      <c r="C137" s="235"/>
      <c r="D137" s="235"/>
      <c r="E137" s="328"/>
      <c r="F137" s="281"/>
      <c r="G137" s="321"/>
      <c r="H137" s="235"/>
      <c r="I137" s="235"/>
      <c r="J137" s="333"/>
      <c r="K137" s="235"/>
      <c r="L137" s="329">
        <v>0</v>
      </c>
      <c r="M137" s="2"/>
    </row>
    <row r="138" spans="1:13">
      <c r="A138" s="342"/>
      <c r="B138" s="328"/>
      <c r="C138" s="235"/>
      <c r="D138" s="235"/>
      <c r="E138" s="328"/>
      <c r="F138" s="281"/>
      <c r="G138" s="321"/>
      <c r="H138" s="235"/>
      <c r="I138" s="235"/>
      <c r="J138" s="333"/>
      <c r="K138" s="235"/>
      <c r="L138" s="329">
        <v>0</v>
      </c>
      <c r="M138" s="2"/>
    </row>
    <row r="139" spans="1:13">
      <c r="A139" s="342"/>
      <c r="B139" s="328"/>
      <c r="C139" s="235"/>
      <c r="D139" s="235"/>
      <c r="E139" s="328"/>
      <c r="F139" s="281"/>
      <c r="G139" s="321"/>
      <c r="H139" s="235"/>
      <c r="I139" s="235"/>
      <c r="J139" s="333"/>
      <c r="K139" s="235"/>
      <c r="L139" s="329">
        <v>0</v>
      </c>
      <c r="M139" s="2"/>
    </row>
    <row r="140" spans="1:13">
      <c r="A140" s="342"/>
      <c r="B140" s="328"/>
      <c r="C140" s="235"/>
      <c r="D140" s="235"/>
      <c r="E140" s="328"/>
      <c r="F140" s="281"/>
      <c r="G140" s="321"/>
      <c r="H140" s="235"/>
      <c r="I140" s="235"/>
      <c r="J140" s="333"/>
      <c r="K140" s="235"/>
      <c r="L140" s="329">
        <v>0</v>
      </c>
      <c r="M140" s="2"/>
    </row>
    <row r="141" spans="1:13">
      <c r="A141" s="342"/>
      <c r="B141" s="328"/>
      <c r="C141" s="235"/>
      <c r="D141" s="235"/>
      <c r="E141" s="328"/>
      <c r="F141" s="281"/>
      <c r="G141" s="321"/>
      <c r="H141" s="235"/>
      <c r="I141" s="235"/>
      <c r="J141" s="333"/>
      <c r="K141" s="235"/>
      <c r="L141" s="329">
        <v>0</v>
      </c>
      <c r="M141" s="2"/>
    </row>
    <row r="142" spans="1:13">
      <c r="A142" s="342"/>
      <c r="B142" s="328"/>
      <c r="C142" s="235"/>
      <c r="D142" s="235"/>
      <c r="E142" s="328"/>
      <c r="F142" s="281"/>
      <c r="G142" s="321"/>
      <c r="H142" s="235"/>
      <c r="I142" s="235"/>
      <c r="J142" s="333"/>
      <c r="K142" s="235"/>
      <c r="L142" s="329">
        <v>0</v>
      </c>
      <c r="M142" s="2"/>
    </row>
    <row r="143" spans="1:13">
      <c r="A143" s="342"/>
      <c r="B143" s="328"/>
      <c r="C143" s="235"/>
      <c r="D143" s="235"/>
      <c r="E143" s="328"/>
      <c r="F143" s="281"/>
      <c r="G143" s="321"/>
      <c r="H143" s="235"/>
      <c r="I143" s="235"/>
      <c r="J143" s="333"/>
      <c r="K143" s="235"/>
      <c r="L143" s="329">
        <v>0</v>
      </c>
      <c r="M143" s="2"/>
    </row>
    <row r="144" spans="1:13">
      <c r="A144" s="342"/>
      <c r="B144" s="328"/>
      <c r="C144" s="235"/>
      <c r="D144" s="235"/>
      <c r="E144" s="328"/>
      <c r="F144" s="281"/>
      <c r="G144" s="321"/>
      <c r="H144" s="235"/>
      <c r="I144" s="235"/>
      <c r="J144" s="333"/>
      <c r="K144" s="235"/>
      <c r="L144" s="329">
        <v>0</v>
      </c>
      <c r="M144" s="2"/>
    </row>
    <row r="145" spans="1:13">
      <c r="A145" s="342"/>
      <c r="B145" s="328"/>
      <c r="C145" s="235"/>
      <c r="D145" s="235"/>
      <c r="E145" s="328"/>
      <c r="F145" s="281"/>
      <c r="G145" s="321"/>
      <c r="H145" s="235"/>
      <c r="I145" s="235"/>
      <c r="J145" s="333"/>
      <c r="K145" s="235"/>
      <c r="L145" s="329">
        <v>0</v>
      </c>
      <c r="M145" s="2"/>
    </row>
    <row r="146" spans="1:13">
      <c r="A146" s="342"/>
      <c r="B146" s="328"/>
      <c r="C146" s="235"/>
      <c r="D146" s="235"/>
      <c r="E146" s="328"/>
      <c r="F146" s="281"/>
      <c r="G146" s="321"/>
      <c r="H146" s="235"/>
      <c r="I146" s="235"/>
      <c r="J146" s="333"/>
      <c r="K146" s="235"/>
      <c r="L146" s="329">
        <v>0</v>
      </c>
      <c r="M146" s="2"/>
    </row>
    <row r="147" spans="1:13">
      <c r="A147" s="342"/>
      <c r="B147" s="328"/>
      <c r="C147" s="235"/>
      <c r="D147" s="235"/>
      <c r="E147" s="328"/>
      <c r="F147" s="281"/>
      <c r="G147" s="321"/>
      <c r="H147" s="235"/>
      <c r="I147" s="235"/>
      <c r="J147" s="333"/>
      <c r="K147" s="235"/>
      <c r="L147" s="329">
        <v>0</v>
      </c>
      <c r="M147" s="2"/>
    </row>
    <row r="148" spans="1:13">
      <c r="A148" s="342"/>
      <c r="B148" s="328"/>
      <c r="C148" s="235"/>
      <c r="D148" s="235"/>
      <c r="E148" s="328"/>
      <c r="F148" s="281"/>
      <c r="G148" s="321"/>
      <c r="H148" s="235"/>
      <c r="I148" s="235"/>
      <c r="J148" s="333"/>
      <c r="K148" s="235"/>
      <c r="L148" s="329">
        <v>0</v>
      </c>
      <c r="M148" s="2"/>
    </row>
    <row r="149" spans="1:13">
      <c r="A149" s="342"/>
      <c r="B149" s="328"/>
      <c r="C149" s="235"/>
      <c r="D149" s="235"/>
      <c r="E149" s="328"/>
      <c r="F149" s="281"/>
      <c r="G149" s="321"/>
      <c r="H149" s="235"/>
      <c r="I149" s="235"/>
      <c r="J149" s="333"/>
      <c r="K149" s="235"/>
      <c r="L149" s="329">
        <v>0</v>
      </c>
      <c r="M149" s="2"/>
    </row>
    <row r="150" spans="1:13">
      <c r="A150" s="342"/>
      <c r="B150" s="328"/>
      <c r="C150" s="235"/>
      <c r="D150" s="235"/>
      <c r="E150" s="328"/>
      <c r="F150" s="281"/>
      <c r="G150" s="321"/>
      <c r="H150" s="235"/>
      <c r="I150" s="235"/>
      <c r="J150" s="333"/>
      <c r="K150" s="235"/>
      <c r="L150" s="329">
        <v>0</v>
      </c>
      <c r="M150" s="2"/>
    </row>
    <row r="151" spans="1:13">
      <c r="A151" s="342"/>
      <c r="B151" s="328"/>
      <c r="C151" s="235"/>
      <c r="D151" s="235"/>
      <c r="E151" s="328"/>
      <c r="F151" s="281"/>
      <c r="G151" s="321"/>
      <c r="H151" s="235"/>
      <c r="I151" s="235"/>
      <c r="J151" s="333"/>
      <c r="K151" s="235"/>
      <c r="L151" s="329">
        <v>0</v>
      </c>
      <c r="M151" s="2"/>
    </row>
    <row r="152" spans="1:13">
      <c r="A152" s="342"/>
      <c r="B152" s="328"/>
      <c r="C152" s="235"/>
      <c r="D152" s="235"/>
      <c r="E152" s="328"/>
      <c r="F152" s="281"/>
      <c r="G152" s="321"/>
      <c r="H152" s="235"/>
      <c r="I152" s="235"/>
      <c r="J152" s="333"/>
      <c r="K152" s="235"/>
      <c r="L152" s="329">
        <v>0</v>
      </c>
      <c r="M152" s="2"/>
    </row>
    <row r="153" spans="1:13">
      <c r="A153" s="342"/>
      <c r="B153" s="328"/>
      <c r="C153" s="235"/>
      <c r="D153" s="235"/>
      <c r="E153" s="328"/>
      <c r="F153" s="281"/>
      <c r="G153" s="321"/>
      <c r="H153" s="235"/>
      <c r="I153" s="235"/>
      <c r="J153" s="333"/>
      <c r="K153" s="235"/>
      <c r="L153" s="329">
        <v>0</v>
      </c>
      <c r="M153" s="2"/>
    </row>
    <row r="154" spans="1:13" ht="15.75">
      <c r="A154" s="342"/>
      <c r="B154" s="328"/>
      <c r="C154" s="235"/>
      <c r="D154" s="235"/>
      <c r="E154" s="328"/>
      <c r="F154" s="281"/>
      <c r="G154" s="321"/>
      <c r="H154" s="235"/>
      <c r="I154" s="235"/>
      <c r="J154" s="333"/>
      <c r="K154" s="235"/>
      <c r="L154" s="343">
        <v>0</v>
      </c>
      <c r="M154" s="2"/>
    </row>
    <row r="155" spans="1:13" ht="15.75">
      <c r="A155" s="342"/>
      <c r="B155" s="328"/>
      <c r="C155" s="235"/>
      <c r="D155" s="235"/>
      <c r="E155" s="328"/>
      <c r="F155" s="281"/>
      <c r="G155" s="321"/>
      <c r="H155" s="235"/>
      <c r="I155" s="235"/>
      <c r="J155" s="333"/>
      <c r="K155" s="235"/>
      <c r="L155" s="343">
        <v>0</v>
      </c>
      <c r="M155" s="2"/>
    </row>
    <row r="156" spans="1:13" ht="15.75">
      <c r="A156" s="342"/>
      <c r="B156" s="328"/>
      <c r="C156" s="235"/>
      <c r="D156" s="235"/>
      <c r="E156" s="328"/>
      <c r="F156" s="281"/>
      <c r="G156" s="321"/>
      <c r="H156" s="235"/>
      <c r="I156" s="235"/>
      <c r="J156" s="333"/>
      <c r="K156" s="235"/>
      <c r="L156" s="343">
        <v>0</v>
      </c>
      <c r="M156" s="2"/>
    </row>
    <row r="157" spans="1:13" ht="15.75">
      <c r="A157" s="342"/>
      <c r="B157" s="328"/>
      <c r="C157" s="235"/>
      <c r="D157" s="235"/>
      <c r="E157" s="328"/>
      <c r="F157" s="281"/>
      <c r="G157" s="321"/>
      <c r="H157" s="235"/>
      <c r="I157" s="235"/>
      <c r="J157" s="333"/>
      <c r="K157" s="235"/>
      <c r="L157" s="343">
        <v>0</v>
      </c>
      <c r="M157" s="2"/>
    </row>
    <row r="158" spans="1:13" ht="15.75">
      <c r="A158" s="342"/>
      <c r="B158" s="328"/>
      <c r="C158" s="235"/>
      <c r="D158" s="235"/>
      <c r="E158" s="328"/>
      <c r="F158" s="281"/>
      <c r="G158" s="321"/>
      <c r="H158" s="235"/>
      <c r="I158" s="235"/>
      <c r="J158" s="333"/>
      <c r="K158" s="235"/>
      <c r="L158" s="343">
        <v>0</v>
      </c>
      <c r="M158" s="2"/>
    </row>
    <row r="159" spans="1:13" ht="15.75">
      <c r="A159" s="342"/>
      <c r="B159" s="328"/>
      <c r="C159" s="235"/>
      <c r="D159" s="235"/>
      <c r="E159" s="328"/>
      <c r="F159" s="281"/>
      <c r="G159" s="321"/>
      <c r="H159" s="235"/>
      <c r="I159" s="235"/>
      <c r="J159" s="333"/>
      <c r="K159" s="235"/>
      <c r="L159" s="343">
        <v>0</v>
      </c>
      <c r="M159" s="2"/>
    </row>
    <row r="160" spans="1:13" ht="15.75">
      <c r="A160" s="342"/>
      <c r="B160" s="328"/>
      <c r="C160" s="235"/>
      <c r="D160" s="235"/>
      <c r="E160" s="328"/>
      <c r="F160" s="281"/>
      <c r="G160" s="321"/>
      <c r="H160" s="235"/>
      <c r="I160" s="235"/>
      <c r="J160" s="333"/>
      <c r="K160" s="235"/>
      <c r="L160" s="343">
        <v>0</v>
      </c>
      <c r="M160" s="2"/>
    </row>
    <row r="161" spans="1:13" ht="15.75">
      <c r="A161" s="342"/>
      <c r="B161" s="328"/>
      <c r="C161" s="235"/>
      <c r="D161" s="235"/>
      <c r="E161" s="328"/>
      <c r="F161" s="281"/>
      <c r="G161" s="321"/>
      <c r="H161" s="235"/>
      <c r="I161" s="235"/>
      <c r="J161" s="333"/>
      <c r="K161" s="235"/>
      <c r="L161" s="343">
        <v>0</v>
      </c>
      <c r="M161" s="2"/>
    </row>
    <row r="162" spans="1:13" ht="15.75">
      <c r="A162" s="342"/>
      <c r="B162" s="328"/>
      <c r="C162" s="235"/>
      <c r="D162" s="235"/>
      <c r="E162" s="328"/>
      <c r="F162" s="281"/>
      <c r="G162" s="321"/>
      <c r="H162" s="235"/>
      <c r="I162" s="235"/>
      <c r="J162" s="333"/>
      <c r="K162" s="235"/>
      <c r="L162" s="343">
        <v>0</v>
      </c>
      <c r="M162" s="2"/>
    </row>
    <row r="163" spans="1:13" ht="15.75">
      <c r="A163" s="342"/>
      <c r="B163" s="328"/>
      <c r="C163" s="235"/>
      <c r="D163" s="235"/>
      <c r="E163" s="328"/>
      <c r="F163" s="281"/>
      <c r="G163" s="321"/>
      <c r="H163" s="235"/>
      <c r="I163" s="235"/>
      <c r="J163" s="333"/>
      <c r="K163" s="235"/>
      <c r="L163" s="343">
        <v>0</v>
      </c>
      <c r="M163" s="2"/>
    </row>
    <row r="164" spans="1:13" ht="15.75">
      <c r="A164" s="342"/>
      <c r="B164" s="328"/>
      <c r="C164" s="235"/>
      <c r="D164" s="235"/>
      <c r="E164" s="328"/>
      <c r="F164" s="281"/>
      <c r="G164" s="321"/>
      <c r="H164" s="235"/>
      <c r="I164" s="235"/>
      <c r="J164" s="333"/>
      <c r="K164" s="235"/>
      <c r="L164" s="343">
        <v>0</v>
      </c>
      <c r="M164" s="2"/>
    </row>
    <row r="165" spans="1:13" ht="15.75">
      <c r="A165" s="342"/>
      <c r="B165" s="328"/>
      <c r="C165" s="235"/>
      <c r="D165" s="235"/>
      <c r="E165" s="328"/>
      <c r="F165" s="281"/>
      <c r="G165" s="321"/>
      <c r="H165" s="235"/>
      <c r="I165" s="235"/>
      <c r="J165" s="333"/>
      <c r="K165" s="235"/>
      <c r="L165" s="343">
        <v>0</v>
      </c>
      <c r="M165" s="2"/>
    </row>
    <row r="166" spans="1:13" ht="15.75">
      <c r="A166" s="342"/>
      <c r="B166" s="328"/>
      <c r="C166" s="235"/>
      <c r="D166" s="235"/>
      <c r="E166" s="328"/>
      <c r="F166" s="281"/>
      <c r="G166" s="321"/>
      <c r="H166" s="235"/>
      <c r="I166" s="235"/>
      <c r="J166" s="333"/>
      <c r="K166" s="235"/>
      <c r="L166" s="343">
        <v>0</v>
      </c>
      <c r="M166" s="2"/>
    </row>
    <row r="167" spans="1:13" ht="15.75">
      <c r="A167" s="342"/>
      <c r="B167" s="328"/>
      <c r="C167" s="235"/>
      <c r="D167" s="235"/>
      <c r="E167" s="328"/>
      <c r="F167" s="281"/>
      <c r="G167" s="321"/>
      <c r="H167" s="235"/>
      <c r="I167" s="235"/>
      <c r="J167" s="333"/>
      <c r="K167" s="235"/>
      <c r="L167" s="343">
        <v>0</v>
      </c>
      <c r="M167" s="2"/>
    </row>
    <row r="168" spans="1:13" ht="15.75">
      <c r="A168" s="342"/>
      <c r="B168" s="328"/>
      <c r="C168" s="235"/>
      <c r="D168" s="235"/>
      <c r="E168" s="328"/>
      <c r="F168" s="281"/>
      <c r="G168" s="321"/>
      <c r="H168" s="235"/>
      <c r="I168" s="235"/>
      <c r="J168" s="333"/>
      <c r="K168" s="235"/>
      <c r="L168" s="343">
        <v>0</v>
      </c>
      <c r="M168" s="2"/>
    </row>
    <row r="169" spans="1:13" ht="15.75">
      <c r="A169" s="342"/>
      <c r="B169" s="328"/>
      <c r="C169" s="235"/>
      <c r="D169" s="235"/>
      <c r="E169" s="328"/>
      <c r="F169" s="281"/>
      <c r="G169" s="321"/>
      <c r="H169" s="235"/>
      <c r="I169" s="235"/>
      <c r="J169" s="333"/>
      <c r="K169" s="235"/>
      <c r="L169" s="343">
        <v>0</v>
      </c>
      <c r="M169" s="2"/>
    </row>
    <row r="170" spans="1:13" ht="15.75">
      <c r="A170" s="342"/>
      <c r="B170" s="328"/>
      <c r="C170" s="235"/>
      <c r="D170" s="235"/>
      <c r="E170" s="328"/>
      <c r="F170" s="281"/>
      <c r="G170" s="321"/>
      <c r="H170" s="235"/>
      <c r="I170" s="235"/>
      <c r="J170" s="333"/>
      <c r="K170" s="235"/>
      <c r="L170" s="343">
        <v>0</v>
      </c>
      <c r="M170" s="2"/>
    </row>
    <row r="171" spans="1:13" ht="15.75">
      <c r="A171" s="342"/>
      <c r="B171" s="328"/>
      <c r="C171" s="235"/>
      <c r="D171" s="235"/>
      <c r="E171" s="328"/>
      <c r="F171" s="281"/>
      <c r="G171" s="321"/>
      <c r="H171" s="235"/>
      <c r="I171" s="235"/>
      <c r="J171" s="333"/>
      <c r="K171" s="235"/>
      <c r="L171" s="343">
        <v>0</v>
      </c>
      <c r="M171" s="2"/>
    </row>
    <row r="172" spans="1:13" ht="15.75">
      <c r="A172" s="342"/>
      <c r="B172" s="328"/>
      <c r="C172" s="235"/>
      <c r="D172" s="235"/>
      <c r="E172" s="328"/>
      <c r="F172" s="281"/>
      <c r="G172" s="321"/>
      <c r="H172" s="235"/>
      <c r="I172" s="235"/>
      <c r="J172" s="333"/>
      <c r="K172" s="235"/>
      <c r="L172" s="343">
        <v>0</v>
      </c>
      <c r="M172" s="2"/>
    </row>
    <row r="173" spans="1:13" ht="15.75">
      <c r="A173" s="342"/>
      <c r="B173" s="328"/>
      <c r="C173" s="235"/>
      <c r="D173" s="235"/>
      <c r="E173" s="328"/>
      <c r="F173" s="281"/>
      <c r="G173" s="321"/>
      <c r="H173" s="235"/>
      <c r="I173" s="235"/>
      <c r="J173" s="333"/>
      <c r="K173" s="235"/>
      <c r="L173" s="343">
        <v>0</v>
      </c>
      <c r="M173" s="2"/>
    </row>
    <row r="174" spans="1:13" ht="15.75">
      <c r="A174" s="342"/>
      <c r="B174" s="328"/>
      <c r="C174" s="235"/>
      <c r="D174" s="235"/>
      <c r="E174" s="328"/>
      <c r="F174" s="281"/>
      <c r="G174" s="321"/>
      <c r="H174" s="235"/>
      <c r="I174" s="235"/>
      <c r="J174" s="333"/>
      <c r="K174" s="235"/>
      <c r="L174" s="343">
        <v>0</v>
      </c>
      <c r="M174" s="2"/>
    </row>
    <row r="175" spans="1:13" ht="15.75">
      <c r="A175" s="342"/>
      <c r="B175" s="328"/>
      <c r="C175" s="235"/>
      <c r="D175" s="235"/>
      <c r="E175" s="328"/>
      <c r="F175" s="281"/>
      <c r="G175" s="321"/>
      <c r="H175" s="235"/>
      <c r="I175" s="235"/>
      <c r="J175" s="333"/>
      <c r="K175" s="235"/>
      <c r="L175" s="343">
        <v>0</v>
      </c>
      <c r="M175" s="2"/>
    </row>
    <row r="176" spans="1:13" ht="15.75">
      <c r="A176" s="342"/>
      <c r="B176" s="328"/>
      <c r="C176" s="344"/>
      <c r="D176" s="344"/>
      <c r="E176" s="345"/>
      <c r="F176" s="346"/>
      <c r="G176" s="321"/>
      <c r="H176" s="344"/>
      <c r="I176" s="344"/>
      <c r="J176" s="347"/>
      <c r="K176" s="344"/>
      <c r="L176" s="343">
        <v>0</v>
      </c>
      <c r="M176" s="2"/>
    </row>
    <row r="177" spans="1:13" ht="15.75">
      <c r="A177" s="342"/>
      <c r="B177" s="328"/>
      <c r="C177" s="344"/>
      <c r="D177" s="344"/>
      <c r="E177" s="345"/>
      <c r="F177" s="346"/>
      <c r="G177" s="321"/>
      <c r="H177" s="344"/>
      <c r="I177" s="344"/>
      <c r="J177" s="347"/>
      <c r="K177" s="344"/>
      <c r="L177" s="343">
        <v>0</v>
      </c>
      <c r="M177" s="2"/>
    </row>
    <row r="178" spans="1:13" ht="15.75">
      <c r="A178" s="342"/>
      <c r="B178" s="328"/>
      <c r="C178" s="344"/>
      <c r="D178" s="344"/>
      <c r="E178" s="345"/>
      <c r="F178" s="346"/>
      <c r="G178" s="321"/>
      <c r="H178" s="344"/>
      <c r="I178" s="344"/>
      <c r="J178" s="347"/>
      <c r="K178" s="344"/>
      <c r="L178" s="343">
        <v>0</v>
      </c>
      <c r="M178" s="2"/>
    </row>
    <row r="179" spans="1:13" ht="15.75">
      <c r="A179" s="342"/>
      <c r="B179" s="328"/>
      <c r="C179" s="344"/>
      <c r="D179" s="344"/>
      <c r="E179" s="345"/>
      <c r="F179" s="346"/>
      <c r="G179" s="321"/>
      <c r="H179" s="344"/>
      <c r="I179" s="344"/>
      <c r="J179" s="347"/>
      <c r="K179" s="344"/>
      <c r="L179" s="343">
        <v>0</v>
      </c>
      <c r="M179" s="2"/>
    </row>
    <row r="180" spans="1:13" ht="15.75">
      <c r="A180" s="342"/>
      <c r="B180" s="328"/>
      <c r="C180" s="344"/>
      <c r="D180" s="344"/>
      <c r="E180" s="345"/>
      <c r="F180" s="346"/>
      <c r="G180" s="321"/>
      <c r="H180" s="344"/>
      <c r="I180" s="344"/>
      <c r="J180" s="347"/>
      <c r="K180" s="344"/>
      <c r="L180" s="343">
        <v>0</v>
      </c>
      <c r="M180" s="2"/>
    </row>
    <row r="181" spans="1:13" ht="15.75">
      <c r="A181" s="342"/>
      <c r="B181" s="328"/>
      <c r="C181" s="344"/>
      <c r="D181" s="344"/>
      <c r="E181" s="345"/>
      <c r="F181" s="346"/>
      <c r="G181" s="321"/>
      <c r="H181" s="344"/>
      <c r="I181" s="344"/>
      <c r="J181" s="347"/>
      <c r="K181" s="344"/>
      <c r="L181" s="343">
        <v>0</v>
      </c>
      <c r="M181" s="2"/>
    </row>
    <row r="182" spans="1:13" ht="15.75">
      <c r="A182" s="342"/>
      <c r="B182" s="328"/>
      <c r="C182" s="344"/>
      <c r="D182" s="344"/>
      <c r="E182" s="345"/>
      <c r="F182" s="346"/>
      <c r="G182" s="321"/>
      <c r="H182" s="344"/>
      <c r="I182" s="344"/>
      <c r="J182" s="347"/>
      <c r="K182" s="344"/>
      <c r="L182" s="343">
        <v>0</v>
      </c>
      <c r="M182" s="2"/>
    </row>
    <row r="183" spans="1:13" ht="15.75">
      <c r="A183" s="342"/>
      <c r="B183" s="328"/>
      <c r="C183" s="344"/>
      <c r="D183" s="344"/>
      <c r="E183" s="345"/>
      <c r="F183" s="346"/>
      <c r="G183" s="321"/>
      <c r="H183" s="344"/>
      <c r="I183" s="344"/>
      <c r="J183" s="347"/>
      <c r="K183" s="344"/>
      <c r="L183" s="343">
        <v>0</v>
      </c>
      <c r="M183" s="2"/>
    </row>
    <row r="184" spans="1:13" ht="15.75">
      <c r="A184" s="342"/>
      <c r="B184" s="328"/>
      <c r="C184" s="344"/>
      <c r="D184" s="344"/>
      <c r="E184" s="345"/>
      <c r="F184" s="346"/>
      <c r="G184" s="321"/>
      <c r="H184" s="344"/>
      <c r="I184" s="344"/>
      <c r="J184" s="347"/>
      <c r="K184" s="344"/>
      <c r="L184" s="343">
        <v>0</v>
      </c>
      <c r="M184" s="2"/>
    </row>
    <row r="185" spans="1:13" ht="15.75">
      <c r="A185" s="342"/>
      <c r="B185" s="328"/>
      <c r="C185" s="344"/>
      <c r="D185" s="344"/>
      <c r="E185" s="345"/>
      <c r="F185" s="346"/>
      <c r="G185" s="321"/>
      <c r="H185" s="344"/>
      <c r="I185" s="344"/>
      <c r="J185" s="347"/>
      <c r="K185" s="344"/>
      <c r="L185" s="343">
        <v>0</v>
      </c>
      <c r="M185" s="2"/>
    </row>
    <row r="186" spans="1:13" ht="15.75">
      <c r="A186" s="342"/>
      <c r="B186" s="328"/>
      <c r="C186" s="344"/>
      <c r="D186" s="344"/>
      <c r="E186" s="345"/>
      <c r="F186" s="346"/>
      <c r="G186" s="321"/>
      <c r="H186" s="344"/>
      <c r="I186" s="344"/>
      <c r="J186" s="347"/>
      <c r="K186" s="344"/>
      <c r="L186" s="343">
        <v>0</v>
      </c>
      <c r="M186" s="2"/>
    </row>
    <row r="187" spans="1:13" ht="15.75">
      <c r="A187" s="342"/>
      <c r="B187" s="328"/>
      <c r="C187" s="344"/>
      <c r="D187" s="344"/>
      <c r="E187" s="345"/>
      <c r="F187" s="346"/>
      <c r="G187" s="321"/>
      <c r="H187" s="344"/>
      <c r="I187" s="344"/>
      <c r="J187" s="347"/>
      <c r="K187" s="344"/>
      <c r="L187" s="343">
        <v>0</v>
      </c>
      <c r="M187" s="2"/>
    </row>
    <row r="188" spans="1:13" ht="15.75">
      <c r="A188" s="342"/>
      <c r="B188" s="328"/>
      <c r="C188" s="344"/>
      <c r="D188" s="344"/>
      <c r="E188" s="345"/>
      <c r="F188" s="346"/>
      <c r="G188" s="321"/>
      <c r="H188" s="344"/>
      <c r="I188" s="344"/>
      <c r="J188" s="347"/>
      <c r="K188" s="344"/>
      <c r="L188" s="343">
        <v>0</v>
      </c>
      <c r="M188" s="2"/>
    </row>
    <row r="189" spans="1:13" ht="15.75">
      <c r="A189" s="342"/>
      <c r="B189" s="328"/>
      <c r="C189" s="344"/>
      <c r="D189" s="344"/>
      <c r="E189" s="345"/>
      <c r="F189" s="346"/>
      <c r="G189" s="321"/>
      <c r="H189" s="344"/>
      <c r="I189" s="344"/>
      <c r="J189" s="347"/>
      <c r="K189" s="344"/>
      <c r="L189" s="343">
        <v>0</v>
      </c>
      <c r="M189" s="2"/>
    </row>
    <row r="190" spans="1:13" ht="15.75">
      <c r="A190" s="342"/>
      <c r="B190" s="328"/>
      <c r="C190" s="344"/>
      <c r="D190" s="344"/>
      <c r="E190" s="345"/>
      <c r="F190" s="346"/>
      <c r="G190" s="321"/>
      <c r="H190" s="344"/>
      <c r="I190" s="344"/>
      <c r="J190" s="347"/>
      <c r="K190" s="344"/>
      <c r="L190" s="343">
        <v>0</v>
      </c>
      <c r="M190" s="2"/>
    </row>
    <row r="191" spans="1:13" ht="15.75">
      <c r="A191" s="342"/>
      <c r="B191" s="328"/>
      <c r="C191" s="344"/>
      <c r="D191" s="344"/>
      <c r="E191" s="345"/>
      <c r="F191" s="346"/>
      <c r="G191" s="321"/>
      <c r="H191" s="344"/>
      <c r="I191" s="344"/>
      <c r="J191" s="347"/>
      <c r="K191" s="344"/>
      <c r="L191" s="343">
        <v>0</v>
      </c>
      <c r="M191" s="2"/>
    </row>
    <row r="192" spans="1:13" ht="15.75">
      <c r="A192" s="342"/>
      <c r="B192" s="328"/>
      <c r="C192" s="344"/>
      <c r="D192" s="344"/>
      <c r="E192" s="345"/>
      <c r="F192" s="346"/>
      <c r="G192" s="321"/>
      <c r="H192" s="344"/>
      <c r="I192" s="344"/>
      <c r="J192" s="347"/>
      <c r="K192" s="344"/>
      <c r="L192" s="343">
        <v>0</v>
      </c>
      <c r="M192" s="2"/>
    </row>
    <row r="193" spans="1:13" ht="15.75">
      <c r="A193" s="342"/>
      <c r="B193" s="328"/>
      <c r="C193" s="344"/>
      <c r="D193" s="344"/>
      <c r="E193" s="345"/>
      <c r="F193" s="346"/>
      <c r="G193" s="321"/>
      <c r="H193" s="344"/>
      <c r="I193" s="344"/>
      <c r="J193" s="347"/>
      <c r="K193" s="344"/>
      <c r="L193" s="343">
        <v>0</v>
      </c>
      <c r="M193" s="2"/>
    </row>
    <row r="194" spans="1:13" ht="15.75">
      <c r="A194" s="348"/>
      <c r="B194" s="345"/>
      <c r="C194" s="344"/>
      <c r="D194" s="344"/>
      <c r="E194" s="345"/>
      <c r="F194" s="346"/>
      <c r="G194" s="321"/>
      <c r="H194" s="344"/>
      <c r="I194" s="344"/>
      <c r="J194" s="347"/>
      <c r="K194" s="344"/>
      <c r="L194" s="343">
        <v>0</v>
      </c>
      <c r="M194" s="2"/>
    </row>
    <row r="195" spans="1:13" ht="15.75">
      <c r="A195" s="348"/>
      <c r="B195" s="345"/>
      <c r="C195" s="344"/>
      <c r="D195" s="344"/>
      <c r="E195" s="345"/>
      <c r="F195" s="346"/>
      <c r="G195" s="321"/>
      <c r="H195" s="344"/>
      <c r="I195" s="344"/>
      <c r="J195" s="347"/>
      <c r="K195" s="344"/>
      <c r="L195" s="343">
        <v>0</v>
      </c>
      <c r="M195" s="2"/>
    </row>
    <row r="196" spans="1:13" ht="15.75">
      <c r="A196" s="348"/>
      <c r="B196" s="345"/>
      <c r="C196" s="344"/>
      <c r="D196" s="344"/>
      <c r="E196" s="345"/>
      <c r="F196" s="346"/>
      <c r="G196" s="321"/>
      <c r="H196" s="344"/>
      <c r="I196" s="344"/>
      <c r="J196" s="347"/>
      <c r="K196" s="344"/>
      <c r="L196" s="343">
        <v>0</v>
      </c>
      <c r="M196" s="2"/>
    </row>
    <row r="197" spans="1:13" ht="15.75">
      <c r="A197" s="348"/>
      <c r="B197" s="345"/>
      <c r="C197" s="344"/>
      <c r="D197" s="344"/>
      <c r="E197" s="345"/>
      <c r="F197" s="346"/>
      <c r="G197" s="321"/>
      <c r="H197" s="344"/>
      <c r="I197" s="344"/>
      <c r="J197" s="347"/>
      <c r="K197" s="344"/>
      <c r="L197" s="343">
        <v>0</v>
      </c>
      <c r="M197" s="2"/>
    </row>
    <row r="198" spans="1:13" ht="15.75">
      <c r="A198" s="348"/>
      <c r="B198" s="345"/>
      <c r="C198" s="344"/>
      <c r="D198" s="344"/>
      <c r="E198" s="345"/>
      <c r="F198" s="346"/>
      <c r="G198" s="321"/>
      <c r="H198" s="344"/>
      <c r="I198" s="344"/>
      <c r="J198" s="347"/>
      <c r="K198" s="344"/>
      <c r="L198" s="343">
        <v>0</v>
      </c>
      <c r="M198" s="2"/>
    </row>
    <row r="199" spans="1:13" ht="15.75">
      <c r="A199" s="348"/>
      <c r="B199" s="345"/>
      <c r="C199" s="344"/>
      <c r="D199" s="344"/>
      <c r="E199" s="345"/>
      <c r="F199" s="346"/>
      <c r="G199" s="321"/>
      <c r="H199" s="344"/>
      <c r="I199" s="344"/>
      <c r="J199" s="347"/>
      <c r="K199" s="344"/>
      <c r="L199" s="343">
        <v>0</v>
      </c>
      <c r="M199" s="2"/>
    </row>
    <row r="200" spans="1:13" ht="15.75">
      <c r="A200" s="348"/>
      <c r="B200" s="345"/>
      <c r="C200" s="344"/>
      <c r="D200" s="344"/>
      <c r="E200" s="345"/>
      <c r="F200" s="346"/>
      <c r="G200" s="321"/>
      <c r="H200" s="344"/>
      <c r="I200" s="344"/>
      <c r="J200" s="347"/>
      <c r="K200" s="344"/>
      <c r="L200" s="343">
        <v>0</v>
      </c>
      <c r="M200" s="2"/>
    </row>
    <row r="201" spans="1:13" ht="15.75">
      <c r="A201" s="348"/>
      <c r="B201" s="345"/>
      <c r="C201" s="344"/>
      <c r="D201" s="344"/>
      <c r="E201" s="345"/>
      <c r="F201" s="346"/>
      <c r="G201" s="321"/>
      <c r="H201" s="344"/>
      <c r="I201" s="344"/>
      <c r="J201" s="347"/>
      <c r="K201" s="344"/>
      <c r="L201" s="343">
        <v>0</v>
      </c>
      <c r="M201" s="2"/>
    </row>
    <row r="202" spans="1:13" ht="15.75">
      <c r="A202" s="348"/>
      <c r="B202" s="345"/>
      <c r="C202" s="344"/>
      <c r="D202" s="344"/>
      <c r="E202" s="345"/>
      <c r="F202" s="346"/>
      <c r="G202" s="321"/>
      <c r="H202" s="344"/>
      <c r="I202" s="344"/>
      <c r="J202" s="347"/>
      <c r="K202" s="344"/>
      <c r="L202" s="343">
        <v>0</v>
      </c>
      <c r="M202" s="2"/>
    </row>
    <row r="203" spans="1:13" ht="15.75">
      <c r="A203" s="348"/>
      <c r="B203" s="345"/>
      <c r="C203" s="344"/>
      <c r="D203" s="344"/>
      <c r="E203" s="345"/>
      <c r="F203" s="346"/>
      <c r="G203" s="321"/>
      <c r="H203" s="344"/>
      <c r="I203" s="344"/>
      <c r="J203" s="347"/>
      <c r="K203" s="344"/>
      <c r="L203" s="343">
        <v>0</v>
      </c>
      <c r="M203" s="2"/>
    </row>
    <row r="204" spans="1:13" ht="15.75">
      <c r="A204" s="348"/>
      <c r="B204" s="345"/>
      <c r="C204" s="344"/>
      <c r="D204" s="344"/>
      <c r="E204" s="345"/>
      <c r="F204" s="346"/>
      <c r="G204" s="321"/>
      <c r="H204" s="344"/>
      <c r="I204" s="344"/>
      <c r="J204" s="347"/>
      <c r="K204" s="344"/>
      <c r="L204" s="343">
        <v>0</v>
      </c>
      <c r="M204" s="2"/>
    </row>
    <row r="205" spans="1:13" ht="15.75">
      <c r="A205" s="348"/>
      <c r="B205" s="345"/>
      <c r="C205" s="344"/>
      <c r="D205" s="344"/>
      <c r="E205" s="345"/>
      <c r="F205" s="346"/>
      <c r="G205" s="321"/>
      <c r="H205" s="344"/>
      <c r="I205" s="344"/>
      <c r="J205" s="347"/>
      <c r="K205" s="344"/>
      <c r="L205" s="343">
        <v>0</v>
      </c>
      <c r="M205" s="2"/>
    </row>
    <row r="206" spans="1:13" ht="15.75">
      <c r="A206" s="348"/>
      <c r="B206" s="345"/>
      <c r="C206" s="344"/>
      <c r="D206" s="344"/>
      <c r="E206" s="345"/>
      <c r="F206" s="346"/>
      <c r="G206" s="321"/>
      <c r="H206" s="344"/>
      <c r="I206" s="344"/>
      <c r="J206" s="347"/>
      <c r="K206" s="344"/>
      <c r="L206" s="343">
        <v>0</v>
      </c>
      <c r="M206" s="2"/>
    </row>
    <row r="207" spans="1:13" ht="15.75">
      <c r="A207" s="348"/>
      <c r="B207" s="345"/>
      <c r="C207" s="344"/>
      <c r="D207" s="344"/>
      <c r="E207" s="345"/>
      <c r="F207" s="346"/>
      <c r="G207" s="321"/>
      <c r="H207" s="344"/>
      <c r="I207" s="344"/>
      <c r="J207" s="347"/>
      <c r="K207" s="344"/>
      <c r="L207" s="343">
        <v>0</v>
      </c>
      <c r="M207" s="2"/>
    </row>
    <row r="208" spans="1:13" ht="15.75">
      <c r="A208" s="348"/>
      <c r="B208" s="345"/>
      <c r="C208" s="344"/>
      <c r="D208" s="344"/>
      <c r="E208" s="345"/>
      <c r="F208" s="346"/>
      <c r="G208" s="321"/>
      <c r="H208" s="344"/>
      <c r="I208" s="344"/>
      <c r="J208" s="347"/>
      <c r="K208" s="344"/>
      <c r="L208" s="343">
        <v>0</v>
      </c>
      <c r="M208" s="2"/>
    </row>
    <row r="209" spans="1:13" ht="15.75">
      <c r="A209" s="348"/>
      <c r="B209" s="345"/>
      <c r="C209" s="344"/>
      <c r="D209" s="344"/>
      <c r="E209" s="345"/>
      <c r="F209" s="346"/>
      <c r="G209" s="321"/>
      <c r="H209" s="344"/>
      <c r="I209" s="344"/>
      <c r="J209" s="347"/>
      <c r="K209" s="344"/>
      <c r="L209" s="343">
        <v>0</v>
      </c>
      <c r="M209" s="2"/>
    </row>
    <row r="210" spans="1:13" ht="15.75">
      <c r="A210" s="348"/>
      <c r="B210" s="345"/>
      <c r="C210" s="344"/>
      <c r="D210" s="344"/>
      <c r="E210" s="345"/>
      <c r="F210" s="346"/>
      <c r="G210" s="321"/>
      <c r="H210" s="344"/>
      <c r="I210" s="344"/>
      <c r="J210" s="347"/>
      <c r="K210" s="344"/>
      <c r="L210" s="343">
        <v>0</v>
      </c>
      <c r="M210" s="2"/>
    </row>
    <row r="211" spans="1:13" ht="15.75">
      <c r="A211" s="348"/>
      <c r="B211" s="345"/>
      <c r="C211" s="344"/>
      <c r="D211" s="344"/>
      <c r="E211" s="345"/>
      <c r="F211" s="346"/>
      <c r="G211" s="321"/>
      <c r="H211" s="344"/>
      <c r="I211" s="344"/>
      <c r="J211" s="347"/>
      <c r="K211" s="344"/>
      <c r="L211" s="343">
        <v>0</v>
      </c>
      <c r="M211" s="2"/>
    </row>
    <row r="212" spans="1:13" ht="15.75">
      <c r="A212" s="348"/>
      <c r="B212" s="345"/>
      <c r="C212" s="344"/>
      <c r="D212" s="344"/>
      <c r="E212" s="345"/>
      <c r="F212" s="346"/>
      <c r="G212" s="321"/>
      <c r="H212" s="344"/>
      <c r="I212" s="344"/>
      <c r="J212" s="347"/>
      <c r="K212" s="344"/>
      <c r="L212" s="343">
        <v>0</v>
      </c>
      <c r="M212" s="2"/>
    </row>
    <row r="213" spans="1:13" ht="15.75">
      <c r="A213" s="348"/>
      <c r="B213" s="345"/>
      <c r="C213" s="344"/>
      <c r="D213" s="344"/>
      <c r="E213" s="345"/>
      <c r="F213" s="346"/>
      <c r="G213" s="321"/>
      <c r="H213" s="344"/>
      <c r="I213" s="344"/>
      <c r="J213" s="347"/>
      <c r="K213" s="344"/>
      <c r="L213" s="343">
        <v>0</v>
      </c>
      <c r="M213" s="2"/>
    </row>
    <row r="214" spans="1:13" ht="15.75">
      <c r="A214" s="348"/>
      <c r="B214" s="345"/>
      <c r="C214" s="344"/>
      <c r="D214" s="344"/>
      <c r="E214" s="345"/>
      <c r="F214" s="346"/>
      <c r="G214" s="321"/>
      <c r="H214" s="344"/>
      <c r="I214" s="344"/>
      <c r="J214" s="347"/>
      <c r="K214" s="344"/>
      <c r="L214" s="343">
        <v>0</v>
      </c>
      <c r="M214" s="2"/>
    </row>
    <row r="215" spans="1:13" ht="15.75">
      <c r="A215" s="348"/>
      <c r="B215" s="345"/>
      <c r="C215" s="344"/>
      <c r="D215" s="344"/>
      <c r="E215" s="345"/>
      <c r="F215" s="346"/>
      <c r="G215" s="321"/>
      <c r="H215" s="344"/>
      <c r="I215" s="344"/>
      <c r="J215" s="347"/>
      <c r="K215" s="344"/>
      <c r="L215" s="349">
        <v>0</v>
      </c>
      <c r="M215" s="2"/>
    </row>
    <row r="216" spans="1:13" ht="15.75">
      <c r="A216" s="348"/>
      <c r="B216" s="345"/>
      <c r="C216" s="344"/>
      <c r="D216" s="344"/>
      <c r="E216" s="345"/>
      <c r="F216" s="346"/>
      <c r="G216" s="321"/>
      <c r="H216" s="344"/>
      <c r="I216" s="344"/>
      <c r="J216" s="347"/>
      <c r="K216" s="344"/>
      <c r="L216" s="349">
        <v>0</v>
      </c>
      <c r="M216" s="2"/>
    </row>
    <row r="217" spans="1:13" ht="15.75">
      <c r="A217" s="348"/>
      <c r="B217" s="345"/>
      <c r="C217" s="344"/>
      <c r="D217" s="344"/>
      <c r="E217" s="345"/>
      <c r="F217" s="346"/>
      <c r="G217" s="321"/>
      <c r="H217" s="344"/>
      <c r="I217" s="344"/>
      <c r="J217" s="347"/>
      <c r="K217" s="344"/>
      <c r="L217" s="349">
        <v>0</v>
      </c>
      <c r="M217" s="2"/>
    </row>
    <row r="218" spans="1:13" ht="15.75">
      <c r="A218" s="348"/>
      <c r="B218" s="345"/>
      <c r="C218" s="344"/>
      <c r="D218" s="344"/>
      <c r="E218" s="345"/>
      <c r="F218" s="346"/>
      <c r="G218" s="321"/>
      <c r="H218" s="344"/>
      <c r="I218" s="344"/>
      <c r="J218" s="347"/>
      <c r="K218" s="344"/>
      <c r="L218" s="349">
        <v>0</v>
      </c>
      <c r="M218" s="2"/>
    </row>
    <row r="219" spans="1:13" ht="15.75">
      <c r="A219" s="348"/>
      <c r="B219" s="345"/>
      <c r="C219" s="344"/>
      <c r="D219" s="344"/>
      <c r="E219" s="345"/>
      <c r="F219" s="346"/>
      <c r="G219" s="321"/>
      <c r="H219" s="344"/>
      <c r="I219" s="344"/>
      <c r="J219" s="347"/>
      <c r="K219" s="344"/>
      <c r="L219" s="349">
        <v>0</v>
      </c>
      <c r="M219" s="2"/>
    </row>
    <row r="220" spans="1:13" ht="15.75">
      <c r="A220" s="348"/>
      <c r="B220" s="345"/>
      <c r="C220" s="344"/>
      <c r="D220" s="344"/>
      <c r="E220" s="345"/>
      <c r="F220" s="346"/>
      <c r="G220" s="321"/>
      <c r="H220" s="344"/>
      <c r="I220" s="344"/>
      <c r="J220" s="347"/>
      <c r="K220" s="344"/>
      <c r="L220" s="349">
        <v>0</v>
      </c>
      <c r="M220" s="2"/>
    </row>
    <row r="221" spans="1:13" ht="15.75">
      <c r="A221" s="348"/>
      <c r="B221" s="345"/>
      <c r="C221" s="344"/>
      <c r="D221" s="344"/>
      <c r="E221" s="345"/>
      <c r="F221" s="346"/>
      <c r="G221" s="321"/>
      <c r="H221" s="344"/>
      <c r="I221" s="344"/>
      <c r="J221" s="347"/>
      <c r="K221" s="344"/>
      <c r="L221" s="349">
        <v>0</v>
      </c>
      <c r="M221" s="2"/>
    </row>
    <row r="222" spans="1:13" ht="15.75">
      <c r="A222" s="348"/>
      <c r="B222" s="345"/>
      <c r="C222" s="344"/>
      <c r="D222" s="344"/>
      <c r="E222" s="345"/>
      <c r="F222" s="346"/>
      <c r="G222" s="321"/>
      <c r="H222" s="344"/>
      <c r="I222" s="344"/>
      <c r="J222" s="347"/>
      <c r="K222" s="344"/>
      <c r="L222" s="349">
        <v>0</v>
      </c>
      <c r="M222" s="2"/>
    </row>
    <row r="223" spans="1:13" ht="15.75">
      <c r="A223" s="348"/>
      <c r="B223" s="345"/>
      <c r="C223" s="344"/>
      <c r="D223" s="344"/>
      <c r="E223" s="345"/>
      <c r="F223" s="346"/>
      <c r="G223" s="321"/>
      <c r="H223" s="344"/>
      <c r="I223" s="344"/>
      <c r="J223" s="347"/>
      <c r="K223" s="344"/>
      <c r="L223" s="349">
        <v>0</v>
      </c>
      <c r="M223" s="2"/>
    </row>
    <row r="224" spans="1:13" ht="15.75">
      <c r="A224" s="348"/>
      <c r="B224" s="345"/>
      <c r="C224" s="344"/>
      <c r="D224" s="344"/>
      <c r="E224" s="345"/>
      <c r="F224" s="346"/>
      <c r="G224" s="321"/>
      <c r="H224" s="344"/>
      <c r="I224" s="344"/>
      <c r="J224" s="347"/>
      <c r="K224" s="344"/>
      <c r="L224" s="349">
        <v>0</v>
      </c>
      <c r="M224" s="2"/>
    </row>
    <row r="225" spans="1:13" ht="15.75">
      <c r="A225" s="348"/>
      <c r="B225" s="345"/>
      <c r="C225" s="344"/>
      <c r="D225" s="344"/>
      <c r="E225" s="345"/>
      <c r="F225" s="346"/>
      <c r="G225" s="321"/>
      <c r="H225" s="344"/>
      <c r="I225" s="344"/>
      <c r="J225" s="347"/>
      <c r="K225" s="344"/>
      <c r="L225" s="349">
        <v>0</v>
      </c>
      <c r="M225" s="2"/>
    </row>
    <row r="226" spans="1:13" ht="15.75">
      <c r="A226" s="348"/>
      <c r="B226" s="345"/>
      <c r="C226" s="344"/>
      <c r="D226" s="344"/>
      <c r="E226" s="345"/>
      <c r="F226" s="346"/>
      <c r="G226" s="321"/>
      <c r="H226" s="344"/>
      <c r="I226" s="344"/>
      <c r="J226" s="347"/>
      <c r="K226" s="344"/>
      <c r="L226" s="349">
        <v>0</v>
      </c>
      <c r="M226" s="2"/>
    </row>
    <row r="227" spans="1:13" ht="15.75">
      <c r="A227" s="348"/>
      <c r="B227" s="345"/>
      <c r="C227" s="344"/>
      <c r="D227" s="344"/>
      <c r="E227" s="345"/>
      <c r="F227" s="346"/>
      <c r="G227" s="321"/>
      <c r="H227" s="344"/>
      <c r="I227" s="344"/>
      <c r="J227" s="347"/>
      <c r="K227" s="344"/>
      <c r="L227" s="349">
        <v>0</v>
      </c>
      <c r="M227" s="2"/>
    </row>
    <row r="228" spans="1:13" ht="15.75">
      <c r="A228" s="348"/>
      <c r="B228" s="345"/>
      <c r="C228" s="344"/>
      <c r="D228" s="344"/>
      <c r="E228" s="345"/>
      <c r="F228" s="346"/>
      <c r="G228" s="321"/>
      <c r="H228" s="344"/>
      <c r="I228" s="344"/>
      <c r="J228" s="347"/>
      <c r="K228" s="344"/>
      <c r="L228" s="349">
        <v>0</v>
      </c>
      <c r="M228" s="2"/>
    </row>
    <row r="229" spans="1:13" ht="15.75">
      <c r="A229" s="348"/>
      <c r="B229" s="345"/>
      <c r="C229" s="344"/>
      <c r="D229" s="344"/>
      <c r="E229" s="345"/>
      <c r="F229" s="346"/>
      <c r="G229" s="321"/>
      <c r="H229" s="344"/>
      <c r="I229" s="344"/>
      <c r="J229" s="347"/>
      <c r="K229" s="344"/>
      <c r="L229" s="349">
        <v>0</v>
      </c>
      <c r="M229" s="2"/>
    </row>
    <row r="230" spans="1:13" ht="15.75">
      <c r="A230" s="348"/>
      <c r="B230" s="345"/>
      <c r="C230" s="344"/>
      <c r="D230" s="344"/>
      <c r="E230" s="345"/>
      <c r="F230" s="346"/>
      <c r="G230" s="321"/>
      <c r="H230" s="344"/>
      <c r="I230" s="344"/>
      <c r="J230" s="347"/>
      <c r="K230" s="344"/>
      <c r="L230" s="349">
        <v>0</v>
      </c>
      <c r="M230" s="2"/>
    </row>
    <row r="231" spans="1:13" ht="15.75">
      <c r="A231" s="348"/>
      <c r="B231" s="345"/>
      <c r="C231" s="344"/>
      <c r="D231" s="344"/>
      <c r="E231" s="345"/>
      <c r="F231" s="346"/>
      <c r="G231" s="321"/>
      <c r="H231" s="344"/>
      <c r="I231" s="344"/>
      <c r="J231" s="347"/>
      <c r="K231" s="344"/>
      <c r="L231" s="349">
        <v>0</v>
      </c>
      <c r="M231" s="2"/>
    </row>
    <row r="232" spans="1:13" ht="15.75">
      <c r="A232" s="348"/>
      <c r="B232" s="345"/>
      <c r="C232" s="344"/>
      <c r="D232" s="344"/>
      <c r="E232" s="345"/>
      <c r="F232" s="346"/>
      <c r="G232" s="321"/>
      <c r="H232" s="344"/>
      <c r="I232" s="344"/>
      <c r="J232" s="347"/>
      <c r="K232" s="344"/>
      <c r="L232" s="349">
        <v>0</v>
      </c>
      <c r="M232" s="2"/>
    </row>
    <row r="233" spans="1:13" ht="15.75">
      <c r="A233" s="348"/>
      <c r="B233" s="345"/>
      <c r="C233" s="344"/>
      <c r="D233" s="344"/>
      <c r="E233" s="345"/>
      <c r="F233" s="346"/>
      <c r="G233" s="321"/>
      <c r="H233" s="344"/>
      <c r="I233" s="344"/>
      <c r="J233" s="347"/>
      <c r="K233" s="344"/>
      <c r="L233" s="349">
        <v>0</v>
      </c>
      <c r="M233" s="2"/>
    </row>
    <row r="234" spans="1:13" ht="15.75">
      <c r="A234" s="348"/>
      <c r="B234" s="345"/>
      <c r="C234" s="344"/>
      <c r="D234" s="344"/>
      <c r="E234" s="345"/>
      <c r="F234" s="346"/>
      <c r="G234" s="321"/>
      <c r="H234" s="344"/>
      <c r="I234" s="344"/>
      <c r="J234" s="347"/>
      <c r="K234" s="344"/>
      <c r="L234" s="349">
        <v>0</v>
      </c>
      <c r="M234" s="2"/>
    </row>
    <row r="235" spans="1:13" ht="15.75">
      <c r="A235" s="348"/>
      <c r="B235" s="345"/>
      <c r="C235" s="344"/>
      <c r="D235" s="344"/>
      <c r="E235" s="345"/>
      <c r="F235" s="346"/>
      <c r="G235" s="321"/>
      <c r="H235" s="344"/>
      <c r="I235" s="344"/>
      <c r="J235" s="347"/>
      <c r="K235" s="344"/>
      <c r="L235" s="349">
        <v>0</v>
      </c>
      <c r="M235" s="2"/>
    </row>
    <row r="236" spans="1:13" ht="15.75">
      <c r="A236" s="348"/>
      <c r="B236" s="345"/>
      <c r="C236" s="344"/>
      <c r="D236" s="344"/>
      <c r="E236" s="345"/>
      <c r="F236" s="346"/>
      <c r="G236" s="321"/>
      <c r="H236" s="344"/>
      <c r="I236" s="344"/>
      <c r="J236" s="347"/>
      <c r="K236" s="344"/>
      <c r="L236" s="349">
        <v>0</v>
      </c>
      <c r="M236" s="2"/>
    </row>
    <row r="237" spans="1:13" ht="15.75">
      <c r="A237" s="348"/>
      <c r="B237" s="345"/>
      <c r="C237" s="344"/>
      <c r="D237" s="344"/>
      <c r="E237" s="345"/>
      <c r="F237" s="346"/>
      <c r="G237" s="321"/>
      <c r="H237" s="344"/>
      <c r="I237" s="344"/>
      <c r="J237" s="347"/>
      <c r="K237" s="344"/>
      <c r="L237" s="349">
        <v>0</v>
      </c>
      <c r="M237" s="2"/>
    </row>
    <row r="238" spans="1:13" ht="15.75">
      <c r="A238" s="348"/>
      <c r="B238" s="345"/>
      <c r="C238" s="344"/>
      <c r="D238" s="344"/>
      <c r="E238" s="345"/>
      <c r="F238" s="346"/>
      <c r="G238" s="321"/>
      <c r="H238" s="344"/>
      <c r="I238" s="344"/>
      <c r="J238" s="347"/>
      <c r="K238" s="344"/>
      <c r="L238" s="349">
        <v>0</v>
      </c>
      <c r="M238" s="2"/>
    </row>
    <row r="239" spans="1:13" ht="15.75">
      <c r="A239" s="348"/>
      <c r="B239" s="345"/>
      <c r="C239" s="344"/>
      <c r="D239" s="344"/>
      <c r="E239" s="345"/>
      <c r="F239" s="346"/>
      <c r="G239" s="321"/>
      <c r="H239" s="344"/>
      <c r="I239" s="344"/>
      <c r="J239" s="347"/>
      <c r="K239" s="344"/>
      <c r="L239" s="349">
        <v>0</v>
      </c>
      <c r="M239" s="2"/>
    </row>
    <row r="240" spans="1:13" ht="15.75">
      <c r="A240" s="348"/>
      <c r="B240" s="345"/>
      <c r="C240" s="344"/>
      <c r="D240" s="344"/>
      <c r="E240" s="345"/>
      <c r="F240" s="346"/>
      <c r="G240" s="321"/>
      <c r="H240" s="344"/>
      <c r="I240" s="344"/>
      <c r="J240" s="347"/>
      <c r="K240" s="344"/>
      <c r="L240" s="349">
        <v>0</v>
      </c>
      <c r="M240" s="2"/>
    </row>
    <row r="241" spans="1:13" ht="15.75">
      <c r="A241" s="348"/>
      <c r="B241" s="345"/>
      <c r="C241" s="344"/>
      <c r="D241" s="344"/>
      <c r="E241" s="345"/>
      <c r="F241" s="346"/>
      <c r="G241" s="321"/>
      <c r="H241" s="344"/>
      <c r="I241" s="344"/>
      <c r="J241" s="347"/>
      <c r="K241" s="344"/>
      <c r="L241" s="349">
        <v>0</v>
      </c>
      <c r="M241" s="2"/>
    </row>
    <row r="242" spans="1:13" ht="15.75">
      <c r="A242" s="348"/>
      <c r="B242" s="345"/>
      <c r="C242" s="344"/>
      <c r="D242" s="344"/>
      <c r="E242" s="345"/>
      <c r="F242" s="346"/>
      <c r="G242" s="321"/>
      <c r="H242" s="344"/>
      <c r="I242" s="344"/>
      <c r="J242" s="347"/>
      <c r="K242" s="344"/>
      <c r="L242" s="349">
        <v>0</v>
      </c>
      <c r="M242" s="2"/>
    </row>
    <row r="243" spans="1:13" ht="15.75">
      <c r="A243" s="348"/>
      <c r="B243" s="345"/>
      <c r="C243" s="344"/>
      <c r="D243" s="344"/>
      <c r="E243" s="345"/>
      <c r="F243" s="346"/>
      <c r="G243" s="321"/>
      <c r="H243" s="344"/>
      <c r="I243" s="344"/>
      <c r="J243" s="347"/>
      <c r="K243" s="344"/>
      <c r="L243" s="349">
        <v>0</v>
      </c>
      <c r="M243" s="2"/>
    </row>
    <row r="244" spans="1:13" ht="15.75">
      <c r="A244" s="348"/>
      <c r="B244" s="345"/>
      <c r="C244" s="344"/>
      <c r="D244" s="344"/>
      <c r="E244" s="345"/>
      <c r="F244" s="346"/>
      <c r="G244" s="321"/>
      <c r="H244" s="344"/>
      <c r="I244" s="344"/>
      <c r="J244" s="347"/>
      <c r="K244" s="344"/>
      <c r="L244" s="349">
        <v>0</v>
      </c>
      <c r="M244" s="2"/>
    </row>
    <row r="245" spans="1:13" ht="15.75">
      <c r="A245" s="348"/>
      <c r="B245" s="345"/>
      <c r="C245" s="344"/>
      <c r="D245" s="344"/>
      <c r="E245" s="345"/>
      <c r="F245" s="346"/>
      <c r="G245" s="321"/>
      <c r="H245" s="344"/>
      <c r="I245" s="344"/>
      <c r="J245" s="347"/>
      <c r="K245" s="344"/>
      <c r="L245" s="349">
        <v>0</v>
      </c>
      <c r="M245" s="2"/>
    </row>
    <row r="246" spans="1:13" ht="15.75">
      <c r="A246" s="348"/>
      <c r="B246" s="345"/>
      <c r="C246" s="344"/>
      <c r="D246" s="344"/>
      <c r="E246" s="345"/>
      <c r="F246" s="346"/>
      <c r="G246" s="321"/>
      <c r="H246" s="344"/>
      <c r="I246" s="344"/>
      <c r="J246" s="347"/>
      <c r="K246" s="344"/>
      <c r="L246" s="349">
        <v>0</v>
      </c>
      <c r="M246" s="2"/>
    </row>
    <row r="247" spans="1:13" ht="15.75">
      <c r="A247" s="348"/>
      <c r="B247" s="345"/>
      <c r="C247" s="344"/>
      <c r="D247" s="344"/>
      <c r="E247" s="345"/>
      <c r="F247" s="346"/>
      <c r="G247" s="321"/>
      <c r="H247" s="344"/>
      <c r="I247" s="344"/>
      <c r="J247" s="347"/>
      <c r="K247" s="344"/>
      <c r="L247" s="349">
        <v>0</v>
      </c>
      <c r="M247" s="2"/>
    </row>
    <row r="248" spans="1:13" ht="15.75">
      <c r="A248" s="348"/>
      <c r="B248" s="345"/>
      <c r="C248" s="344"/>
      <c r="D248" s="344"/>
      <c r="E248" s="345"/>
      <c r="F248" s="346"/>
      <c r="G248" s="321"/>
      <c r="H248" s="344"/>
      <c r="I248" s="344"/>
      <c r="J248" s="347"/>
      <c r="K248" s="344"/>
      <c r="L248" s="349">
        <v>0</v>
      </c>
      <c r="M248" s="2"/>
    </row>
    <row r="249" spans="1:13" ht="15.75">
      <c r="A249" s="348"/>
      <c r="B249" s="345"/>
      <c r="C249" s="344"/>
      <c r="D249" s="344"/>
      <c r="E249" s="345"/>
      <c r="F249" s="346"/>
      <c r="G249" s="321"/>
      <c r="H249" s="344"/>
      <c r="I249" s="344"/>
      <c r="J249" s="347"/>
      <c r="K249" s="344"/>
      <c r="L249" s="349">
        <v>0</v>
      </c>
      <c r="M249" s="2"/>
    </row>
    <row r="250" spans="1:13" ht="15.75">
      <c r="A250" s="348"/>
      <c r="B250" s="345"/>
      <c r="C250" s="344"/>
      <c r="D250" s="344"/>
      <c r="E250" s="345"/>
      <c r="F250" s="345"/>
      <c r="G250" s="321"/>
      <c r="H250" s="344"/>
      <c r="I250" s="344"/>
      <c r="J250" s="347"/>
      <c r="K250" s="344"/>
      <c r="L250" s="349">
        <v>0</v>
      </c>
      <c r="M250" s="2"/>
    </row>
    <row r="251" spans="1:13" ht="15.75">
      <c r="A251" s="348"/>
      <c r="B251" s="345"/>
      <c r="C251" s="344"/>
      <c r="D251" s="344"/>
      <c r="E251" s="345"/>
      <c r="F251" s="345"/>
      <c r="G251" s="321"/>
      <c r="H251" s="344"/>
      <c r="I251" s="344"/>
      <c r="J251" s="347"/>
      <c r="K251" s="344"/>
      <c r="L251" s="349">
        <v>0</v>
      </c>
      <c r="M251" s="2"/>
    </row>
    <row r="252" spans="1:13" ht="15.75">
      <c r="A252" s="348"/>
      <c r="B252" s="345"/>
      <c r="C252" s="344"/>
      <c r="D252" s="344"/>
      <c r="E252" s="345"/>
      <c r="F252" s="345"/>
      <c r="G252" s="321"/>
      <c r="H252" s="344"/>
      <c r="I252" s="344"/>
      <c r="J252" s="347"/>
      <c r="K252" s="344"/>
      <c r="L252" s="349">
        <v>0</v>
      </c>
      <c r="M252" s="2"/>
    </row>
    <row r="253" spans="1:13" ht="15.75">
      <c r="A253" s="348"/>
      <c r="B253" s="345"/>
      <c r="C253" s="344"/>
      <c r="D253" s="344"/>
      <c r="E253" s="345"/>
      <c r="F253" s="345"/>
      <c r="G253" s="321"/>
      <c r="H253" s="344"/>
      <c r="I253" s="344"/>
      <c r="J253" s="347"/>
      <c r="K253" s="344"/>
      <c r="L253" s="349">
        <v>0</v>
      </c>
      <c r="M253" s="2"/>
    </row>
    <row r="254" spans="1:13" ht="15.75">
      <c r="A254" s="348"/>
      <c r="B254" s="345"/>
      <c r="C254" s="344"/>
      <c r="D254" s="344"/>
      <c r="E254" s="345"/>
      <c r="F254" s="345"/>
      <c r="G254" s="321"/>
      <c r="H254" s="344"/>
      <c r="I254" s="344"/>
      <c r="J254" s="347"/>
      <c r="K254" s="344"/>
      <c r="L254" s="349">
        <v>0</v>
      </c>
      <c r="M254" s="2"/>
    </row>
    <row r="255" spans="1:13" ht="15.75">
      <c r="A255" s="348"/>
      <c r="B255" s="345"/>
      <c r="C255" s="344"/>
      <c r="D255" s="344"/>
      <c r="E255" s="345"/>
      <c r="F255" s="345"/>
      <c r="G255" s="321"/>
      <c r="H255" s="344"/>
      <c r="I255" s="344"/>
      <c r="J255" s="347"/>
      <c r="K255" s="344"/>
      <c r="L255" s="349">
        <v>0</v>
      </c>
      <c r="M255" s="2"/>
    </row>
    <row r="256" spans="1:13" ht="15.75">
      <c r="A256" s="348"/>
      <c r="B256" s="345"/>
      <c r="C256" s="344"/>
      <c r="D256" s="344"/>
      <c r="E256" s="345"/>
      <c r="F256" s="345"/>
      <c r="G256" s="321"/>
      <c r="H256" s="344"/>
      <c r="I256" s="344"/>
      <c r="J256" s="347"/>
      <c r="K256" s="344"/>
      <c r="L256" s="349">
        <v>0</v>
      </c>
      <c r="M256" s="2"/>
    </row>
    <row r="257" spans="1:13" ht="15.75">
      <c r="A257" s="348"/>
      <c r="B257" s="345"/>
      <c r="C257" s="344"/>
      <c r="D257" s="344"/>
      <c r="E257" s="345"/>
      <c r="F257" s="345"/>
      <c r="G257" s="321"/>
      <c r="H257" s="344"/>
      <c r="I257" s="344"/>
      <c r="J257" s="347"/>
      <c r="K257" s="344"/>
      <c r="L257" s="349">
        <v>0</v>
      </c>
      <c r="M257" s="2"/>
    </row>
    <row r="258" spans="1:13" ht="15.75">
      <c r="A258" s="348"/>
      <c r="B258" s="345"/>
      <c r="C258" s="344"/>
      <c r="D258" s="344"/>
      <c r="E258" s="345"/>
      <c r="F258" s="345"/>
      <c r="G258" s="321"/>
      <c r="H258" s="344"/>
      <c r="I258" s="344"/>
      <c r="J258" s="347"/>
      <c r="K258" s="344"/>
      <c r="L258" s="349">
        <v>0</v>
      </c>
      <c r="M258" s="2"/>
    </row>
    <row r="259" spans="1:13" ht="15.75">
      <c r="A259" s="348"/>
      <c r="B259" s="345"/>
      <c r="C259" s="344"/>
      <c r="D259" s="344"/>
      <c r="E259" s="345"/>
      <c r="F259" s="345"/>
      <c r="G259" s="321"/>
      <c r="H259" s="344"/>
      <c r="I259" s="344"/>
      <c r="J259" s="347"/>
      <c r="K259" s="344"/>
      <c r="L259" s="349">
        <v>0</v>
      </c>
      <c r="M259" s="2"/>
    </row>
    <row r="260" spans="1:13" ht="15.75">
      <c r="A260" s="348"/>
      <c r="B260" s="345"/>
      <c r="C260" s="344"/>
      <c r="D260" s="344"/>
      <c r="E260" s="345"/>
      <c r="F260" s="345"/>
      <c r="G260" s="321"/>
      <c r="H260" s="344"/>
      <c r="I260" s="344"/>
      <c r="J260" s="347"/>
      <c r="K260" s="344"/>
      <c r="L260" s="349">
        <v>0</v>
      </c>
      <c r="M260" s="2"/>
    </row>
    <row r="261" spans="1:13" ht="15.75">
      <c r="A261" s="348"/>
      <c r="B261" s="345"/>
      <c r="C261" s="344"/>
      <c r="D261" s="344"/>
      <c r="E261" s="345"/>
      <c r="F261" s="345"/>
      <c r="G261" s="321"/>
      <c r="H261" s="344"/>
      <c r="I261" s="344"/>
      <c r="J261" s="347"/>
      <c r="K261" s="344"/>
      <c r="L261" s="349">
        <v>0</v>
      </c>
      <c r="M261" s="2"/>
    </row>
    <row r="262" spans="1:13" ht="15.75">
      <c r="A262" s="348"/>
      <c r="B262" s="345"/>
      <c r="C262" s="344"/>
      <c r="D262" s="344"/>
      <c r="E262" s="345"/>
      <c r="F262" s="345"/>
      <c r="G262" s="321"/>
      <c r="H262" s="344"/>
      <c r="I262" s="344"/>
      <c r="J262" s="347"/>
      <c r="K262" s="344"/>
      <c r="L262" s="349">
        <v>0</v>
      </c>
      <c r="M262" s="2"/>
    </row>
    <row r="263" spans="1:13" ht="15.75">
      <c r="A263" s="348"/>
      <c r="B263" s="345"/>
      <c r="C263" s="344"/>
      <c r="D263" s="344"/>
      <c r="E263" s="345"/>
      <c r="F263" s="345"/>
      <c r="G263" s="321"/>
      <c r="H263" s="344"/>
      <c r="I263" s="344"/>
      <c r="J263" s="347"/>
      <c r="K263" s="344"/>
      <c r="L263" s="349">
        <v>0</v>
      </c>
      <c r="M263" s="2"/>
    </row>
    <row r="264" spans="1:13" ht="15.75">
      <c r="A264" s="348"/>
      <c r="B264" s="345"/>
      <c r="C264" s="344"/>
      <c r="D264" s="344"/>
      <c r="E264" s="345"/>
      <c r="F264" s="345"/>
      <c r="G264" s="321"/>
      <c r="H264" s="344"/>
      <c r="I264" s="344"/>
      <c r="J264" s="347"/>
      <c r="K264" s="344"/>
      <c r="L264" s="349">
        <v>0</v>
      </c>
      <c r="M264" s="2"/>
    </row>
    <row r="265" spans="1:13" ht="15.75">
      <c r="A265" s="348"/>
      <c r="B265" s="345"/>
      <c r="C265" s="344"/>
      <c r="D265" s="344"/>
      <c r="E265" s="345"/>
      <c r="F265" s="345"/>
      <c r="G265" s="321"/>
      <c r="H265" s="344"/>
      <c r="I265" s="344"/>
      <c r="J265" s="347"/>
      <c r="K265" s="344"/>
      <c r="L265" s="349">
        <v>0</v>
      </c>
      <c r="M265" s="2"/>
    </row>
    <row r="266" spans="1:13" ht="15.75">
      <c r="A266" s="348"/>
      <c r="B266" s="345"/>
      <c r="C266" s="344"/>
      <c r="D266" s="344"/>
      <c r="E266" s="345"/>
      <c r="F266" s="345"/>
      <c r="G266" s="321"/>
      <c r="H266" s="344"/>
      <c r="I266" s="344"/>
      <c r="J266" s="347"/>
      <c r="K266" s="344"/>
      <c r="L266" s="349">
        <v>0</v>
      </c>
      <c r="M266" s="2"/>
    </row>
    <row r="267" spans="1:13" ht="15.75">
      <c r="A267" s="348"/>
      <c r="B267" s="345"/>
      <c r="C267" s="344"/>
      <c r="D267" s="344"/>
      <c r="E267" s="345"/>
      <c r="F267" s="345"/>
      <c r="G267" s="321"/>
      <c r="H267" s="344"/>
      <c r="I267" s="344"/>
      <c r="J267" s="347"/>
      <c r="K267" s="344"/>
      <c r="L267" s="349">
        <v>0</v>
      </c>
      <c r="M267" s="2"/>
    </row>
    <row r="268" spans="1:13" ht="15.75">
      <c r="A268" s="348"/>
      <c r="B268" s="345"/>
      <c r="C268" s="344"/>
      <c r="D268" s="344"/>
      <c r="E268" s="345"/>
      <c r="F268" s="345"/>
      <c r="G268" s="321"/>
      <c r="H268" s="344"/>
      <c r="I268" s="344"/>
      <c r="J268" s="347"/>
      <c r="K268" s="344"/>
      <c r="L268" s="349">
        <v>0</v>
      </c>
      <c r="M268" s="2"/>
    </row>
    <row r="269" spans="1:13" ht="15.75">
      <c r="A269" s="348"/>
      <c r="B269" s="345"/>
      <c r="C269" s="344"/>
      <c r="D269" s="344"/>
      <c r="E269" s="345"/>
      <c r="F269" s="345"/>
      <c r="G269" s="321"/>
      <c r="H269" s="344"/>
      <c r="I269" s="344"/>
      <c r="J269" s="347"/>
      <c r="K269" s="344"/>
      <c r="L269" s="349">
        <v>0</v>
      </c>
      <c r="M269" s="2"/>
    </row>
    <row r="270" spans="1:13" ht="15.75">
      <c r="A270" s="348"/>
      <c r="B270" s="345"/>
      <c r="C270" s="344"/>
      <c r="D270" s="344"/>
      <c r="E270" s="345"/>
      <c r="F270" s="345"/>
      <c r="G270" s="321"/>
      <c r="H270" s="344"/>
      <c r="I270" s="344"/>
      <c r="J270" s="347"/>
      <c r="K270" s="344"/>
      <c r="L270" s="349">
        <v>0</v>
      </c>
      <c r="M270" s="2"/>
    </row>
    <row r="271" spans="1:13" ht="15.75">
      <c r="A271" s="348"/>
      <c r="B271" s="345"/>
      <c r="C271" s="344"/>
      <c r="D271" s="344"/>
      <c r="E271" s="345"/>
      <c r="F271" s="345"/>
      <c r="G271" s="321"/>
      <c r="H271" s="344"/>
      <c r="I271" s="344"/>
      <c r="J271" s="347"/>
      <c r="K271" s="344"/>
      <c r="L271" s="349">
        <v>0</v>
      </c>
      <c r="M271" s="2"/>
    </row>
    <row r="272" spans="1:13" ht="15.75">
      <c r="A272" s="348"/>
      <c r="B272" s="345"/>
      <c r="C272" s="344"/>
      <c r="D272" s="344"/>
      <c r="E272" s="345"/>
      <c r="F272" s="345"/>
      <c r="G272" s="321"/>
      <c r="H272" s="344"/>
      <c r="I272" s="344"/>
      <c r="J272" s="347"/>
      <c r="K272" s="344"/>
      <c r="L272" s="349">
        <v>0</v>
      </c>
      <c r="M272" s="2"/>
    </row>
    <row r="273" spans="1:13" ht="15.75">
      <c r="A273" s="348"/>
      <c r="B273" s="345"/>
      <c r="C273" s="344"/>
      <c r="D273" s="344"/>
      <c r="E273" s="345"/>
      <c r="F273" s="345"/>
      <c r="G273" s="321"/>
      <c r="H273" s="344"/>
      <c r="I273" s="344"/>
      <c r="J273" s="347"/>
      <c r="K273" s="344"/>
      <c r="L273" s="349">
        <v>0</v>
      </c>
      <c r="M273" s="2"/>
    </row>
    <row r="274" spans="1:13" ht="15.75">
      <c r="A274" s="348"/>
      <c r="B274" s="345"/>
      <c r="C274" s="344"/>
      <c r="D274" s="344"/>
      <c r="E274" s="345"/>
      <c r="F274" s="345"/>
      <c r="G274" s="321"/>
      <c r="H274" s="344"/>
      <c r="I274" s="344"/>
      <c r="J274" s="347"/>
      <c r="K274" s="344"/>
      <c r="L274" s="349">
        <v>0</v>
      </c>
      <c r="M274" s="2"/>
    </row>
    <row r="275" spans="1:13" ht="15.75">
      <c r="A275" s="348"/>
      <c r="B275" s="345"/>
      <c r="C275" s="344"/>
      <c r="D275" s="344"/>
      <c r="E275" s="345"/>
      <c r="F275" s="345"/>
      <c r="G275" s="321"/>
      <c r="H275" s="344"/>
      <c r="I275" s="344"/>
      <c r="J275" s="347"/>
      <c r="K275" s="344"/>
      <c r="L275" s="349">
        <v>0</v>
      </c>
      <c r="M275" s="2"/>
    </row>
    <row r="276" spans="1:13" ht="15.75">
      <c r="A276" s="348"/>
      <c r="B276" s="345"/>
      <c r="C276" s="344"/>
      <c r="D276" s="344"/>
      <c r="E276" s="345"/>
      <c r="F276" s="345"/>
      <c r="G276" s="321"/>
      <c r="H276" s="344"/>
      <c r="I276" s="344"/>
      <c r="J276" s="347"/>
      <c r="K276" s="344"/>
      <c r="L276" s="349">
        <v>0</v>
      </c>
      <c r="M276" s="2"/>
    </row>
    <row r="277" spans="1:13" ht="15.75">
      <c r="A277" s="348"/>
      <c r="B277" s="345"/>
      <c r="C277" s="344"/>
      <c r="D277" s="344"/>
      <c r="E277" s="345"/>
      <c r="F277" s="345"/>
      <c r="G277" s="321"/>
      <c r="H277" s="344"/>
      <c r="I277" s="344"/>
      <c r="J277" s="347"/>
      <c r="K277" s="344"/>
      <c r="L277" s="349">
        <v>0</v>
      </c>
      <c r="M277" s="2"/>
    </row>
    <row r="278" spans="1:13" ht="15.75">
      <c r="A278" s="348"/>
      <c r="B278" s="345"/>
      <c r="C278" s="344"/>
      <c r="D278" s="344"/>
      <c r="E278" s="345"/>
      <c r="F278" s="345"/>
      <c r="G278" s="321"/>
      <c r="H278" s="344"/>
      <c r="I278" s="344"/>
      <c r="J278" s="347"/>
      <c r="K278" s="344"/>
      <c r="L278" s="349">
        <v>0</v>
      </c>
      <c r="M278" s="2"/>
    </row>
    <row r="279" spans="1:13" ht="15.75">
      <c r="A279" s="348"/>
      <c r="B279" s="345"/>
      <c r="C279" s="344"/>
      <c r="D279" s="344"/>
      <c r="E279" s="345"/>
      <c r="F279" s="345"/>
      <c r="G279" s="321"/>
      <c r="H279" s="344"/>
      <c r="I279" s="344"/>
      <c r="J279" s="347"/>
      <c r="K279" s="344"/>
      <c r="L279" s="349">
        <v>0</v>
      </c>
      <c r="M279" s="2"/>
    </row>
    <row r="280" spans="1:13" ht="15.75">
      <c r="A280" s="348"/>
      <c r="B280" s="345"/>
      <c r="C280" s="344"/>
      <c r="D280" s="344"/>
      <c r="E280" s="345"/>
      <c r="F280" s="345"/>
      <c r="G280" s="321"/>
      <c r="H280" s="344"/>
      <c r="I280" s="344"/>
      <c r="J280" s="347"/>
      <c r="K280" s="344"/>
      <c r="L280" s="349">
        <v>0</v>
      </c>
      <c r="M280" s="2"/>
    </row>
    <row r="281" spans="1:13" ht="15.75">
      <c r="A281" s="348"/>
      <c r="B281" s="345"/>
      <c r="C281" s="344"/>
      <c r="D281" s="344"/>
      <c r="E281" s="345"/>
      <c r="F281" s="345"/>
      <c r="G281" s="321"/>
      <c r="H281" s="344"/>
      <c r="I281" s="344"/>
      <c r="J281" s="347"/>
      <c r="K281" s="344"/>
      <c r="L281" s="349">
        <v>0</v>
      </c>
      <c r="M281" s="2"/>
    </row>
    <row r="282" spans="1:13" ht="15.75">
      <c r="A282" s="348"/>
      <c r="B282" s="345"/>
      <c r="C282" s="344"/>
      <c r="D282" s="344"/>
      <c r="E282" s="345"/>
      <c r="F282" s="345"/>
      <c r="G282" s="321"/>
      <c r="H282" s="344"/>
      <c r="I282" s="344"/>
      <c r="J282" s="347"/>
      <c r="K282" s="344"/>
      <c r="L282" s="349">
        <v>0</v>
      </c>
      <c r="M282" s="2"/>
    </row>
    <row r="283" spans="1:13" ht="15.75">
      <c r="A283" s="348"/>
      <c r="B283" s="345"/>
      <c r="C283" s="344"/>
      <c r="D283" s="344"/>
      <c r="E283" s="345"/>
      <c r="F283" s="345"/>
      <c r="G283" s="321"/>
      <c r="H283" s="344"/>
      <c r="I283" s="344"/>
      <c r="J283" s="347"/>
      <c r="K283" s="344"/>
      <c r="L283" s="349">
        <v>0</v>
      </c>
      <c r="M283" s="2"/>
    </row>
    <row r="284" spans="1:13" ht="15.75">
      <c r="A284" s="348"/>
      <c r="B284" s="345"/>
      <c r="C284" s="344"/>
      <c r="D284" s="344"/>
      <c r="E284" s="345"/>
      <c r="F284" s="345"/>
      <c r="G284" s="321"/>
      <c r="H284" s="344"/>
      <c r="I284" s="344"/>
      <c r="J284" s="347"/>
      <c r="K284" s="344"/>
      <c r="L284" s="349">
        <v>0</v>
      </c>
      <c r="M284" s="2"/>
    </row>
    <row r="285" spans="1:13" ht="15.75">
      <c r="A285" s="348"/>
      <c r="B285" s="345"/>
      <c r="C285" s="344"/>
      <c r="D285" s="344"/>
      <c r="E285" s="345"/>
      <c r="F285" s="345"/>
      <c r="G285" s="321"/>
      <c r="H285" s="344"/>
      <c r="I285" s="344"/>
      <c r="J285" s="347"/>
      <c r="K285" s="344"/>
      <c r="L285" s="349">
        <v>0</v>
      </c>
      <c r="M285" s="2"/>
    </row>
    <row r="286" spans="1:13" ht="15.75">
      <c r="A286" s="348"/>
      <c r="B286" s="345"/>
      <c r="C286" s="344"/>
      <c r="D286" s="344"/>
      <c r="E286" s="345"/>
      <c r="F286" s="345"/>
      <c r="G286" s="321"/>
      <c r="H286" s="344"/>
      <c r="I286" s="344"/>
      <c r="J286" s="347"/>
      <c r="K286" s="344"/>
      <c r="L286" s="349">
        <v>0</v>
      </c>
      <c r="M286" s="2"/>
    </row>
    <row r="287" spans="1:13" ht="15.75">
      <c r="A287" s="348"/>
      <c r="B287" s="345"/>
      <c r="C287" s="344"/>
      <c r="D287" s="344"/>
      <c r="E287" s="345"/>
      <c r="F287" s="345"/>
      <c r="G287" s="321"/>
      <c r="H287" s="344"/>
      <c r="I287" s="344"/>
      <c r="J287" s="347"/>
      <c r="K287" s="344"/>
      <c r="L287" s="349">
        <v>0</v>
      </c>
      <c r="M287" s="2"/>
    </row>
    <row r="288" spans="1:13" ht="15.75">
      <c r="A288" s="348"/>
      <c r="B288" s="345"/>
      <c r="C288" s="344"/>
      <c r="D288" s="344"/>
      <c r="E288" s="345"/>
      <c r="F288" s="345"/>
      <c r="G288" s="321"/>
      <c r="H288" s="344"/>
      <c r="I288" s="344"/>
      <c r="J288" s="347"/>
      <c r="K288" s="344"/>
      <c r="L288" s="349">
        <v>0</v>
      </c>
      <c r="M288" s="2"/>
    </row>
    <row r="289" spans="1:13" ht="15.75">
      <c r="A289" s="348"/>
      <c r="B289" s="345"/>
      <c r="C289" s="344"/>
      <c r="D289" s="344"/>
      <c r="E289" s="345"/>
      <c r="F289" s="345"/>
      <c r="G289" s="321"/>
      <c r="H289" s="344"/>
      <c r="I289" s="344"/>
      <c r="J289" s="347"/>
      <c r="K289" s="344"/>
      <c r="L289" s="349">
        <v>0</v>
      </c>
      <c r="M289" s="2"/>
    </row>
    <row r="290" spans="1:13" ht="15.75">
      <c r="A290" s="348"/>
      <c r="B290" s="345"/>
      <c r="C290" s="344"/>
      <c r="D290" s="344"/>
      <c r="E290" s="345"/>
      <c r="F290" s="345"/>
      <c r="G290" s="321"/>
      <c r="H290" s="344"/>
      <c r="I290" s="344"/>
      <c r="J290" s="347"/>
      <c r="K290" s="344"/>
      <c r="L290" s="349">
        <v>0</v>
      </c>
      <c r="M290" s="2"/>
    </row>
    <row r="291" spans="1:13" ht="15.75">
      <c r="A291" s="348"/>
      <c r="B291" s="345"/>
      <c r="C291" s="344"/>
      <c r="D291" s="344"/>
      <c r="E291" s="345"/>
      <c r="F291" s="345"/>
      <c r="G291" s="321"/>
      <c r="H291" s="344"/>
      <c r="I291" s="344"/>
      <c r="J291" s="347"/>
      <c r="K291" s="344"/>
      <c r="L291" s="349">
        <v>0</v>
      </c>
      <c r="M291" s="2"/>
    </row>
    <row r="292" spans="1:13" ht="15.75">
      <c r="A292" s="348"/>
      <c r="B292" s="345"/>
      <c r="C292" s="344"/>
      <c r="D292" s="344"/>
      <c r="E292" s="345"/>
      <c r="F292" s="345"/>
      <c r="G292" s="321"/>
      <c r="H292" s="344"/>
      <c r="I292" s="344"/>
      <c r="J292" s="347"/>
      <c r="K292" s="344"/>
      <c r="L292" s="349">
        <v>0</v>
      </c>
      <c r="M292" s="2"/>
    </row>
    <row r="293" spans="1:13" ht="15.75">
      <c r="A293" s="348"/>
      <c r="B293" s="345"/>
      <c r="C293" s="344"/>
      <c r="D293" s="344"/>
      <c r="E293" s="345"/>
      <c r="F293" s="345"/>
      <c r="G293" s="321"/>
      <c r="H293" s="344"/>
      <c r="I293" s="344"/>
      <c r="J293" s="347"/>
      <c r="K293" s="344"/>
      <c r="L293" s="349">
        <v>0</v>
      </c>
      <c r="M293" s="2"/>
    </row>
    <row r="294" spans="1:13" ht="15.75">
      <c r="A294" s="348"/>
      <c r="B294" s="345"/>
      <c r="C294" s="344"/>
      <c r="D294" s="344"/>
      <c r="E294" s="345"/>
      <c r="F294" s="345"/>
      <c r="G294" s="321"/>
      <c r="H294" s="344"/>
      <c r="I294" s="344"/>
      <c r="J294" s="347"/>
      <c r="K294" s="344"/>
      <c r="L294" s="349">
        <v>0</v>
      </c>
      <c r="M294" s="2"/>
    </row>
    <row r="295" spans="1:13" ht="15.75">
      <c r="A295" s="348"/>
      <c r="B295" s="345"/>
      <c r="C295" s="344"/>
      <c r="D295" s="344"/>
      <c r="E295" s="345"/>
      <c r="F295" s="345"/>
      <c r="G295" s="321"/>
      <c r="H295" s="344"/>
      <c r="I295" s="344"/>
      <c r="J295" s="347"/>
      <c r="K295" s="344"/>
      <c r="L295" s="349">
        <v>0</v>
      </c>
      <c r="M295" s="2"/>
    </row>
    <row r="296" spans="1:13" ht="15.75">
      <c r="A296" s="348"/>
      <c r="B296" s="345"/>
      <c r="C296" s="344"/>
      <c r="D296" s="344"/>
      <c r="E296" s="345"/>
      <c r="F296" s="345"/>
      <c r="G296" s="321"/>
      <c r="H296" s="344"/>
      <c r="I296" s="344"/>
      <c r="J296" s="347"/>
      <c r="K296" s="344"/>
      <c r="L296" s="349">
        <v>0</v>
      </c>
      <c r="M296" s="2"/>
    </row>
    <row r="297" spans="1:13" ht="15.75">
      <c r="A297" s="348"/>
      <c r="B297" s="345"/>
      <c r="C297" s="344"/>
      <c r="D297" s="344"/>
      <c r="E297" s="345"/>
      <c r="F297" s="345"/>
      <c r="G297" s="321"/>
      <c r="H297" s="344"/>
      <c r="I297" s="344"/>
      <c r="J297" s="347"/>
      <c r="K297" s="344"/>
      <c r="L297" s="349">
        <v>0</v>
      </c>
      <c r="M297" s="2"/>
    </row>
    <row r="298" spans="1:13" ht="15.75">
      <c r="A298" s="348"/>
      <c r="B298" s="345"/>
      <c r="C298" s="344"/>
      <c r="D298" s="344"/>
      <c r="E298" s="345"/>
      <c r="F298" s="345"/>
      <c r="G298" s="321"/>
      <c r="H298" s="344"/>
      <c r="I298" s="344"/>
      <c r="J298" s="347"/>
      <c r="K298" s="344"/>
      <c r="L298" s="349">
        <v>0</v>
      </c>
      <c r="M298" s="2"/>
    </row>
    <row r="299" spans="1:13" ht="15.75">
      <c r="A299" s="348"/>
      <c r="B299" s="345"/>
      <c r="C299" s="344"/>
      <c r="D299" s="344"/>
      <c r="E299" s="345"/>
      <c r="F299" s="345"/>
      <c r="G299" s="321"/>
      <c r="H299" s="344"/>
      <c r="I299" s="344"/>
      <c r="J299" s="347"/>
      <c r="K299" s="344"/>
      <c r="L299" s="349">
        <v>0</v>
      </c>
      <c r="M299" s="2"/>
    </row>
    <row r="300" spans="1:13" ht="15.75">
      <c r="A300" s="348"/>
      <c r="B300" s="345"/>
      <c r="C300" s="344"/>
      <c r="D300" s="344"/>
      <c r="E300" s="345"/>
      <c r="F300" s="345"/>
      <c r="G300" s="321"/>
      <c r="H300" s="344"/>
      <c r="I300" s="344"/>
      <c r="J300" s="347"/>
      <c r="K300" s="344"/>
      <c r="L300" s="349">
        <v>0</v>
      </c>
      <c r="M300" s="2"/>
    </row>
    <row r="301" spans="1:13" ht="15.75">
      <c r="A301" s="348"/>
      <c r="B301" s="345"/>
      <c r="C301" s="344"/>
      <c r="D301" s="344"/>
      <c r="E301" s="345"/>
      <c r="F301" s="345"/>
      <c r="G301" s="321"/>
      <c r="H301" s="344"/>
      <c r="I301" s="344"/>
      <c r="J301" s="347"/>
      <c r="K301" s="344"/>
      <c r="L301" s="349">
        <v>0</v>
      </c>
      <c r="M301" s="2"/>
    </row>
    <row r="302" spans="1:13" ht="15.75">
      <c r="A302" s="348"/>
      <c r="B302" s="345"/>
      <c r="C302" s="344"/>
      <c r="D302" s="344"/>
      <c r="E302" s="345"/>
      <c r="F302" s="345"/>
      <c r="G302" s="321"/>
      <c r="H302" s="344"/>
      <c r="I302" s="344"/>
      <c r="J302" s="347"/>
      <c r="K302" s="344"/>
      <c r="L302" s="349">
        <v>0</v>
      </c>
      <c r="M302" s="2"/>
    </row>
    <row r="303" spans="1:13" ht="15.75">
      <c r="A303" s="348"/>
      <c r="B303" s="345"/>
      <c r="C303" s="344"/>
      <c r="D303" s="344"/>
      <c r="E303" s="345"/>
      <c r="F303" s="345"/>
      <c r="G303" s="321"/>
      <c r="H303" s="344"/>
      <c r="I303" s="344"/>
      <c r="J303" s="347"/>
      <c r="K303" s="344"/>
      <c r="L303" s="349">
        <v>0</v>
      </c>
      <c r="M303" s="2"/>
    </row>
    <row r="304" spans="1:13" ht="15.75">
      <c r="A304" s="348"/>
      <c r="B304" s="345"/>
      <c r="C304" s="344"/>
      <c r="D304" s="344"/>
      <c r="E304" s="345"/>
      <c r="F304" s="345"/>
      <c r="G304" s="321"/>
      <c r="H304" s="344"/>
      <c r="I304" s="344"/>
      <c r="J304" s="347"/>
      <c r="K304" s="344"/>
      <c r="L304" s="349">
        <v>0</v>
      </c>
      <c r="M304" s="2"/>
    </row>
    <row r="305" spans="1:13" ht="15.75">
      <c r="A305" s="348"/>
      <c r="B305" s="345"/>
      <c r="C305" s="344"/>
      <c r="D305" s="344"/>
      <c r="E305" s="345"/>
      <c r="F305" s="345"/>
      <c r="G305" s="321"/>
      <c r="H305" s="344"/>
      <c r="I305" s="344"/>
      <c r="J305" s="347"/>
      <c r="K305" s="344"/>
      <c r="L305" s="349">
        <v>0</v>
      </c>
      <c r="M305" s="2"/>
    </row>
    <row r="306" spans="1:13" ht="15.75">
      <c r="A306" s="348"/>
      <c r="B306" s="345"/>
      <c r="C306" s="344"/>
      <c r="D306" s="344"/>
      <c r="E306" s="345"/>
      <c r="F306" s="345"/>
      <c r="G306" s="321"/>
      <c r="H306" s="344"/>
      <c r="I306" s="344"/>
      <c r="J306" s="347"/>
      <c r="K306" s="344"/>
      <c r="L306" s="349">
        <v>0</v>
      </c>
      <c r="M306" s="2"/>
    </row>
    <row r="307" spans="1:13" ht="15.75">
      <c r="A307" s="348"/>
      <c r="B307" s="345"/>
      <c r="C307" s="344"/>
      <c r="D307" s="344"/>
      <c r="E307" s="345"/>
      <c r="F307" s="345"/>
      <c r="G307" s="321"/>
      <c r="H307" s="344"/>
      <c r="I307" s="344"/>
      <c r="J307" s="347"/>
      <c r="K307" s="344"/>
      <c r="L307" s="349">
        <v>0</v>
      </c>
      <c r="M307" s="2"/>
    </row>
    <row r="308" spans="1:13" ht="15.75">
      <c r="A308" s="348"/>
      <c r="B308" s="345"/>
      <c r="C308" s="344"/>
      <c r="D308" s="344"/>
      <c r="E308" s="345"/>
      <c r="F308" s="345"/>
      <c r="G308" s="321"/>
      <c r="H308" s="344"/>
      <c r="I308" s="344"/>
      <c r="J308" s="347"/>
      <c r="K308" s="344"/>
      <c r="L308" s="349">
        <v>0</v>
      </c>
      <c r="M308" s="2"/>
    </row>
    <row r="309" spans="1:13" ht="15.75">
      <c r="A309" s="348"/>
      <c r="B309" s="345"/>
      <c r="C309" s="344"/>
      <c r="D309" s="344"/>
      <c r="E309" s="345"/>
      <c r="F309" s="345"/>
      <c r="G309" s="321"/>
      <c r="H309" s="344"/>
      <c r="I309" s="344"/>
      <c r="J309" s="347"/>
      <c r="K309" s="344"/>
      <c r="L309" s="349">
        <v>0</v>
      </c>
      <c r="M309" s="2"/>
    </row>
    <row r="310" spans="1:13" ht="15.75">
      <c r="A310" s="348"/>
      <c r="B310" s="345"/>
      <c r="C310" s="344"/>
      <c r="D310" s="344"/>
      <c r="E310" s="345"/>
      <c r="F310" s="345"/>
      <c r="G310" s="321"/>
      <c r="H310" s="344"/>
      <c r="I310" s="344"/>
      <c r="J310" s="347"/>
      <c r="K310" s="344"/>
      <c r="L310" s="349">
        <v>0</v>
      </c>
      <c r="M310" s="2"/>
    </row>
    <row r="311" spans="1:13" ht="15.75">
      <c r="A311" s="348"/>
      <c r="B311" s="345"/>
      <c r="C311" s="344"/>
      <c r="D311" s="344"/>
      <c r="E311" s="345"/>
      <c r="F311" s="345"/>
      <c r="G311" s="321"/>
      <c r="H311" s="344"/>
      <c r="I311" s="344"/>
      <c r="J311" s="347"/>
      <c r="K311" s="344"/>
      <c r="L311" s="349">
        <v>0</v>
      </c>
      <c r="M311" s="2"/>
    </row>
    <row r="312" spans="1:13" ht="15.75">
      <c r="A312" s="348"/>
      <c r="B312" s="345"/>
      <c r="C312" s="344"/>
      <c r="D312" s="344"/>
      <c r="E312" s="345"/>
      <c r="F312" s="345"/>
      <c r="G312" s="321"/>
      <c r="H312" s="344"/>
      <c r="I312" s="344"/>
      <c r="J312" s="347"/>
      <c r="K312" s="344"/>
      <c r="L312" s="349">
        <v>0</v>
      </c>
      <c r="M312" s="2"/>
    </row>
    <row r="313" spans="1:13" ht="15.75">
      <c r="A313" s="348"/>
      <c r="B313" s="345"/>
      <c r="C313" s="344"/>
      <c r="D313" s="344"/>
      <c r="E313" s="345"/>
      <c r="F313" s="345"/>
      <c r="G313" s="321"/>
      <c r="H313" s="344"/>
      <c r="I313" s="344"/>
      <c r="J313" s="347"/>
      <c r="K313" s="344"/>
      <c r="L313" s="349">
        <v>0</v>
      </c>
      <c r="M313" s="2"/>
    </row>
    <row r="314" spans="1:13" ht="15.75">
      <c r="A314" s="348"/>
      <c r="B314" s="345"/>
      <c r="C314" s="344"/>
      <c r="D314" s="344"/>
      <c r="E314" s="345"/>
      <c r="F314" s="345"/>
      <c r="G314" s="321"/>
      <c r="H314" s="344"/>
      <c r="I314" s="344"/>
      <c r="J314" s="347"/>
      <c r="K314" s="344"/>
      <c r="L314" s="349">
        <v>0</v>
      </c>
      <c r="M314" s="2"/>
    </row>
    <row r="315" spans="1:13" ht="15.75">
      <c r="A315" s="348"/>
      <c r="B315" s="345"/>
      <c r="C315" s="344"/>
      <c r="D315" s="344"/>
      <c r="E315" s="345"/>
      <c r="F315" s="345"/>
      <c r="G315" s="321"/>
      <c r="H315" s="344"/>
      <c r="I315" s="344"/>
      <c r="J315" s="347"/>
      <c r="K315" s="344"/>
      <c r="L315" s="349">
        <v>0</v>
      </c>
      <c r="M315" s="2"/>
    </row>
    <row r="316" spans="1:13" ht="15.75">
      <c r="A316" s="348"/>
      <c r="B316" s="345"/>
      <c r="C316" s="344"/>
      <c r="D316" s="344"/>
      <c r="E316" s="345"/>
      <c r="F316" s="345"/>
      <c r="G316" s="321"/>
      <c r="H316" s="344"/>
      <c r="I316" s="344"/>
      <c r="J316" s="347"/>
      <c r="K316" s="344"/>
      <c r="L316" s="349">
        <v>0</v>
      </c>
      <c r="M316" s="2"/>
    </row>
    <row r="317" spans="1:13" ht="15.75">
      <c r="A317" s="348"/>
      <c r="B317" s="345"/>
      <c r="C317" s="344"/>
      <c r="D317" s="344"/>
      <c r="E317" s="345"/>
      <c r="F317" s="345"/>
      <c r="G317" s="321"/>
      <c r="H317" s="344"/>
      <c r="I317" s="344"/>
      <c r="J317" s="347"/>
      <c r="K317" s="344"/>
      <c r="L317" s="349">
        <v>0</v>
      </c>
      <c r="M317" s="2"/>
    </row>
    <row r="318" spans="1:13" ht="15.75">
      <c r="A318" s="348"/>
      <c r="B318" s="345"/>
      <c r="C318" s="344"/>
      <c r="D318" s="344"/>
      <c r="E318" s="345"/>
      <c r="F318" s="345"/>
      <c r="G318" s="321"/>
      <c r="H318" s="344"/>
      <c r="I318" s="344"/>
      <c r="J318" s="347"/>
      <c r="K318" s="344"/>
      <c r="L318" s="349">
        <v>0</v>
      </c>
      <c r="M318" s="2"/>
    </row>
    <row r="319" spans="1:13" ht="15.75">
      <c r="A319" s="348"/>
      <c r="B319" s="345"/>
      <c r="C319" s="344"/>
      <c r="D319" s="344"/>
      <c r="E319" s="345"/>
      <c r="F319" s="345"/>
      <c r="G319" s="321"/>
      <c r="H319" s="344"/>
      <c r="I319" s="344"/>
      <c r="J319" s="347"/>
      <c r="K319" s="344"/>
      <c r="L319" s="349">
        <v>0</v>
      </c>
      <c r="M319" s="2"/>
    </row>
    <row r="320" spans="1:13" ht="15.75">
      <c r="A320" s="348"/>
      <c r="B320" s="345"/>
      <c r="C320" s="344"/>
      <c r="D320" s="344"/>
      <c r="E320" s="345"/>
      <c r="F320" s="345"/>
      <c r="G320" s="321"/>
      <c r="H320" s="344"/>
      <c r="I320" s="344"/>
      <c r="J320" s="347"/>
      <c r="K320" s="344"/>
      <c r="L320" s="349">
        <v>0</v>
      </c>
      <c r="M320" s="2"/>
    </row>
    <row r="321" spans="1:13" ht="15.75">
      <c r="A321" s="348"/>
      <c r="B321" s="345"/>
      <c r="C321" s="344"/>
      <c r="D321" s="344"/>
      <c r="E321" s="345"/>
      <c r="F321" s="345"/>
      <c r="G321" s="321"/>
      <c r="H321" s="344"/>
      <c r="I321" s="344"/>
      <c r="J321" s="347"/>
      <c r="K321" s="344"/>
      <c r="L321" s="349">
        <v>0</v>
      </c>
      <c r="M321" s="2"/>
    </row>
    <row r="322" spans="1:13" ht="15.75">
      <c r="A322" s="348"/>
      <c r="B322" s="345"/>
      <c r="C322" s="344"/>
      <c r="D322" s="344"/>
      <c r="E322" s="345"/>
      <c r="F322" s="345"/>
      <c r="G322" s="321"/>
      <c r="H322" s="344"/>
      <c r="I322" s="344"/>
      <c r="J322" s="347"/>
      <c r="K322" s="344"/>
      <c r="L322" s="349">
        <v>0</v>
      </c>
      <c r="M322" s="2"/>
    </row>
    <row r="323" spans="1:13" ht="15.75">
      <c r="A323" s="348"/>
      <c r="B323" s="345"/>
      <c r="C323" s="344"/>
      <c r="D323" s="344"/>
      <c r="E323" s="345"/>
      <c r="F323" s="345"/>
      <c r="G323" s="321"/>
      <c r="H323" s="344"/>
      <c r="I323" s="344"/>
      <c r="J323" s="347"/>
      <c r="K323" s="344"/>
      <c r="L323" s="349">
        <v>0</v>
      </c>
      <c r="M323" s="2"/>
    </row>
    <row r="324" spans="1:13" ht="15.75">
      <c r="A324" s="348"/>
      <c r="B324" s="345"/>
      <c r="C324" s="344"/>
      <c r="D324" s="344"/>
      <c r="E324" s="345"/>
      <c r="F324" s="345"/>
      <c r="G324" s="321"/>
      <c r="H324" s="344"/>
      <c r="I324" s="344"/>
      <c r="J324" s="347"/>
      <c r="K324" s="344"/>
      <c r="L324" s="349">
        <v>0</v>
      </c>
      <c r="M324" s="2"/>
    </row>
    <row r="325" spans="1:13" ht="15.75">
      <c r="A325" s="348"/>
      <c r="B325" s="345"/>
      <c r="C325" s="344"/>
      <c r="D325" s="344"/>
      <c r="E325" s="345"/>
      <c r="F325" s="345"/>
      <c r="G325" s="321"/>
      <c r="H325" s="344"/>
      <c r="I325" s="344"/>
      <c r="J325" s="347"/>
      <c r="K325" s="344"/>
      <c r="L325" s="349">
        <v>0</v>
      </c>
      <c r="M325" s="2"/>
    </row>
    <row r="326" spans="1:13" ht="15.75">
      <c r="A326" s="348"/>
      <c r="B326" s="345"/>
      <c r="C326" s="344"/>
      <c r="D326" s="344"/>
      <c r="E326" s="345"/>
      <c r="F326" s="345"/>
      <c r="G326" s="321"/>
      <c r="H326" s="344"/>
      <c r="I326" s="344"/>
      <c r="J326" s="347"/>
      <c r="K326" s="344"/>
      <c r="L326" s="349">
        <v>0</v>
      </c>
      <c r="M326" s="2"/>
    </row>
    <row r="327" spans="1:13" ht="15.75">
      <c r="A327" s="348"/>
      <c r="B327" s="345"/>
      <c r="C327" s="344"/>
      <c r="D327" s="344"/>
      <c r="E327" s="345"/>
      <c r="F327" s="345"/>
      <c r="G327" s="321"/>
      <c r="H327" s="344"/>
      <c r="I327" s="344"/>
      <c r="J327" s="347"/>
      <c r="K327" s="344"/>
      <c r="L327" s="349">
        <v>0</v>
      </c>
      <c r="M327" s="2"/>
    </row>
    <row r="328" spans="1:13" ht="15.75">
      <c r="A328" s="348"/>
      <c r="B328" s="345"/>
      <c r="C328" s="344"/>
      <c r="D328" s="344"/>
      <c r="E328" s="345"/>
      <c r="F328" s="345"/>
      <c r="G328" s="321"/>
      <c r="H328" s="344"/>
      <c r="I328" s="344"/>
      <c r="J328" s="347"/>
      <c r="K328" s="344"/>
      <c r="L328" s="349">
        <v>0</v>
      </c>
      <c r="M328" s="2"/>
    </row>
    <row r="329" spans="1:13" ht="15.75">
      <c r="A329" s="348"/>
      <c r="B329" s="345"/>
      <c r="C329" s="344"/>
      <c r="D329" s="344"/>
      <c r="E329" s="345"/>
      <c r="F329" s="345"/>
      <c r="G329" s="321"/>
      <c r="H329" s="344"/>
      <c r="I329" s="344"/>
      <c r="J329" s="347"/>
      <c r="K329" s="344"/>
      <c r="L329" s="349">
        <v>0</v>
      </c>
      <c r="M329" s="2"/>
    </row>
    <row r="330" spans="1:13" ht="15.75">
      <c r="A330" s="348"/>
      <c r="B330" s="345"/>
      <c r="C330" s="344"/>
      <c r="D330" s="344"/>
      <c r="E330" s="345"/>
      <c r="F330" s="345"/>
      <c r="G330" s="321"/>
      <c r="H330" s="344"/>
      <c r="I330" s="344"/>
      <c r="J330" s="347"/>
      <c r="K330" s="344"/>
      <c r="L330" s="349">
        <v>0</v>
      </c>
      <c r="M330" s="2"/>
    </row>
    <row r="331" spans="1:13" ht="15.75">
      <c r="A331" s="348"/>
      <c r="B331" s="345"/>
      <c r="C331" s="344"/>
      <c r="D331" s="344"/>
      <c r="E331" s="345"/>
      <c r="F331" s="345"/>
      <c r="G331" s="321"/>
      <c r="H331" s="344"/>
      <c r="I331" s="344"/>
      <c r="J331" s="347"/>
      <c r="K331" s="344"/>
      <c r="L331" s="349">
        <v>0</v>
      </c>
      <c r="M331" s="2"/>
    </row>
    <row r="332" spans="1:13" ht="15.75">
      <c r="A332" s="348"/>
      <c r="B332" s="345"/>
      <c r="C332" s="344"/>
      <c r="D332" s="344"/>
      <c r="E332" s="345"/>
      <c r="F332" s="345"/>
      <c r="G332" s="321"/>
      <c r="H332" s="344"/>
      <c r="I332" s="344"/>
      <c r="J332" s="347"/>
      <c r="K332" s="344"/>
      <c r="L332" s="349">
        <v>0</v>
      </c>
      <c r="M332" s="2"/>
    </row>
    <row r="333" spans="1:13" ht="15.75">
      <c r="A333" s="348"/>
      <c r="B333" s="345"/>
      <c r="C333" s="344"/>
      <c r="D333" s="344"/>
      <c r="E333" s="345"/>
      <c r="F333" s="345"/>
      <c r="G333" s="321"/>
      <c r="H333" s="344"/>
      <c r="I333" s="344"/>
      <c r="J333" s="347"/>
      <c r="K333" s="344"/>
      <c r="L333" s="349">
        <v>0</v>
      </c>
      <c r="M333" s="2"/>
    </row>
    <row r="334" spans="1:13" ht="15.75">
      <c r="A334" s="348"/>
      <c r="B334" s="345"/>
      <c r="C334" s="344"/>
      <c r="D334" s="344"/>
      <c r="E334" s="345"/>
      <c r="F334" s="345"/>
      <c r="G334" s="321"/>
      <c r="H334" s="344"/>
      <c r="I334" s="344"/>
      <c r="J334" s="347"/>
      <c r="K334" s="344"/>
      <c r="L334" s="349">
        <v>0</v>
      </c>
      <c r="M334" s="2"/>
    </row>
    <row r="335" spans="1:13" ht="15.75">
      <c r="A335" s="348"/>
      <c r="B335" s="345"/>
      <c r="C335" s="344"/>
      <c r="D335" s="344"/>
      <c r="E335" s="345"/>
      <c r="F335" s="345"/>
      <c r="G335" s="321"/>
      <c r="H335" s="344"/>
      <c r="I335" s="344"/>
      <c r="J335" s="347"/>
      <c r="K335" s="344"/>
      <c r="L335" s="349">
        <v>0</v>
      </c>
      <c r="M335" s="2"/>
    </row>
    <row r="336" spans="1:13" ht="15.75">
      <c r="A336" s="348"/>
      <c r="B336" s="345"/>
      <c r="C336" s="344"/>
      <c r="D336" s="344"/>
      <c r="E336" s="345"/>
      <c r="F336" s="345"/>
      <c r="G336" s="321"/>
      <c r="H336" s="344"/>
      <c r="I336" s="344"/>
      <c r="J336" s="347"/>
      <c r="K336" s="344"/>
      <c r="L336" s="349">
        <v>0</v>
      </c>
      <c r="M336" s="2"/>
    </row>
    <row r="337" spans="1:13" ht="15.75">
      <c r="A337" s="348"/>
      <c r="B337" s="345"/>
      <c r="C337" s="344"/>
      <c r="D337" s="344"/>
      <c r="E337" s="345"/>
      <c r="F337" s="345"/>
      <c r="G337" s="321"/>
      <c r="H337" s="344"/>
      <c r="I337" s="344"/>
      <c r="J337" s="347"/>
      <c r="K337" s="344"/>
      <c r="L337" s="349">
        <v>0</v>
      </c>
      <c r="M337" s="2"/>
    </row>
    <row r="338" spans="1:13" ht="15.75">
      <c r="A338" s="348"/>
      <c r="B338" s="345"/>
      <c r="C338" s="344"/>
      <c r="D338" s="344"/>
      <c r="E338" s="345"/>
      <c r="F338" s="345"/>
      <c r="G338" s="321"/>
      <c r="H338" s="344"/>
      <c r="I338" s="344"/>
      <c r="J338" s="347"/>
      <c r="K338" s="344"/>
      <c r="L338" s="349">
        <v>0</v>
      </c>
      <c r="M338" s="2"/>
    </row>
    <row r="339" spans="1:13" ht="15.75">
      <c r="A339" s="348"/>
      <c r="B339" s="345"/>
      <c r="C339" s="344"/>
      <c r="D339" s="344"/>
      <c r="E339" s="345"/>
      <c r="F339" s="345"/>
      <c r="G339" s="321"/>
      <c r="H339" s="344"/>
      <c r="I339" s="344"/>
      <c r="J339" s="347"/>
      <c r="K339" s="344"/>
      <c r="L339" s="349">
        <v>0</v>
      </c>
      <c r="M339" s="2"/>
    </row>
    <row r="340" spans="1:13" ht="15.75">
      <c r="A340" s="348"/>
      <c r="B340" s="345"/>
      <c r="C340" s="344"/>
      <c r="D340" s="344"/>
      <c r="E340" s="345"/>
      <c r="F340" s="345"/>
      <c r="G340" s="321"/>
      <c r="H340" s="344"/>
      <c r="I340" s="344"/>
      <c r="J340" s="347"/>
      <c r="K340" s="344"/>
      <c r="L340" s="349">
        <v>0</v>
      </c>
      <c r="M340" s="2"/>
    </row>
    <row r="341" spans="1:13" ht="15.75">
      <c r="A341" s="348"/>
      <c r="B341" s="345"/>
      <c r="C341" s="344"/>
      <c r="D341" s="344"/>
      <c r="E341" s="345"/>
      <c r="F341" s="345"/>
      <c r="G341" s="321"/>
      <c r="H341" s="344"/>
      <c r="I341" s="344"/>
      <c r="J341" s="347"/>
      <c r="K341" s="344"/>
      <c r="L341" s="349">
        <v>0</v>
      </c>
      <c r="M341" s="2"/>
    </row>
    <row r="342" spans="1:13" ht="15.75">
      <c r="A342" s="348"/>
      <c r="B342" s="345"/>
      <c r="C342" s="344"/>
      <c r="D342" s="344"/>
      <c r="E342" s="345"/>
      <c r="F342" s="345"/>
      <c r="G342" s="321"/>
      <c r="H342" s="344"/>
      <c r="I342" s="344"/>
      <c r="J342" s="347"/>
      <c r="K342" s="344"/>
      <c r="L342" s="349">
        <v>0</v>
      </c>
      <c r="M342" s="2"/>
    </row>
    <row r="343" spans="1:13" ht="15.75">
      <c r="A343" s="348"/>
      <c r="B343" s="345"/>
      <c r="C343" s="344"/>
      <c r="D343" s="344"/>
      <c r="E343" s="345"/>
      <c r="F343" s="345"/>
      <c r="G343" s="321"/>
      <c r="H343" s="344"/>
      <c r="I343" s="344"/>
      <c r="J343" s="347"/>
      <c r="K343" s="344"/>
      <c r="L343" s="349">
        <v>0</v>
      </c>
      <c r="M343" s="2"/>
    </row>
    <row r="344" spans="1:13" ht="15.75">
      <c r="A344" s="348"/>
      <c r="B344" s="345"/>
      <c r="C344" s="344"/>
      <c r="D344" s="344"/>
      <c r="E344" s="345"/>
      <c r="F344" s="345"/>
      <c r="G344" s="321"/>
      <c r="H344" s="344"/>
      <c r="I344" s="344"/>
      <c r="J344" s="347"/>
      <c r="K344" s="344"/>
      <c r="L344" s="349">
        <v>0</v>
      </c>
      <c r="M344" s="2"/>
    </row>
    <row r="345" spans="1:13" ht="15.75">
      <c r="A345" s="348"/>
      <c r="B345" s="345"/>
      <c r="C345" s="344"/>
      <c r="D345" s="344"/>
      <c r="E345" s="345"/>
      <c r="F345" s="345"/>
      <c r="G345" s="321"/>
      <c r="H345" s="344"/>
      <c r="I345" s="344"/>
      <c r="J345" s="347"/>
      <c r="K345" s="344"/>
      <c r="L345" s="349">
        <v>0</v>
      </c>
      <c r="M345" s="2"/>
    </row>
    <row r="346" spans="1:13" ht="15.75">
      <c r="A346" s="348"/>
      <c r="B346" s="345"/>
      <c r="C346" s="344"/>
      <c r="D346" s="344"/>
      <c r="E346" s="345"/>
      <c r="F346" s="345"/>
      <c r="G346" s="321"/>
      <c r="H346" s="344"/>
      <c r="I346" s="344"/>
      <c r="J346" s="347"/>
      <c r="K346" s="344"/>
      <c r="L346" s="349">
        <v>0</v>
      </c>
      <c r="M346" s="2"/>
    </row>
    <row r="347" spans="1:13" ht="15.75">
      <c r="A347" s="348"/>
      <c r="B347" s="345"/>
      <c r="C347" s="344"/>
      <c r="D347" s="344"/>
      <c r="E347" s="345"/>
      <c r="F347" s="345"/>
      <c r="G347" s="321"/>
      <c r="H347" s="344"/>
      <c r="I347" s="344"/>
      <c r="J347" s="347"/>
      <c r="K347" s="344"/>
      <c r="L347" s="349">
        <v>0</v>
      </c>
      <c r="M347" s="2"/>
    </row>
    <row r="348" spans="1:13" ht="15.75">
      <c r="A348" s="348"/>
      <c r="B348" s="345"/>
      <c r="C348" s="344"/>
      <c r="D348" s="344"/>
      <c r="E348" s="345"/>
      <c r="F348" s="345"/>
      <c r="G348" s="321"/>
      <c r="H348" s="344"/>
      <c r="I348" s="344"/>
      <c r="J348" s="347"/>
      <c r="K348" s="344"/>
      <c r="L348" s="349">
        <v>0</v>
      </c>
      <c r="M348" s="2"/>
    </row>
    <row r="349" spans="1:13" ht="15.75">
      <c r="A349" s="348"/>
      <c r="B349" s="345"/>
      <c r="C349" s="344"/>
      <c r="D349" s="344"/>
      <c r="E349" s="345"/>
      <c r="F349" s="345"/>
      <c r="G349" s="321"/>
      <c r="H349" s="344"/>
      <c r="I349" s="344"/>
      <c r="J349" s="347"/>
      <c r="K349" s="344"/>
      <c r="L349" s="349">
        <v>0</v>
      </c>
      <c r="M349" s="2"/>
    </row>
    <row r="350" spans="1:13" ht="15.75">
      <c r="A350" s="348"/>
      <c r="B350" s="345"/>
      <c r="C350" s="344"/>
      <c r="D350" s="344"/>
      <c r="E350" s="345"/>
      <c r="F350" s="345"/>
      <c r="G350" s="321"/>
      <c r="H350" s="344"/>
      <c r="I350" s="344"/>
      <c r="J350" s="347"/>
      <c r="K350" s="344"/>
      <c r="L350" s="349">
        <v>0</v>
      </c>
      <c r="M350" s="2"/>
    </row>
    <row r="351" spans="1:13" ht="15.75">
      <c r="A351" s="348"/>
      <c r="B351" s="345"/>
      <c r="C351" s="344"/>
      <c r="D351" s="344"/>
      <c r="E351" s="345"/>
      <c r="F351" s="345"/>
      <c r="G351" s="321"/>
      <c r="H351" s="344"/>
      <c r="I351" s="344"/>
      <c r="J351" s="347"/>
      <c r="K351" s="344"/>
      <c r="L351" s="349">
        <v>0</v>
      </c>
      <c r="M351" s="2"/>
    </row>
    <row r="352" spans="1:13" ht="15.75">
      <c r="A352" s="348"/>
      <c r="B352" s="345"/>
      <c r="C352" s="344"/>
      <c r="D352" s="344"/>
      <c r="E352" s="345"/>
      <c r="F352" s="345"/>
      <c r="G352" s="321"/>
      <c r="H352" s="344"/>
      <c r="I352" s="344"/>
      <c r="J352" s="347"/>
      <c r="K352" s="344"/>
      <c r="L352" s="349">
        <v>0</v>
      </c>
      <c r="M352" s="2"/>
    </row>
    <row r="353" spans="1:13" ht="15.75">
      <c r="A353" s="348"/>
      <c r="B353" s="345"/>
      <c r="C353" s="344"/>
      <c r="D353" s="344"/>
      <c r="E353" s="345"/>
      <c r="F353" s="345"/>
      <c r="G353" s="321"/>
      <c r="H353" s="344"/>
      <c r="I353" s="344"/>
      <c r="J353" s="347"/>
      <c r="K353" s="344"/>
      <c r="L353" s="349">
        <v>0</v>
      </c>
      <c r="M353" s="2"/>
    </row>
    <row r="354" spans="1:13" ht="15.75">
      <c r="A354" s="348"/>
      <c r="B354" s="345"/>
      <c r="C354" s="344"/>
      <c r="D354" s="344"/>
      <c r="E354" s="345"/>
      <c r="F354" s="345"/>
      <c r="G354" s="321"/>
      <c r="H354" s="344"/>
      <c r="I354" s="344"/>
      <c r="J354" s="347"/>
      <c r="K354" s="344"/>
      <c r="L354" s="349">
        <v>0</v>
      </c>
      <c r="M354" s="2"/>
    </row>
    <row r="355" spans="1:13" ht="15.75">
      <c r="A355" s="348"/>
      <c r="B355" s="345"/>
      <c r="C355" s="344"/>
      <c r="D355" s="344"/>
      <c r="E355" s="345"/>
      <c r="F355" s="345"/>
      <c r="G355" s="321"/>
      <c r="H355" s="344"/>
      <c r="I355" s="344"/>
      <c r="J355" s="347"/>
      <c r="K355" s="344"/>
      <c r="L355" s="349">
        <v>0</v>
      </c>
      <c r="M355" s="2"/>
    </row>
    <row r="356" spans="1:13" ht="15.75">
      <c r="A356" s="348"/>
      <c r="B356" s="345"/>
      <c r="C356" s="344"/>
      <c r="D356" s="344"/>
      <c r="E356" s="345"/>
      <c r="F356" s="345"/>
      <c r="G356" s="321"/>
      <c r="H356" s="344"/>
      <c r="I356" s="344"/>
      <c r="J356" s="347"/>
      <c r="K356" s="344"/>
      <c r="L356" s="349">
        <v>0</v>
      </c>
      <c r="M356" s="2"/>
    </row>
    <row r="357" spans="1:13" ht="15.75">
      <c r="A357" s="348"/>
      <c r="B357" s="345"/>
      <c r="C357" s="344"/>
      <c r="D357" s="344"/>
      <c r="E357" s="345"/>
      <c r="F357" s="345"/>
      <c r="G357" s="321"/>
      <c r="H357" s="344"/>
      <c r="I357" s="344"/>
      <c r="J357" s="347"/>
      <c r="K357" s="344"/>
      <c r="L357" s="349">
        <v>0</v>
      </c>
      <c r="M357" s="2"/>
    </row>
    <row r="358" spans="1:13" ht="15.75">
      <c r="A358" s="348"/>
      <c r="B358" s="345"/>
      <c r="C358" s="344"/>
      <c r="D358" s="344"/>
      <c r="E358" s="345"/>
      <c r="F358" s="345"/>
      <c r="G358" s="321"/>
      <c r="H358" s="344"/>
      <c r="I358" s="344"/>
      <c r="J358" s="347"/>
      <c r="K358" s="344"/>
      <c r="L358" s="349">
        <v>0</v>
      </c>
      <c r="M358" s="2"/>
    </row>
    <row r="359" spans="1:13" ht="15.75">
      <c r="A359" s="348"/>
      <c r="B359" s="345"/>
      <c r="C359" s="344"/>
      <c r="D359" s="344"/>
      <c r="E359" s="345"/>
      <c r="F359" s="345"/>
      <c r="G359" s="321"/>
      <c r="H359" s="344"/>
      <c r="I359" s="344"/>
      <c r="J359" s="347"/>
      <c r="K359" s="344"/>
      <c r="L359" s="349">
        <v>0</v>
      </c>
      <c r="M359" s="2"/>
    </row>
    <row r="360" spans="1:13" ht="15.75">
      <c r="A360" s="348"/>
      <c r="B360" s="345"/>
      <c r="C360" s="344"/>
      <c r="D360" s="344"/>
      <c r="E360" s="345"/>
      <c r="F360" s="345"/>
      <c r="G360" s="321"/>
      <c r="H360" s="344"/>
      <c r="I360" s="344"/>
      <c r="J360" s="347"/>
      <c r="K360" s="344"/>
      <c r="L360" s="349">
        <v>0</v>
      </c>
      <c r="M360" s="2"/>
    </row>
    <row r="361" spans="1:13" ht="15.75">
      <c r="A361" s="348"/>
      <c r="B361" s="345"/>
      <c r="C361" s="344"/>
      <c r="D361" s="344"/>
      <c r="E361" s="345"/>
      <c r="F361" s="345"/>
      <c r="G361" s="321"/>
      <c r="H361" s="344"/>
      <c r="I361" s="344"/>
      <c r="J361" s="347"/>
      <c r="K361" s="344"/>
      <c r="L361" s="349">
        <v>0</v>
      </c>
      <c r="M361" s="2"/>
    </row>
    <row r="362" spans="1:13" ht="15.75">
      <c r="A362" s="348"/>
      <c r="B362" s="345"/>
      <c r="C362" s="344"/>
      <c r="D362" s="344"/>
      <c r="E362" s="345"/>
      <c r="F362" s="345"/>
      <c r="G362" s="321"/>
      <c r="H362" s="344"/>
      <c r="I362" s="344"/>
      <c r="J362" s="347"/>
      <c r="K362" s="344"/>
      <c r="L362" s="349">
        <v>0</v>
      </c>
      <c r="M362" s="2"/>
    </row>
    <row r="363" spans="1:13" ht="15.75">
      <c r="A363" s="348"/>
      <c r="B363" s="345"/>
      <c r="C363" s="344"/>
      <c r="D363" s="344"/>
      <c r="E363" s="345"/>
      <c r="F363" s="345"/>
      <c r="G363" s="321"/>
      <c r="H363" s="344"/>
      <c r="I363" s="344"/>
      <c r="J363" s="347"/>
      <c r="K363" s="344"/>
      <c r="L363" s="349">
        <v>0</v>
      </c>
      <c r="M363" s="2"/>
    </row>
    <row r="364" spans="1:13" ht="15.75">
      <c r="A364" s="348"/>
      <c r="B364" s="345"/>
      <c r="C364" s="344"/>
      <c r="D364" s="344"/>
      <c r="E364" s="345"/>
      <c r="F364" s="345"/>
      <c r="G364" s="321"/>
      <c r="H364" s="344"/>
      <c r="I364" s="344"/>
      <c r="J364" s="347"/>
      <c r="K364" s="344"/>
      <c r="L364" s="349">
        <v>0</v>
      </c>
      <c r="M364" s="2"/>
    </row>
    <row r="365" spans="1:13" ht="15.75">
      <c r="A365" s="348"/>
      <c r="B365" s="345"/>
      <c r="C365" s="344"/>
      <c r="D365" s="344"/>
      <c r="E365" s="345"/>
      <c r="F365" s="345"/>
      <c r="G365" s="321"/>
      <c r="H365" s="344"/>
      <c r="I365" s="344"/>
      <c r="J365" s="347"/>
      <c r="K365" s="344"/>
      <c r="L365" s="349">
        <v>0</v>
      </c>
      <c r="M365" s="2"/>
    </row>
    <row r="366" spans="1:13" ht="15.75">
      <c r="A366" s="348"/>
      <c r="B366" s="345"/>
      <c r="C366" s="344"/>
      <c r="D366" s="344"/>
      <c r="E366" s="345"/>
      <c r="F366" s="345"/>
      <c r="G366" s="321"/>
      <c r="H366" s="344"/>
      <c r="I366" s="344"/>
      <c r="J366" s="347"/>
      <c r="K366" s="344"/>
      <c r="L366" s="349">
        <v>0</v>
      </c>
      <c r="M366" s="2"/>
    </row>
    <row r="367" spans="1:13" ht="15.75">
      <c r="A367" s="348"/>
      <c r="B367" s="345"/>
      <c r="C367" s="344"/>
      <c r="D367" s="344"/>
      <c r="E367" s="345"/>
      <c r="F367" s="345"/>
      <c r="G367" s="321"/>
      <c r="H367" s="344"/>
      <c r="I367" s="344"/>
      <c r="J367" s="347"/>
      <c r="K367" s="344"/>
      <c r="L367" s="349">
        <v>0</v>
      </c>
      <c r="M367" s="2"/>
    </row>
    <row r="368" spans="1:13" ht="15.75">
      <c r="A368" s="348"/>
      <c r="B368" s="345"/>
      <c r="C368" s="344"/>
      <c r="D368" s="344"/>
      <c r="E368" s="345"/>
      <c r="F368" s="345"/>
      <c r="G368" s="321"/>
      <c r="H368" s="344"/>
      <c r="I368" s="344"/>
      <c r="J368" s="347"/>
      <c r="K368" s="344"/>
      <c r="L368" s="349">
        <v>0</v>
      </c>
      <c r="M368" s="2"/>
    </row>
    <row r="369" spans="1:13" ht="15.75">
      <c r="A369" s="348"/>
      <c r="B369" s="345"/>
      <c r="C369" s="344"/>
      <c r="D369" s="344"/>
      <c r="E369" s="345"/>
      <c r="F369" s="345"/>
      <c r="G369" s="321"/>
      <c r="H369" s="344"/>
      <c r="I369" s="344"/>
      <c r="J369" s="347"/>
      <c r="K369" s="344"/>
      <c r="L369" s="349">
        <v>0</v>
      </c>
      <c r="M369" s="2"/>
    </row>
    <row r="370" spans="1:13" ht="15.75">
      <c r="A370" s="348"/>
      <c r="B370" s="345"/>
      <c r="C370" s="344"/>
      <c r="D370" s="344"/>
      <c r="E370" s="345"/>
      <c r="F370" s="345"/>
      <c r="G370" s="321"/>
      <c r="H370" s="344"/>
      <c r="I370" s="344"/>
      <c r="J370" s="347"/>
      <c r="K370" s="344"/>
      <c r="L370" s="349">
        <v>0</v>
      </c>
      <c r="M370" s="2"/>
    </row>
    <row r="371" spans="1:13" ht="15.75">
      <c r="A371" s="348"/>
      <c r="B371" s="345"/>
      <c r="C371" s="344"/>
      <c r="D371" s="344"/>
      <c r="E371" s="345"/>
      <c r="F371" s="345"/>
      <c r="G371" s="321"/>
      <c r="H371" s="344"/>
      <c r="I371" s="344"/>
      <c r="J371" s="347"/>
      <c r="K371" s="344"/>
      <c r="L371" s="349">
        <v>0</v>
      </c>
      <c r="M371" s="2"/>
    </row>
    <row r="372" spans="1:13" ht="15.75">
      <c r="A372" s="348"/>
      <c r="B372" s="345"/>
      <c r="C372" s="344"/>
      <c r="D372" s="344"/>
      <c r="E372" s="345"/>
      <c r="F372" s="345"/>
      <c r="G372" s="321"/>
      <c r="H372" s="344"/>
      <c r="I372" s="344"/>
      <c r="J372" s="347"/>
      <c r="K372" s="344"/>
      <c r="L372" s="349">
        <v>0</v>
      </c>
      <c r="M372" s="2"/>
    </row>
    <row r="373" spans="1:13" ht="15.75">
      <c r="A373" s="348"/>
      <c r="B373" s="345"/>
      <c r="C373" s="344"/>
      <c r="D373" s="344"/>
      <c r="E373" s="345"/>
      <c r="F373" s="345"/>
      <c r="G373" s="321"/>
      <c r="H373" s="344"/>
      <c r="I373" s="344"/>
      <c r="J373" s="347"/>
      <c r="K373" s="344"/>
      <c r="L373" s="349">
        <v>0</v>
      </c>
      <c r="M373" s="2"/>
    </row>
    <row r="374" spans="1:13" ht="15.75">
      <c r="A374" s="348"/>
      <c r="B374" s="345"/>
      <c r="C374" s="344"/>
      <c r="D374" s="344"/>
      <c r="E374" s="345"/>
      <c r="F374" s="345"/>
      <c r="G374" s="321"/>
      <c r="H374" s="344"/>
      <c r="I374" s="344"/>
      <c r="J374" s="347"/>
      <c r="K374" s="344"/>
      <c r="L374" s="349">
        <v>0</v>
      </c>
      <c r="M374" s="2"/>
    </row>
    <row r="375" spans="1:13" ht="15.75">
      <c r="A375" s="348"/>
      <c r="B375" s="345"/>
      <c r="C375" s="344"/>
      <c r="D375" s="344"/>
      <c r="E375" s="345"/>
      <c r="F375" s="345"/>
      <c r="G375" s="321"/>
      <c r="H375" s="344"/>
      <c r="I375" s="344"/>
      <c r="J375" s="347"/>
      <c r="K375" s="344"/>
      <c r="L375" s="349">
        <v>0</v>
      </c>
      <c r="M375" s="2"/>
    </row>
    <row r="376" spans="1:13" ht="15.75">
      <c r="A376" s="348"/>
      <c r="B376" s="345"/>
      <c r="C376" s="344"/>
      <c r="D376" s="344"/>
      <c r="E376" s="345"/>
      <c r="F376" s="345"/>
      <c r="G376" s="321"/>
      <c r="H376" s="344"/>
      <c r="I376" s="344"/>
      <c r="J376" s="347"/>
      <c r="K376" s="344"/>
      <c r="L376" s="349">
        <v>0</v>
      </c>
      <c r="M376" s="2"/>
    </row>
    <row r="377" spans="1:13" ht="15.75">
      <c r="A377" s="348"/>
      <c r="B377" s="345"/>
      <c r="C377" s="344"/>
      <c r="D377" s="344"/>
      <c r="E377" s="345"/>
      <c r="F377" s="345"/>
      <c r="G377" s="321"/>
      <c r="H377" s="344"/>
      <c r="I377" s="344"/>
      <c r="J377" s="347"/>
      <c r="K377" s="344"/>
      <c r="L377" s="349">
        <v>0</v>
      </c>
      <c r="M377" s="2"/>
    </row>
    <row r="378" spans="1:13" ht="15.75">
      <c r="A378" s="348"/>
      <c r="B378" s="345"/>
      <c r="C378" s="344"/>
      <c r="D378" s="344"/>
      <c r="E378" s="345"/>
      <c r="F378" s="345"/>
      <c r="G378" s="321"/>
      <c r="H378" s="344"/>
      <c r="I378" s="344"/>
      <c r="J378" s="347"/>
      <c r="K378" s="344"/>
      <c r="L378" s="349">
        <v>0</v>
      </c>
      <c r="M378" s="2"/>
    </row>
    <row r="379" spans="1:13" ht="15.75">
      <c r="A379" s="348"/>
      <c r="B379" s="345"/>
      <c r="C379" s="344"/>
      <c r="D379" s="344"/>
      <c r="E379" s="345"/>
      <c r="F379" s="345"/>
      <c r="G379" s="321"/>
      <c r="H379" s="344"/>
      <c r="I379" s="344"/>
      <c r="J379" s="347"/>
      <c r="K379" s="344"/>
      <c r="L379" s="349">
        <v>0</v>
      </c>
      <c r="M379" s="2"/>
    </row>
    <row r="380" spans="1:13" ht="15.75">
      <c r="A380" s="348"/>
      <c r="B380" s="345"/>
      <c r="C380" s="344"/>
      <c r="D380" s="344"/>
      <c r="E380" s="345"/>
      <c r="F380" s="345"/>
      <c r="G380" s="321"/>
      <c r="H380" s="344"/>
      <c r="I380" s="344"/>
      <c r="J380" s="347"/>
      <c r="K380" s="344"/>
      <c r="L380" s="349">
        <v>0</v>
      </c>
      <c r="M380" s="2"/>
    </row>
    <row r="381" spans="1:13" ht="15.75">
      <c r="A381" s="348"/>
      <c r="B381" s="345"/>
      <c r="C381" s="344"/>
      <c r="D381" s="344"/>
      <c r="E381" s="345"/>
      <c r="F381" s="345"/>
      <c r="G381" s="321"/>
      <c r="H381" s="344"/>
      <c r="I381" s="344"/>
      <c r="J381" s="347"/>
      <c r="K381" s="344"/>
      <c r="L381" s="349">
        <v>0</v>
      </c>
      <c r="M381" s="2"/>
    </row>
    <row r="382" spans="1:13" ht="15.75">
      <c r="A382" s="348"/>
      <c r="B382" s="345"/>
      <c r="C382" s="344"/>
      <c r="D382" s="344"/>
      <c r="E382" s="345"/>
      <c r="F382" s="345"/>
      <c r="G382" s="321"/>
      <c r="H382" s="344"/>
      <c r="I382" s="344"/>
      <c r="J382" s="347"/>
      <c r="K382" s="344"/>
      <c r="L382" s="349">
        <v>0</v>
      </c>
      <c r="M382" s="2"/>
    </row>
    <row r="383" spans="1:13" ht="15.75">
      <c r="A383" s="348"/>
      <c r="B383" s="345"/>
      <c r="C383" s="344"/>
      <c r="D383" s="344"/>
      <c r="E383" s="345"/>
      <c r="F383" s="345"/>
      <c r="G383" s="321"/>
      <c r="H383" s="344"/>
      <c r="I383" s="344"/>
      <c r="J383" s="347"/>
      <c r="K383" s="344"/>
      <c r="L383" s="349">
        <v>0</v>
      </c>
      <c r="M383" s="2"/>
    </row>
    <row r="384" spans="1:13" ht="15.75">
      <c r="A384" s="348"/>
      <c r="B384" s="345"/>
      <c r="C384" s="344"/>
      <c r="D384" s="344"/>
      <c r="E384" s="345"/>
      <c r="F384" s="345"/>
      <c r="G384" s="321"/>
      <c r="H384" s="344"/>
      <c r="I384" s="344"/>
      <c r="J384" s="347"/>
      <c r="K384" s="344"/>
      <c r="L384" s="349">
        <v>0</v>
      </c>
      <c r="M384" s="2"/>
    </row>
    <row r="385" spans="1:13" ht="15.75">
      <c r="A385" s="348"/>
      <c r="B385" s="345"/>
      <c r="C385" s="344"/>
      <c r="D385" s="344"/>
      <c r="E385" s="345"/>
      <c r="F385" s="345"/>
      <c r="G385" s="321"/>
      <c r="H385" s="344"/>
      <c r="I385" s="344"/>
      <c r="J385" s="347"/>
      <c r="K385" s="344"/>
      <c r="L385" s="349">
        <v>0</v>
      </c>
      <c r="M385" s="2"/>
    </row>
    <row r="386" spans="1:13" ht="15.75">
      <c r="A386" s="348"/>
      <c r="B386" s="345"/>
      <c r="C386" s="344"/>
      <c r="D386" s="344"/>
      <c r="E386" s="345"/>
      <c r="F386" s="345"/>
      <c r="G386" s="321"/>
      <c r="H386" s="344"/>
      <c r="I386" s="344"/>
      <c r="J386" s="347"/>
      <c r="K386" s="344"/>
      <c r="L386" s="349">
        <v>0</v>
      </c>
      <c r="M386" s="2"/>
    </row>
    <row r="387" spans="1:13" ht="15.75">
      <c r="A387" s="348"/>
      <c r="B387" s="345"/>
      <c r="C387" s="344"/>
      <c r="D387" s="344"/>
      <c r="E387" s="345"/>
      <c r="F387" s="345"/>
      <c r="G387" s="321"/>
      <c r="H387" s="344"/>
      <c r="I387" s="344"/>
      <c r="J387" s="347"/>
      <c r="K387" s="344"/>
      <c r="L387" s="349">
        <v>0</v>
      </c>
      <c r="M387" s="2"/>
    </row>
    <row r="388" spans="1:13" ht="15.75">
      <c r="A388" s="348"/>
      <c r="B388" s="345"/>
      <c r="C388" s="344"/>
      <c r="D388" s="344"/>
      <c r="E388" s="345"/>
      <c r="F388" s="345"/>
      <c r="G388" s="321"/>
      <c r="H388" s="344"/>
      <c r="I388" s="344"/>
      <c r="J388" s="347"/>
      <c r="K388" s="344"/>
      <c r="L388" s="349">
        <v>0</v>
      </c>
      <c r="M388" s="2"/>
    </row>
    <row r="389" spans="1:13" ht="15.75">
      <c r="A389" s="348"/>
      <c r="B389" s="345"/>
      <c r="C389" s="344"/>
      <c r="D389" s="344"/>
      <c r="E389" s="345"/>
      <c r="F389" s="345"/>
      <c r="G389" s="321"/>
      <c r="H389" s="344"/>
      <c r="I389" s="344"/>
      <c r="J389" s="347"/>
      <c r="K389" s="344"/>
      <c r="L389" s="349">
        <v>0</v>
      </c>
      <c r="M389" s="2"/>
    </row>
    <row r="390" spans="1:13" ht="15.75">
      <c r="A390" s="348"/>
      <c r="B390" s="345"/>
      <c r="C390" s="344"/>
      <c r="D390" s="344"/>
      <c r="E390" s="345"/>
      <c r="F390" s="345"/>
      <c r="G390" s="321"/>
      <c r="H390" s="344"/>
      <c r="I390" s="344"/>
      <c r="J390" s="347"/>
      <c r="K390" s="344"/>
      <c r="L390" s="349">
        <v>0</v>
      </c>
      <c r="M390" s="2"/>
    </row>
    <row r="391" spans="1:13" ht="15.75">
      <c r="A391" s="348"/>
      <c r="B391" s="345"/>
      <c r="C391" s="344"/>
      <c r="D391" s="344"/>
      <c r="E391" s="345"/>
      <c r="F391" s="345"/>
      <c r="G391" s="321"/>
      <c r="H391" s="344"/>
      <c r="I391" s="344"/>
      <c r="J391" s="347"/>
      <c r="K391" s="344"/>
      <c r="L391" s="349">
        <v>0</v>
      </c>
      <c r="M391" s="2"/>
    </row>
    <row r="392" spans="1:13" ht="15.75">
      <c r="A392" s="348"/>
      <c r="B392" s="345"/>
      <c r="C392" s="344"/>
      <c r="D392" s="344"/>
      <c r="E392" s="345"/>
      <c r="F392" s="345"/>
      <c r="G392" s="321"/>
      <c r="H392" s="344"/>
      <c r="I392" s="344"/>
      <c r="J392" s="347"/>
      <c r="K392" s="344"/>
      <c r="L392" s="349">
        <v>0</v>
      </c>
      <c r="M392" s="2"/>
    </row>
    <row r="393" spans="1:13" ht="15.75">
      <c r="A393" s="348"/>
      <c r="B393" s="345"/>
      <c r="C393" s="344"/>
      <c r="D393" s="344"/>
      <c r="E393" s="345"/>
      <c r="F393" s="345"/>
      <c r="G393" s="321"/>
      <c r="H393" s="344"/>
      <c r="I393" s="344"/>
      <c r="J393" s="347"/>
      <c r="K393" s="344"/>
      <c r="L393" s="349">
        <v>0</v>
      </c>
      <c r="M393" s="2"/>
    </row>
    <row r="394" spans="1:13" ht="15.75">
      <c r="A394" s="348"/>
      <c r="B394" s="345"/>
      <c r="C394" s="344"/>
      <c r="D394" s="344"/>
      <c r="E394" s="345"/>
      <c r="F394" s="345"/>
      <c r="G394" s="321"/>
      <c r="H394" s="344"/>
      <c r="I394" s="344"/>
      <c r="J394" s="347"/>
      <c r="K394" s="344"/>
      <c r="L394" s="349">
        <v>0</v>
      </c>
      <c r="M394" s="2"/>
    </row>
    <row r="395" spans="1:13" ht="15.75">
      <c r="A395" s="348"/>
      <c r="B395" s="345"/>
      <c r="C395" s="344"/>
      <c r="D395" s="344"/>
      <c r="E395" s="345"/>
      <c r="F395" s="345"/>
      <c r="G395" s="321"/>
      <c r="H395" s="344"/>
      <c r="I395" s="344"/>
      <c r="J395" s="347"/>
      <c r="K395" s="344"/>
      <c r="L395" s="349">
        <v>0</v>
      </c>
      <c r="M395" s="2"/>
    </row>
    <row r="396" spans="1:13" ht="15.75">
      <c r="A396" s="348"/>
      <c r="B396" s="345"/>
      <c r="C396" s="344"/>
      <c r="D396" s="344"/>
      <c r="E396" s="345"/>
      <c r="F396" s="345"/>
      <c r="G396" s="321"/>
      <c r="H396" s="344"/>
      <c r="I396" s="344"/>
      <c r="J396" s="347"/>
      <c r="K396" s="344"/>
      <c r="L396" s="349">
        <v>0</v>
      </c>
      <c r="M396" s="2"/>
    </row>
    <row r="397" spans="1:13" ht="15.75">
      <c r="A397" s="348"/>
      <c r="B397" s="345"/>
      <c r="C397" s="344"/>
      <c r="D397" s="344"/>
      <c r="E397" s="345"/>
      <c r="F397" s="345"/>
      <c r="G397" s="321"/>
      <c r="H397" s="344"/>
      <c r="I397" s="344"/>
      <c r="J397" s="347"/>
      <c r="K397" s="344"/>
      <c r="L397" s="349">
        <v>0</v>
      </c>
      <c r="M397" s="2"/>
    </row>
    <row r="398" spans="1:13" ht="15.75">
      <c r="A398" s="348"/>
      <c r="B398" s="345"/>
      <c r="C398" s="344"/>
      <c r="D398" s="344"/>
      <c r="E398" s="345"/>
      <c r="F398" s="345"/>
      <c r="G398" s="321"/>
      <c r="H398" s="344"/>
      <c r="I398" s="344"/>
      <c r="J398" s="347"/>
      <c r="K398" s="344"/>
      <c r="L398" s="349">
        <v>0</v>
      </c>
      <c r="M398" s="2"/>
    </row>
    <row r="399" spans="1:13" ht="15.75">
      <c r="A399" s="348"/>
      <c r="B399" s="345"/>
      <c r="C399" s="344"/>
      <c r="D399" s="344"/>
      <c r="E399" s="345"/>
      <c r="F399" s="345"/>
      <c r="G399" s="321"/>
      <c r="H399" s="344"/>
      <c r="I399" s="344"/>
      <c r="J399" s="347"/>
      <c r="K399" s="344"/>
      <c r="L399" s="349">
        <v>0</v>
      </c>
      <c r="M399" s="2"/>
    </row>
    <row r="400" spans="1:13" ht="15.75">
      <c r="A400" s="348"/>
      <c r="B400" s="345"/>
      <c r="C400" s="344"/>
      <c r="D400" s="344"/>
      <c r="E400" s="345"/>
      <c r="F400" s="345"/>
      <c r="G400" s="321"/>
      <c r="H400" s="344"/>
      <c r="I400" s="344"/>
      <c r="J400" s="347"/>
      <c r="K400" s="344"/>
      <c r="L400" s="349">
        <v>0</v>
      </c>
      <c r="M400" s="2"/>
    </row>
    <row r="401" spans="1:13" ht="15.75">
      <c r="A401" s="348"/>
      <c r="B401" s="345"/>
      <c r="C401" s="344"/>
      <c r="D401" s="344"/>
      <c r="E401" s="345"/>
      <c r="F401" s="345"/>
      <c r="G401" s="321"/>
      <c r="H401" s="344"/>
      <c r="I401" s="344"/>
      <c r="J401" s="347"/>
      <c r="K401" s="344"/>
      <c r="L401" s="349">
        <v>0</v>
      </c>
      <c r="M401" s="2"/>
    </row>
    <row r="402" spans="1:13" ht="15.75">
      <c r="A402" s="348"/>
      <c r="B402" s="345"/>
      <c r="C402" s="344"/>
      <c r="D402" s="344"/>
      <c r="E402" s="345"/>
      <c r="F402" s="345"/>
      <c r="G402" s="321"/>
      <c r="H402" s="344"/>
      <c r="I402" s="344"/>
      <c r="J402" s="347"/>
      <c r="K402" s="344"/>
      <c r="L402" s="349">
        <v>0</v>
      </c>
      <c r="M402" s="2"/>
    </row>
    <row r="403" spans="1:13" ht="15.75">
      <c r="A403" s="348"/>
      <c r="B403" s="345"/>
      <c r="C403" s="344"/>
      <c r="D403" s="344"/>
      <c r="E403" s="345"/>
      <c r="F403" s="345"/>
      <c r="G403" s="321"/>
      <c r="H403" s="344"/>
      <c r="I403" s="344"/>
      <c r="J403" s="347"/>
      <c r="K403" s="344"/>
      <c r="L403" s="349">
        <v>0</v>
      </c>
      <c r="M403" s="2"/>
    </row>
    <row r="404" spans="1:13" ht="15.75">
      <c r="A404" s="348"/>
      <c r="B404" s="345"/>
      <c r="C404" s="344"/>
      <c r="D404" s="344"/>
      <c r="E404" s="345"/>
      <c r="F404" s="345"/>
      <c r="G404" s="321"/>
      <c r="H404" s="344"/>
      <c r="I404" s="344"/>
      <c r="J404" s="347"/>
      <c r="K404" s="344"/>
      <c r="L404" s="349">
        <v>0</v>
      </c>
      <c r="M404" s="2"/>
    </row>
    <row r="405" spans="1:13" ht="15.75">
      <c r="A405" s="348"/>
      <c r="B405" s="345"/>
      <c r="C405" s="344"/>
      <c r="D405" s="344"/>
      <c r="E405" s="345"/>
      <c r="F405" s="345"/>
      <c r="G405" s="321"/>
      <c r="H405" s="344"/>
      <c r="I405" s="344"/>
      <c r="J405" s="347"/>
      <c r="K405" s="344"/>
      <c r="L405" s="349">
        <v>0</v>
      </c>
      <c r="M405" s="2"/>
    </row>
    <row r="406" spans="1:13" ht="15.75">
      <c r="A406" s="348"/>
      <c r="B406" s="345"/>
      <c r="C406" s="344"/>
      <c r="D406" s="344"/>
      <c r="E406" s="345"/>
      <c r="F406" s="345"/>
      <c r="G406" s="321"/>
      <c r="H406" s="344"/>
      <c r="I406" s="344"/>
      <c r="J406" s="347"/>
      <c r="K406" s="344"/>
      <c r="L406" s="349">
        <v>0</v>
      </c>
      <c r="M406" s="2"/>
    </row>
    <row r="407" spans="1:13" ht="15.75">
      <c r="A407" s="348"/>
      <c r="B407" s="345"/>
      <c r="C407" s="344"/>
      <c r="D407" s="344"/>
      <c r="E407" s="345"/>
      <c r="F407" s="345"/>
      <c r="G407" s="321"/>
      <c r="H407" s="344"/>
      <c r="I407" s="344"/>
      <c r="J407" s="347"/>
      <c r="K407" s="344"/>
      <c r="L407" s="349">
        <v>0</v>
      </c>
      <c r="M407" s="2"/>
    </row>
    <row r="408" spans="1:13" ht="15.75">
      <c r="A408" s="348"/>
      <c r="B408" s="345"/>
      <c r="C408" s="344"/>
      <c r="D408" s="344"/>
      <c r="E408" s="345"/>
      <c r="F408" s="345"/>
      <c r="G408" s="321"/>
      <c r="H408" s="344"/>
      <c r="I408" s="344"/>
      <c r="J408" s="347"/>
      <c r="K408" s="344"/>
      <c r="L408" s="349">
        <v>0</v>
      </c>
      <c r="M408" s="2"/>
    </row>
    <row r="409" spans="1:13" ht="15.75">
      <c r="A409" s="348"/>
      <c r="B409" s="345"/>
      <c r="C409" s="344"/>
      <c r="D409" s="344"/>
      <c r="E409" s="345"/>
      <c r="F409" s="345"/>
      <c r="G409" s="321"/>
      <c r="H409" s="344"/>
      <c r="I409" s="344"/>
      <c r="J409" s="347"/>
      <c r="K409" s="344"/>
      <c r="L409" s="349">
        <v>0</v>
      </c>
      <c r="M409" s="2"/>
    </row>
    <row r="410" spans="1:13" ht="15.75">
      <c r="A410" s="348"/>
      <c r="B410" s="345"/>
      <c r="C410" s="344"/>
      <c r="D410" s="344"/>
      <c r="E410" s="345"/>
      <c r="F410" s="345"/>
      <c r="G410" s="321"/>
      <c r="H410" s="344"/>
      <c r="I410" s="344"/>
      <c r="J410" s="347"/>
      <c r="K410" s="344"/>
      <c r="L410" s="349">
        <v>0</v>
      </c>
      <c r="M410" s="2"/>
    </row>
    <row r="411" spans="1:13" ht="15.75">
      <c r="A411" s="348"/>
      <c r="B411" s="345"/>
      <c r="C411" s="344"/>
      <c r="D411" s="344"/>
      <c r="E411" s="345"/>
      <c r="F411" s="345"/>
      <c r="G411" s="321"/>
      <c r="H411" s="344"/>
      <c r="I411" s="344"/>
      <c r="J411" s="347"/>
      <c r="K411" s="344"/>
      <c r="L411" s="349">
        <v>0</v>
      </c>
      <c r="M411" s="2"/>
    </row>
    <row r="412" spans="1:13" ht="15.75">
      <c r="A412" s="348"/>
      <c r="B412" s="345"/>
      <c r="C412" s="344"/>
      <c r="D412" s="344"/>
      <c r="E412" s="345"/>
      <c r="F412" s="345"/>
      <c r="G412" s="321"/>
      <c r="H412" s="344"/>
      <c r="I412" s="344"/>
      <c r="J412" s="347"/>
      <c r="K412" s="344"/>
      <c r="L412" s="349">
        <v>0</v>
      </c>
      <c r="M412" s="2"/>
    </row>
    <row r="413" spans="1:13" ht="15.75">
      <c r="A413" s="348"/>
      <c r="B413" s="345"/>
      <c r="C413" s="344"/>
      <c r="D413" s="344"/>
      <c r="E413" s="345"/>
      <c r="F413" s="345"/>
      <c r="G413" s="321"/>
      <c r="H413" s="344"/>
      <c r="I413" s="344"/>
      <c r="J413" s="347"/>
      <c r="K413" s="344"/>
      <c r="L413" s="349">
        <v>0</v>
      </c>
      <c r="M413" s="2"/>
    </row>
    <row r="414" spans="1:13" ht="15.75">
      <c r="A414" s="348"/>
      <c r="B414" s="345"/>
      <c r="C414" s="344"/>
      <c r="D414" s="344"/>
      <c r="E414" s="345"/>
      <c r="F414" s="345"/>
      <c r="G414" s="321"/>
      <c r="H414" s="344"/>
      <c r="I414" s="344"/>
      <c r="J414" s="347"/>
      <c r="K414" s="344"/>
      <c r="L414" s="349">
        <v>0</v>
      </c>
      <c r="M414" s="2"/>
    </row>
    <row r="415" spans="1:13" ht="15.75">
      <c r="A415" s="348"/>
      <c r="B415" s="345"/>
      <c r="C415" s="344"/>
      <c r="D415" s="344"/>
      <c r="E415" s="345"/>
      <c r="F415" s="345"/>
      <c r="G415" s="321"/>
      <c r="H415" s="344"/>
      <c r="I415" s="344"/>
      <c r="J415" s="347"/>
      <c r="K415" s="344"/>
      <c r="L415" s="349">
        <v>0</v>
      </c>
      <c r="M415" s="2"/>
    </row>
    <row r="416" spans="1:13" ht="15.75">
      <c r="A416" s="348"/>
      <c r="B416" s="345"/>
      <c r="C416" s="344"/>
      <c r="D416" s="344"/>
      <c r="E416" s="345"/>
      <c r="F416" s="345"/>
      <c r="G416" s="321"/>
      <c r="H416" s="344"/>
      <c r="I416" s="344"/>
      <c r="J416" s="347"/>
      <c r="K416" s="344"/>
      <c r="L416" s="349">
        <v>0</v>
      </c>
      <c r="M416" s="2"/>
    </row>
    <row r="417" spans="1:13" ht="15.75">
      <c r="A417" s="348"/>
      <c r="B417" s="345"/>
      <c r="C417" s="344"/>
      <c r="D417" s="344"/>
      <c r="E417" s="345"/>
      <c r="F417" s="345"/>
      <c r="G417" s="321"/>
      <c r="H417" s="344"/>
      <c r="I417" s="344"/>
      <c r="J417" s="347"/>
      <c r="K417" s="344"/>
      <c r="L417" s="349">
        <v>0</v>
      </c>
      <c r="M417" s="2"/>
    </row>
    <row r="418" spans="1:13" ht="15.75">
      <c r="A418" s="348"/>
      <c r="B418" s="345"/>
      <c r="C418" s="344"/>
      <c r="D418" s="344"/>
      <c r="E418" s="345"/>
      <c r="F418" s="345"/>
      <c r="G418" s="321"/>
      <c r="H418" s="344"/>
      <c r="I418" s="344"/>
      <c r="J418" s="347"/>
      <c r="K418" s="344"/>
      <c r="L418" s="349">
        <v>0</v>
      </c>
      <c r="M418" s="2"/>
    </row>
    <row r="419" spans="1:13" ht="15.75">
      <c r="A419" s="348"/>
      <c r="B419" s="345"/>
      <c r="C419" s="344"/>
      <c r="D419" s="344"/>
      <c r="E419" s="345"/>
      <c r="F419" s="345"/>
      <c r="G419" s="321"/>
      <c r="H419" s="344"/>
      <c r="I419" s="344"/>
      <c r="J419" s="347"/>
      <c r="K419" s="344"/>
      <c r="L419" s="349">
        <v>0</v>
      </c>
      <c r="M419" s="2"/>
    </row>
    <row r="420" spans="1:13" ht="15.75">
      <c r="A420" s="348"/>
      <c r="B420" s="345"/>
      <c r="C420" s="344"/>
      <c r="D420" s="344"/>
      <c r="E420" s="345"/>
      <c r="F420" s="345"/>
      <c r="G420" s="321"/>
      <c r="H420" s="344"/>
      <c r="I420" s="344"/>
      <c r="J420" s="347"/>
      <c r="K420" s="344"/>
      <c r="L420" s="349">
        <v>0</v>
      </c>
      <c r="M420" s="2"/>
    </row>
    <row r="421" spans="1:13" ht="15.75">
      <c r="A421" s="348"/>
      <c r="B421" s="345"/>
      <c r="C421" s="344"/>
      <c r="D421" s="344"/>
      <c r="E421" s="345"/>
      <c r="F421" s="345"/>
      <c r="G421" s="321"/>
      <c r="H421" s="344"/>
      <c r="I421" s="344"/>
      <c r="J421" s="347"/>
      <c r="K421" s="344"/>
      <c r="L421" s="349">
        <v>0</v>
      </c>
      <c r="M421" s="2"/>
    </row>
    <row r="422" spans="1:13" ht="15.75">
      <c r="A422" s="348"/>
      <c r="B422" s="345"/>
      <c r="C422" s="344"/>
      <c r="D422" s="344"/>
      <c r="E422" s="345"/>
      <c r="F422" s="345"/>
      <c r="G422" s="321"/>
      <c r="H422" s="344"/>
      <c r="I422" s="344"/>
      <c r="J422" s="347"/>
      <c r="K422" s="344"/>
      <c r="L422" s="349">
        <v>0</v>
      </c>
      <c r="M422" s="2"/>
    </row>
    <row r="423" spans="1:13" ht="15.75">
      <c r="A423" s="348"/>
      <c r="B423" s="345"/>
      <c r="C423" s="344"/>
      <c r="D423" s="344"/>
      <c r="E423" s="345"/>
      <c r="F423" s="345"/>
      <c r="G423" s="321"/>
      <c r="H423" s="344"/>
      <c r="I423" s="344"/>
      <c r="J423" s="347"/>
      <c r="K423" s="344"/>
      <c r="L423" s="349">
        <v>0</v>
      </c>
      <c r="M423" s="2"/>
    </row>
    <row r="424" spans="1:13" ht="15.75">
      <c r="A424" s="348"/>
      <c r="B424" s="345"/>
      <c r="C424" s="344"/>
      <c r="D424" s="344"/>
      <c r="E424" s="345"/>
      <c r="F424" s="345"/>
      <c r="G424" s="321"/>
      <c r="H424" s="344"/>
      <c r="I424" s="344"/>
      <c r="J424" s="347"/>
      <c r="K424" s="344"/>
      <c r="L424" s="349">
        <v>0</v>
      </c>
      <c r="M424" s="2"/>
    </row>
    <row r="425" spans="1:13" ht="15.75">
      <c r="A425" s="348"/>
      <c r="B425" s="345"/>
      <c r="C425" s="344"/>
      <c r="D425" s="344"/>
      <c r="E425" s="345"/>
      <c r="F425" s="345"/>
      <c r="G425" s="321"/>
      <c r="H425" s="344"/>
      <c r="I425" s="344"/>
      <c r="J425" s="347"/>
      <c r="K425" s="344"/>
      <c r="L425" s="349">
        <v>0</v>
      </c>
      <c r="M425" s="2"/>
    </row>
    <row r="426" spans="1:13" ht="15.75">
      <c r="A426" s="348"/>
      <c r="B426" s="345"/>
      <c r="C426" s="344"/>
      <c r="D426" s="344"/>
      <c r="E426" s="345"/>
      <c r="F426" s="345"/>
      <c r="G426" s="321"/>
      <c r="H426" s="344"/>
      <c r="I426" s="344"/>
      <c r="J426" s="347"/>
      <c r="K426" s="344"/>
      <c r="L426" s="349">
        <v>0</v>
      </c>
      <c r="M426" s="2"/>
    </row>
    <row r="427" spans="1:13" ht="15.75">
      <c r="A427" s="348"/>
      <c r="B427" s="345"/>
      <c r="C427" s="344"/>
      <c r="D427" s="344"/>
      <c r="E427" s="345"/>
      <c r="F427" s="345"/>
      <c r="G427" s="321"/>
      <c r="H427" s="344"/>
      <c r="I427" s="344"/>
      <c r="J427" s="347"/>
      <c r="K427" s="344"/>
      <c r="L427" s="349">
        <v>0</v>
      </c>
      <c r="M427" s="2"/>
    </row>
    <row r="428" spans="1:13" ht="15.75">
      <c r="A428" s="348"/>
      <c r="B428" s="345"/>
      <c r="C428" s="344"/>
      <c r="D428" s="344"/>
      <c r="E428" s="345"/>
      <c r="F428" s="345"/>
      <c r="G428" s="321"/>
      <c r="H428" s="344"/>
      <c r="I428" s="344"/>
      <c r="J428" s="347"/>
      <c r="K428" s="344"/>
      <c r="L428" s="349">
        <v>0</v>
      </c>
      <c r="M428" s="2"/>
    </row>
    <row r="429" spans="1:13" ht="15.75">
      <c r="A429" s="348"/>
      <c r="B429" s="345"/>
      <c r="C429" s="344"/>
      <c r="D429" s="344"/>
      <c r="E429" s="345"/>
      <c r="F429" s="345"/>
      <c r="G429" s="321"/>
      <c r="H429" s="344"/>
      <c r="I429" s="344"/>
      <c r="J429" s="347"/>
      <c r="K429" s="344"/>
      <c r="L429" s="349">
        <v>0</v>
      </c>
      <c r="M429" s="2"/>
    </row>
    <row r="430" spans="1:13" ht="15.75">
      <c r="A430" s="348"/>
      <c r="B430" s="345"/>
      <c r="C430" s="344"/>
      <c r="D430" s="344"/>
      <c r="E430" s="345"/>
      <c r="F430" s="345"/>
      <c r="G430" s="321"/>
      <c r="H430" s="344"/>
      <c r="I430" s="344"/>
      <c r="J430" s="347"/>
      <c r="K430" s="344"/>
      <c r="L430" s="349">
        <v>0</v>
      </c>
      <c r="M430" s="2"/>
    </row>
    <row r="431" spans="1:13" ht="15.75">
      <c r="A431" s="348"/>
      <c r="B431" s="345"/>
      <c r="C431" s="344"/>
      <c r="D431" s="344"/>
      <c r="E431" s="345"/>
      <c r="F431" s="345"/>
      <c r="G431" s="321"/>
      <c r="H431" s="344"/>
      <c r="I431" s="344"/>
      <c r="J431" s="347"/>
      <c r="K431" s="344"/>
      <c r="L431" s="349">
        <v>0</v>
      </c>
      <c r="M431" s="2"/>
    </row>
    <row r="432" spans="1:13" ht="15.75">
      <c r="A432" s="348"/>
      <c r="B432" s="345"/>
      <c r="C432" s="344"/>
      <c r="D432" s="344"/>
      <c r="E432" s="345"/>
      <c r="F432" s="345"/>
      <c r="G432" s="321"/>
      <c r="H432" s="344"/>
      <c r="I432" s="344"/>
      <c r="J432" s="347"/>
      <c r="K432" s="344"/>
      <c r="L432" s="349">
        <v>0</v>
      </c>
      <c r="M432" s="2"/>
    </row>
    <row r="433" spans="1:13" ht="15.75">
      <c r="A433" s="348"/>
      <c r="B433" s="345"/>
      <c r="C433" s="344"/>
      <c r="D433" s="344"/>
      <c r="E433" s="345"/>
      <c r="F433" s="345"/>
      <c r="G433" s="321"/>
      <c r="H433" s="344"/>
      <c r="I433" s="344"/>
      <c r="J433" s="347"/>
      <c r="K433" s="344"/>
      <c r="L433" s="349">
        <v>0</v>
      </c>
      <c r="M433" s="2"/>
    </row>
    <row r="434" spans="1:13" ht="15.75">
      <c r="A434" s="348"/>
      <c r="B434" s="345"/>
      <c r="C434" s="344"/>
      <c r="D434" s="344"/>
      <c r="E434" s="345"/>
      <c r="F434" s="345"/>
      <c r="G434" s="321"/>
      <c r="H434" s="344"/>
      <c r="I434" s="344"/>
      <c r="J434" s="347"/>
      <c r="K434" s="344"/>
      <c r="L434" s="349">
        <v>0</v>
      </c>
      <c r="M434" s="2"/>
    </row>
    <row r="435" spans="1:13" ht="15.75">
      <c r="A435" s="348"/>
      <c r="B435" s="345"/>
      <c r="C435" s="344"/>
      <c r="D435" s="344"/>
      <c r="E435" s="345"/>
      <c r="F435" s="345"/>
      <c r="G435" s="321"/>
      <c r="H435" s="344"/>
      <c r="I435" s="344"/>
      <c r="J435" s="347"/>
      <c r="K435" s="344"/>
      <c r="L435" s="349">
        <v>0</v>
      </c>
      <c r="M435" s="2"/>
    </row>
    <row r="436" spans="1:13" ht="15.75">
      <c r="A436" s="348"/>
      <c r="B436" s="345"/>
      <c r="C436" s="344"/>
      <c r="D436" s="344"/>
      <c r="E436" s="345"/>
      <c r="F436" s="345"/>
      <c r="G436" s="321"/>
      <c r="H436" s="344"/>
      <c r="I436" s="344"/>
      <c r="J436" s="347"/>
      <c r="K436" s="344"/>
      <c r="L436" s="349">
        <v>0</v>
      </c>
      <c r="M436" s="2"/>
    </row>
    <row r="437" spans="1:13" ht="15.75">
      <c r="A437" s="348"/>
      <c r="B437" s="345"/>
      <c r="C437" s="344"/>
      <c r="D437" s="344"/>
      <c r="E437" s="345"/>
      <c r="F437" s="345"/>
      <c r="G437" s="321"/>
      <c r="H437" s="344"/>
      <c r="I437" s="344"/>
      <c r="J437" s="347"/>
      <c r="K437" s="344"/>
      <c r="L437" s="349">
        <v>0</v>
      </c>
      <c r="M437" s="2"/>
    </row>
    <row r="438" spans="1:13" ht="15.75">
      <c r="A438" s="348"/>
      <c r="B438" s="345"/>
      <c r="C438" s="344"/>
      <c r="D438" s="344"/>
      <c r="E438" s="345"/>
      <c r="F438" s="345"/>
      <c r="G438" s="321"/>
      <c r="H438" s="344"/>
      <c r="I438" s="344"/>
      <c r="J438" s="347"/>
      <c r="K438" s="344"/>
      <c r="L438" s="349">
        <v>0</v>
      </c>
      <c r="M438" s="2"/>
    </row>
    <row r="439" spans="1:13" ht="15.75">
      <c r="A439" s="348"/>
      <c r="B439" s="345"/>
      <c r="C439" s="344"/>
      <c r="D439" s="344"/>
      <c r="E439" s="345"/>
      <c r="F439" s="345"/>
      <c r="G439" s="321"/>
      <c r="H439" s="344"/>
      <c r="I439" s="344"/>
      <c r="J439" s="347"/>
      <c r="K439" s="344"/>
      <c r="L439" s="349">
        <v>0</v>
      </c>
      <c r="M439" s="2"/>
    </row>
    <row r="440" spans="1:13" ht="15.75">
      <c r="A440" s="348"/>
      <c r="B440" s="345"/>
      <c r="C440" s="344"/>
      <c r="D440" s="344"/>
      <c r="E440" s="345"/>
      <c r="F440" s="345"/>
      <c r="G440" s="321"/>
      <c r="H440" s="344"/>
      <c r="I440" s="344"/>
      <c r="J440" s="347"/>
      <c r="K440" s="344"/>
      <c r="L440" s="349">
        <v>0</v>
      </c>
      <c r="M440" s="2"/>
    </row>
    <row r="441" spans="1:13" ht="15.75">
      <c r="A441" s="348"/>
      <c r="B441" s="345"/>
      <c r="C441" s="344"/>
      <c r="D441" s="344"/>
      <c r="E441" s="345"/>
      <c r="F441" s="345"/>
      <c r="G441" s="321"/>
      <c r="H441" s="344"/>
      <c r="I441" s="344"/>
      <c r="J441" s="347"/>
      <c r="K441" s="344"/>
      <c r="L441" s="349">
        <v>0</v>
      </c>
      <c r="M441" s="2"/>
    </row>
    <row r="442" spans="1:13" ht="15.75">
      <c r="A442" s="348"/>
      <c r="B442" s="345"/>
      <c r="C442" s="344"/>
      <c r="D442" s="344"/>
      <c r="E442" s="345"/>
      <c r="F442" s="345"/>
      <c r="G442" s="321"/>
      <c r="H442" s="344"/>
      <c r="I442" s="344"/>
      <c r="J442" s="347"/>
      <c r="K442" s="344"/>
      <c r="L442" s="349">
        <v>0</v>
      </c>
      <c r="M442" s="2"/>
    </row>
    <row r="443" spans="1:13" ht="15.75">
      <c r="A443" s="348"/>
      <c r="B443" s="345"/>
      <c r="C443" s="344"/>
      <c r="D443" s="344"/>
      <c r="E443" s="345"/>
      <c r="F443" s="345"/>
      <c r="G443" s="321"/>
      <c r="H443" s="344"/>
      <c r="I443" s="344"/>
      <c r="J443" s="347"/>
      <c r="K443" s="344"/>
      <c r="L443" s="349">
        <v>0</v>
      </c>
      <c r="M443" s="2"/>
    </row>
    <row r="444" spans="1:13" ht="15.75">
      <c r="A444" s="348"/>
      <c r="B444" s="345"/>
      <c r="C444" s="344"/>
      <c r="D444" s="344"/>
      <c r="E444" s="345"/>
      <c r="F444" s="345"/>
      <c r="G444" s="321"/>
      <c r="H444" s="344"/>
      <c r="I444" s="344"/>
      <c r="J444" s="347"/>
      <c r="K444" s="344"/>
      <c r="L444" s="349">
        <v>0</v>
      </c>
      <c r="M444" s="2"/>
    </row>
    <row r="445" spans="1:13" ht="15.75">
      <c r="A445" s="348"/>
      <c r="B445" s="345"/>
      <c r="C445" s="344"/>
      <c r="D445" s="344"/>
      <c r="E445" s="345"/>
      <c r="F445" s="345"/>
      <c r="G445" s="321"/>
      <c r="H445" s="344"/>
      <c r="I445" s="344"/>
      <c r="J445" s="347"/>
      <c r="K445" s="344"/>
      <c r="L445" s="349">
        <v>0</v>
      </c>
      <c r="M445" s="2"/>
    </row>
    <row r="446" spans="1:13" ht="15.75">
      <c r="A446" s="348"/>
      <c r="B446" s="345"/>
      <c r="C446" s="344"/>
      <c r="D446" s="344"/>
      <c r="E446" s="345"/>
      <c r="F446" s="345"/>
      <c r="G446" s="321"/>
      <c r="H446" s="344"/>
      <c r="I446" s="344"/>
      <c r="J446" s="347"/>
      <c r="K446" s="344"/>
      <c r="L446" s="349">
        <v>0</v>
      </c>
      <c r="M446" s="2"/>
    </row>
    <row r="447" spans="1:13" ht="15.75">
      <c r="A447" s="348"/>
      <c r="B447" s="345"/>
      <c r="C447" s="344"/>
      <c r="D447" s="344"/>
      <c r="E447" s="345"/>
      <c r="F447" s="345"/>
      <c r="G447" s="321"/>
      <c r="H447" s="344"/>
      <c r="I447" s="344"/>
      <c r="J447" s="347"/>
      <c r="K447" s="344"/>
      <c r="L447" s="349">
        <v>0</v>
      </c>
      <c r="M447" s="2"/>
    </row>
    <row r="448" spans="1:13" ht="15.75">
      <c r="A448" s="348"/>
      <c r="B448" s="345"/>
      <c r="C448" s="344"/>
      <c r="D448" s="344"/>
      <c r="E448" s="345"/>
      <c r="F448" s="345"/>
      <c r="G448" s="321"/>
      <c r="H448" s="344"/>
      <c r="I448" s="344"/>
      <c r="J448" s="347"/>
      <c r="K448" s="344"/>
      <c r="L448" s="349">
        <v>0</v>
      </c>
      <c r="M448" s="2"/>
    </row>
    <row r="449" spans="1:13" ht="15.75">
      <c r="A449" s="348"/>
      <c r="B449" s="345"/>
      <c r="C449" s="344"/>
      <c r="D449" s="344"/>
      <c r="E449" s="345"/>
      <c r="F449" s="345"/>
      <c r="G449" s="321"/>
      <c r="H449" s="344"/>
      <c r="I449" s="344"/>
      <c r="J449" s="347"/>
      <c r="K449" s="344"/>
      <c r="L449" s="349">
        <v>0</v>
      </c>
      <c r="M449" s="2"/>
    </row>
    <row r="450" spans="1:13" ht="15.75">
      <c r="A450" s="348"/>
      <c r="B450" s="345"/>
      <c r="C450" s="344"/>
      <c r="D450" s="344"/>
      <c r="E450" s="345"/>
      <c r="F450" s="345"/>
      <c r="G450" s="321"/>
      <c r="H450" s="344"/>
      <c r="I450" s="344"/>
      <c r="J450" s="347"/>
      <c r="K450" s="344"/>
      <c r="L450" s="349">
        <v>0</v>
      </c>
      <c r="M450" s="2"/>
    </row>
    <row r="451" spans="1:13" ht="15.75">
      <c r="A451" s="348"/>
      <c r="B451" s="345"/>
      <c r="C451" s="344"/>
      <c r="D451" s="344"/>
      <c r="E451" s="345"/>
      <c r="F451" s="345"/>
      <c r="G451" s="321"/>
      <c r="H451" s="344"/>
      <c r="I451" s="344"/>
      <c r="J451" s="347"/>
      <c r="K451" s="344"/>
      <c r="L451" s="349">
        <v>0</v>
      </c>
      <c r="M451" s="2"/>
    </row>
    <row r="452" spans="1:13" ht="15.75">
      <c r="A452" s="348"/>
      <c r="B452" s="345"/>
      <c r="C452" s="344"/>
      <c r="D452" s="344"/>
      <c r="E452" s="345"/>
      <c r="F452" s="345"/>
      <c r="G452" s="321"/>
      <c r="H452" s="344"/>
      <c r="I452" s="344"/>
      <c r="J452" s="347"/>
      <c r="K452" s="344"/>
      <c r="L452" s="349">
        <v>0</v>
      </c>
      <c r="M452" s="2"/>
    </row>
    <row r="453" spans="1:13" ht="15.75">
      <c r="A453" s="348"/>
      <c r="B453" s="345"/>
      <c r="C453" s="344"/>
      <c r="D453" s="344"/>
      <c r="E453" s="345"/>
      <c r="F453" s="345"/>
      <c r="G453" s="321"/>
      <c r="H453" s="344"/>
      <c r="I453" s="344"/>
      <c r="J453" s="347"/>
      <c r="K453" s="344"/>
      <c r="L453" s="349">
        <v>0</v>
      </c>
      <c r="M453" s="2"/>
    </row>
    <row r="454" spans="1:13" ht="15.75">
      <c r="A454" s="348"/>
      <c r="B454" s="345"/>
      <c r="C454" s="344"/>
      <c r="D454" s="344"/>
      <c r="E454" s="345"/>
      <c r="F454" s="345"/>
      <c r="G454" s="321"/>
      <c r="H454" s="344"/>
      <c r="I454" s="344"/>
      <c r="J454" s="347"/>
      <c r="K454" s="344"/>
      <c r="L454" s="349">
        <v>0</v>
      </c>
      <c r="M454" s="2"/>
    </row>
    <row r="455" spans="1:13" ht="15.75">
      <c r="A455" s="348"/>
      <c r="B455" s="345"/>
      <c r="C455" s="344"/>
      <c r="D455" s="344"/>
      <c r="E455" s="345"/>
      <c r="F455" s="345"/>
      <c r="G455" s="321"/>
      <c r="H455" s="344"/>
      <c r="I455" s="344"/>
      <c r="J455" s="347"/>
      <c r="K455" s="344"/>
      <c r="L455" s="349">
        <v>0</v>
      </c>
      <c r="M455" s="2"/>
    </row>
    <row r="456" spans="1:13" ht="15.75">
      <c r="A456" s="348"/>
      <c r="B456" s="345"/>
      <c r="C456" s="344"/>
      <c r="D456" s="344"/>
      <c r="E456" s="345"/>
      <c r="F456" s="345"/>
      <c r="G456" s="321"/>
      <c r="H456" s="344"/>
      <c r="I456" s="344"/>
      <c r="J456" s="347"/>
      <c r="K456" s="344"/>
      <c r="L456" s="349">
        <v>0</v>
      </c>
      <c r="M456" s="2"/>
    </row>
    <row r="457" spans="1:13" ht="15.75">
      <c r="A457" s="348"/>
      <c r="B457" s="345"/>
      <c r="C457" s="344"/>
      <c r="D457" s="344"/>
      <c r="E457" s="345"/>
      <c r="F457" s="345"/>
      <c r="G457" s="321"/>
      <c r="H457" s="344"/>
      <c r="I457" s="344"/>
      <c r="J457" s="347"/>
      <c r="K457" s="344"/>
      <c r="L457" s="349">
        <v>0</v>
      </c>
      <c r="M457" s="2"/>
    </row>
    <row r="458" spans="1:13" ht="15.75">
      <c r="A458" s="348"/>
      <c r="B458" s="345"/>
      <c r="C458" s="344"/>
      <c r="D458" s="344"/>
      <c r="E458" s="345"/>
      <c r="F458" s="345"/>
      <c r="G458" s="321"/>
      <c r="H458" s="344"/>
      <c r="I458" s="344"/>
      <c r="J458" s="347"/>
      <c r="K458" s="344"/>
      <c r="L458" s="349">
        <v>0</v>
      </c>
      <c r="M458" s="2"/>
    </row>
    <row r="459" spans="1:13" ht="15.75">
      <c r="A459" s="348"/>
      <c r="B459" s="345"/>
      <c r="C459" s="344"/>
      <c r="D459" s="344"/>
      <c r="E459" s="345"/>
      <c r="F459" s="345"/>
      <c r="G459" s="321"/>
      <c r="H459" s="344"/>
      <c r="I459" s="344"/>
      <c r="J459" s="347"/>
      <c r="K459" s="344"/>
      <c r="L459" s="349">
        <v>0</v>
      </c>
      <c r="M459" s="2"/>
    </row>
    <row r="460" spans="1:13" ht="15.75">
      <c r="A460" s="348"/>
      <c r="B460" s="345"/>
      <c r="C460" s="344"/>
      <c r="D460" s="344"/>
      <c r="E460" s="345"/>
      <c r="F460" s="345"/>
      <c r="G460" s="321"/>
      <c r="H460" s="344"/>
      <c r="I460" s="344"/>
      <c r="J460" s="347"/>
      <c r="K460" s="344"/>
      <c r="L460" s="349">
        <v>0</v>
      </c>
      <c r="M460" s="2"/>
    </row>
    <row r="461" spans="1:13" ht="15.75">
      <c r="A461" s="348"/>
      <c r="B461" s="345"/>
      <c r="C461" s="344"/>
      <c r="D461" s="344"/>
      <c r="E461" s="345"/>
      <c r="F461" s="345"/>
      <c r="G461" s="321"/>
      <c r="H461" s="344"/>
      <c r="I461" s="344"/>
      <c r="J461" s="347"/>
      <c r="K461" s="344"/>
      <c r="L461" s="349">
        <v>0</v>
      </c>
      <c r="M461" s="2"/>
    </row>
    <row r="462" spans="1:13" ht="15.75">
      <c r="A462" s="348"/>
      <c r="B462" s="345"/>
      <c r="C462" s="344"/>
      <c r="D462" s="344"/>
      <c r="E462" s="345"/>
      <c r="F462" s="345"/>
      <c r="G462" s="321"/>
      <c r="H462" s="344"/>
      <c r="I462" s="344"/>
      <c r="J462" s="347"/>
      <c r="K462" s="344"/>
      <c r="L462" s="349">
        <v>0</v>
      </c>
      <c r="M462" s="2"/>
    </row>
    <row r="463" spans="1:13" ht="15.75">
      <c r="A463" s="348"/>
      <c r="B463" s="345"/>
      <c r="C463" s="344"/>
      <c r="D463" s="344"/>
      <c r="E463" s="345"/>
      <c r="F463" s="345"/>
      <c r="G463" s="321"/>
      <c r="H463" s="344"/>
      <c r="I463" s="344"/>
      <c r="J463" s="347"/>
      <c r="K463" s="344"/>
      <c r="L463" s="349">
        <v>0</v>
      </c>
      <c r="M463" s="2"/>
    </row>
    <row r="464" spans="1:13" ht="15.75">
      <c r="A464" s="348"/>
      <c r="B464" s="345"/>
      <c r="C464" s="344"/>
      <c r="D464" s="344"/>
      <c r="E464" s="345"/>
      <c r="F464" s="345"/>
      <c r="G464" s="321"/>
      <c r="H464" s="344"/>
      <c r="I464" s="344"/>
      <c r="J464" s="347"/>
      <c r="K464" s="344"/>
      <c r="L464" s="349">
        <v>0</v>
      </c>
      <c r="M464" s="2"/>
    </row>
    <row r="465" spans="1:13" ht="15.75">
      <c r="A465" s="348"/>
      <c r="B465" s="345"/>
      <c r="C465" s="344"/>
      <c r="D465" s="344"/>
      <c r="E465" s="345"/>
      <c r="F465" s="345"/>
      <c r="G465" s="321"/>
      <c r="H465" s="344"/>
      <c r="I465" s="344"/>
      <c r="J465" s="347"/>
      <c r="K465" s="344"/>
      <c r="L465" s="349">
        <v>0</v>
      </c>
      <c r="M465" s="2"/>
    </row>
    <row r="466" spans="1:13" ht="15.75">
      <c r="A466" s="348"/>
      <c r="B466" s="345"/>
      <c r="C466" s="344"/>
      <c r="D466" s="344"/>
      <c r="E466" s="345"/>
      <c r="F466" s="345"/>
      <c r="G466" s="321"/>
      <c r="H466" s="344"/>
      <c r="I466" s="344"/>
      <c r="J466" s="347"/>
      <c r="K466" s="344"/>
      <c r="L466" s="349">
        <v>0</v>
      </c>
      <c r="M466" s="2"/>
    </row>
    <row r="467" spans="1:13" ht="15.75">
      <c r="A467" s="348"/>
      <c r="B467" s="345"/>
      <c r="C467" s="344"/>
      <c r="D467" s="344"/>
      <c r="E467" s="345"/>
      <c r="F467" s="345"/>
      <c r="G467" s="321"/>
      <c r="H467" s="344"/>
      <c r="I467" s="344"/>
      <c r="J467" s="347"/>
      <c r="K467" s="344"/>
      <c r="L467" s="349">
        <v>0</v>
      </c>
      <c r="M467" s="2"/>
    </row>
    <row r="468" spans="1:13" ht="15.75">
      <c r="A468" s="348"/>
      <c r="B468" s="345"/>
      <c r="C468" s="344"/>
      <c r="D468" s="344"/>
      <c r="E468" s="345"/>
      <c r="F468" s="345"/>
      <c r="G468" s="321"/>
      <c r="H468" s="344"/>
      <c r="I468" s="344"/>
      <c r="J468" s="347"/>
      <c r="K468" s="344"/>
      <c r="L468" s="349">
        <v>0</v>
      </c>
      <c r="M468" s="2"/>
    </row>
    <row r="469" spans="1:13" ht="15.75">
      <c r="A469" s="348"/>
      <c r="B469" s="345"/>
      <c r="C469" s="344"/>
      <c r="D469" s="344"/>
      <c r="E469" s="345"/>
      <c r="F469" s="345"/>
      <c r="G469" s="321"/>
      <c r="H469" s="344"/>
      <c r="I469" s="344"/>
      <c r="J469" s="347"/>
      <c r="K469" s="344"/>
      <c r="L469" s="349">
        <v>0</v>
      </c>
      <c r="M469" s="2"/>
    </row>
    <row r="470" spans="1:13" ht="15.75">
      <c r="A470" s="348"/>
      <c r="B470" s="345"/>
      <c r="C470" s="344"/>
      <c r="D470" s="344"/>
      <c r="E470" s="345"/>
      <c r="F470" s="345"/>
      <c r="G470" s="321"/>
      <c r="H470" s="344"/>
      <c r="I470" s="344"/>
      <c r="J470" s="347"/>
      <c r="K470" s="344"/>
      <c r="L470" s="349">
        <v>0</v>
      </c>
      <c r="M470" s="2"/>
    </row>
    <row r="471" spans="1:13" ht="15.75">
      <c r="A471" s="348"/>
      <c r="B471" s="345"/>
      <c r="C471" s="344"/>
      <c r="D471" s="344"/>
      <c r="E471" s="345"/>
      <c r="F471" s="345"/>
      <c r="G471" s="321"/>
      <c r="H471" s="344"/>
      <c r="I471" s="344"/>
      <c r="J471" s="347"/>
      <c r="K471" s="344"/>
      <c r="L471" s="349">
        <v>0</v>
      </c>
      <c r="M471" s="2"/>
    </row>
    <row r="472" spans="1:13" ht="15.75">
      <c r="A472" s="348"/>
      <c r="B472" s="345"/>
      <c r="C472" s="344"/>
      <c r="D472" s="344"/>
      <c r="E472" s="345"/>
      <c r="F472" s="345"/>
      <c r="G472" s="321"/>
      <c r="H472" s="344"/>
      <c r="I472" s="344"/>
      <c r="J472" s="347"/>
      <c r="K472" s="344"/>
      <c r="L472" s="349">
        <v>0</v>
      </c>
      <c r="M472" s="2"/>
    </row>
    <row r="473" spans="1:13" ht="15.75">
      <c r="A473" s="348"/>
      <c r="B473" s="345"/>
      <c r="C473" s="344"/>
      <c r="D473" s="344"/>
      <c r="E473" s="345"/>
      <c r="F473" s="345"/>
      <c r="G473" s="321"/>
      <c r="H473" s="344"/>
      <c r="I473" s="344"/>
      <c r="J473" s="347"/>
      <c r="K473" s="344"/>
      <c r="L473" s="349">
        <v>0</v>
      </c>
      <c r="M473" s="2"/>
    </row>
    <row r="474" spans="1:13" ht="15.75">
      <c r="A474" s="348"/>
      <c r="B474" s="345"/>
      <c r="C474" s="344"/>
      <c r="D474" s="344"/>
      <c r="E474" s="345"/>
      <c r="F474" s="345"/>
      <c r="G474" s="321"/>
      <c r="H474" s="344"/>
      <c r="I474" s="344"/>
      <c r="J474" s="347"/>
      <c r="K474" s="344"/>
      <c r="L474" s="349">
        <v>0</v>
      </c>
      <c r="M474" s="2"/>
    </row>
    <row r="475" spans="1:13" ht="15.75">
      <c r="A475" s="348"/>
      <c r="B475" s="345"/>
      <c r="C475" s="344"/>
      <c r="D475" s="344"/>
      <c r="E475" s="345"/>
      <c r="F475" s="345"/>
      <c r="G475" s="321"/>
      <c r="H475" s="344"/>
      <c r="I475" s="344"/>
      <c r="J475" s="347"/>
      <c r="K475" s="344"/>
      <c r="L475" s="349">
        <v>0</v>
      </c>
      <c r="M475" s="2"/>
    </row>
    <row r="476" spans="1:13" ht="15.75">
      <c r="A476" s="348"/>
      <c r="B476" s="345"/>
      <c r="C476" s="344"/>
      <c r="D476" s="344"/>
      <c r="E476" s="345"/>
      <c r="F476" s="345"/>
      <c r="G476" s="321"/>
      <c r="H476" s="344"/>
      <c r="I476" s="344"/>
      <c r="J476" s="347"/>
      <c r="K476" s="344"/>
      <c r="L476" s="349">
        <v>0</v>
      </c>
      <c r="M476" s="2"/>
    </row>
    <row r="477" spans="1:13" ht="15.75">
      <c r="A477" s="348"/>
      <c r="B477" s="345"/>
      <c r="C477" s="344"/>
      <c r="D477" s="344"/>
      <c r="E477" s="345"/>
      <c r="F477" s="345"/>
      <c r="G477" s="321"/>
      <c r="H477" s="344"/>
      <c r="I477" s="344"/>
      <c r="J477" s="347"/>
      <c r="K477" s="344"/>
      <c r="L477" s="349">
        <v>0</v>
      </c>
      <c r="M477" s="2"/>
    </row>
    <row r="478" spans="1:13" ht="15.75">
      <c r="A478" s="348"/>
      <c r="B478" s="345"/>
      <c r="C478" s="344"/>
      <c r="D478" s="344"/>
      <c r="E478" s="345"/>
      <c r="F478" s="345"/>
      <c r="G478" s="321"/>
      <c r="H478" s="344"/>
      <c r="I478" s="344"/>
      <c r="J478" s="347"/>
      <c r="K478" s="344"/>
      <c r="L478" s="349">
        <v>0</v>
      </c>
      <c r="M478" s="2"/>
    </row>
    <row r="479" spans="1:13" ht="15.75">
      <c r="A479" s="348"/>
      <c r="B479" s="345"/>
      <c r="C479" s="344"/>
      <c r="D479" s="344"/>
      <c r="E479" s="345"/>
      <c r="F479" s="345"/>
      <c r="G479" s="321"/>
      <c r="H479" s="344"/>
      <c r="I479" s="344"/>
      <c r="J479" s="347"/>
      <c r="K479" s="344"/>
      <c r="L479" s="349">
        <v>0</v>
      </c>
      <c r="M479" s="2"/>
    </row>
    <row r="480" spans="1:13" ht="15.75">
      <c r="A480" s="348"/>
      <c r="B480" s="345"/>
      <c r="C480" s="344"/>
      <c r="D480" s="344"/>
      <c r="E480" s="345"/>
      <c r="F480" s="345"/>
      <c r="G480" s="321"/>
      <c r="H480" s="344"/>
      <c r="I480" s="344"/>
      <c r="J480" s="347"/>
      <c r="K480" s="344"/>
      <c r="L480" s="349">
        <v>0</v>
      </c>
      <c r="M480" s="2"/>
    </row>
    <row r="481" spans="1:13" ht="15.75">
      <c r="A481" s="348"/>
      <c r="B481" s="345"/>
      <c r="C481" s="344"/>
      <c r="D481" s="344"/>
      <c r="E481" s="345"/>
      <c r="F481" s="345"/>
      <c r="G481" s="321"/>
      <c r="H481" s="344"/>
      <c r="I481" s="344"/>
      <c r="J481" s="347"/>
      <c r="K481" s="344"/>
      <c r="L481" s="349">
        <v>0</v>
      </c>
      <c r="M481" s="2"/>
    </row>
    <row r="482" spans="1:13" ht="15.75">
      <c r="A482" s="348"/>
      <c r="B482" s="345"/>
      <c r="C482" s="344"/>
      <c r="D482" s="344"/>
      <c r="E482" s="345"/>
      <c r="F482" s="345"/>
      <c r="G482" s="321"/>
      <c r="H482" s="344"/>
      <c r="I482" s="344"/>
      <c r="J482" s="347"/>
      <c r="K482" s="344"/>
      <c r="L482" s="349">
        <v>0</v>
      </c>
      <c r="M482" s="2"/>
    </row>
    <row r="483" spans="1:13" ht="15.75">
      <c r="A483" s="348"/>
      <c r="B483" s="345"/>
      <c r="C483" s="344"/>
      <c r="D483" s="344"/>
      <c r="E483" s="345"/>
      <c r="F483" s="345"/>
      <c r="G483" s="321"/>
      <c r="H483" s="344"/>
      <c r="I483" s="344"/>
      <c r="J483" s="347"/>
      <c r="K483" s="344"/>
      <c r="L483" s="349">
        <v>0</v>
      </c>
      <c r="M483" s="2"/>
    </row>
    <row r="484" spans="1:13" ht="15.75">
      <c r="A484" s="348"/>
      <c r="B484" s="345"/>
      <c r="C484" s="344"/>
      <c r="D484" s="344"/>
      <c r="E484" s="345"/>
      <c r="F484" s="345"/>
      <c r="G484" s="321"/>
      <c r="H484" s="344"/>
      <c r="I484" s="344"/>
      <c r="J484" s="347"/>
      <c r="K484" s="344"/>
      <c r="L484" s="349">
        <v>0</v>
      </c>
      <c r="M484" s="2"/>
    </row>
    <row r="485" spans="1:13" ht="15.75">
      <c r="A485" s="348"/>
      <c r="B485" s="345"/>
      <c r="C485" s="344"/>
      <c r="D485" s="344"/>
      <c r="E485" s="345"/>
      <c r="F485" s="345"/>
      <c r="G485" s="321"/>
      <c r="H485" s="344"/>
      <c r="I485" s="344"/>
      <c r="J485" s="347"/>
      <c r="K485" s="344"/>
      <c r="L485" s="349">
        <v>0</v>
      </c>
      <c r="M485" s="2"/>
    </row>
    <row r="486" spans="1:13" ht="15.75">
      <c r="A486" s="348"/>
      <c r="B486" s="345"/>
      <c r="C486" s="344"/>
      <c r="D486" s="344"/>
      <c r="E486" s="345"/>
      <c r="F486" s="345"/>
      <c r="G486" s="321"/>
      <c r="H486" s="344"/>
      <c r="I486" s="344"/>
      <c r="J486" s="347"/>
      <c r="K486" s="344"/>
      <c r="L486" s="349">
        <v>0</v>
      </c>
      <c r="M486" s="2"/>
    </row>
    <row r="487" spans="1:13" ht="15.75">
      <c r="A487" s="348"/>
      <c r="B487" s="345"/>
      <c r="C487" s="344"/>
      <c r="D487" s="344"/>
      <c r="E487" s="345"/>
      <c r="F487" s="345"/>
      <c r="G487" s="321"/>
      <c r="H487" s="344"/>
      <c r="I487" s="344"/>
      <c r="J487" s="347"/>
      <c r="K487" s="344"/>
      <c r="L487" s="349">
        <v>0</v>
      </c>
      <c r="M487" s="2"/>
    </row>
    <row r="488" spans="1:13" ht="15.75">
      <c r="A488" s="348"/>
      <c r="B488" s="345"/>
      <c r="C488" s="344"/>
      <c r="D488" s="344"/>
      <c r="E488" s="345"/>
      <c r="F488" s="345"/>
      <c r="G488" s="321"/>
      <c r="H488" s="344"/>
      <c r="I488" s="344"/>
      <c r="J488" s="347"/>
      <c r="K488" s="344"/>
      <c r="L488" s="349">
        <v>0</v>
      </c>
      <c r="M488" s="2"/>
    </row>
    <row r="489" spans="1:13" ht="15.75">
      <c r="A489" s="348"/>
      <c r="B489" s="345"/>
      <c r="C489" s="344"/>
      <c r="D489" s="344"/>
      <c r="E489" s="345"/>
      <c r="F489" s="345"/>
      <c r="G489" s="321"/>
      <c r="H489" s="344"/>
      <c r="I489" s="344"/>
      <c r="J489" s="347"/>
      <c r="K489" s="344"/>
      <c r="L489" s="349">
        <v>0</v>
      </c>
      <c r="M489" s="2"/>
    </row>
    <row r="490" spans="1:13" ht="15.75">
      <c r="A490" s="348"/>
      <c r="B490" s="345"/>
      <c r="C490" s="344"/>
      <c r="D490" s="344"/>
      <c r="E490" s="345"/>
      <c r="F490" s="345"/>
      <c r="G490" s="321"/>
      <c r="H490" s="344"/>
      <c r="I490" s="344"/>
      <c r="J490" s="347"/>
      <c r="K490" s="344"/>
      <c r="L490" s="349">
        <v>0</v>
      </c>
      <c r="M490" s="2"/>
    </row>
    <row r="491" spans="1:13" ht="15.75">
      <c r="A491" s="348"/>
      <c r="B491" s="345"/>
      <c r="C491" s="344"/>
      <c r="D491" s="344"/>
      <c r="E491" s="345"/>
      <c r="F491" s="345"/>
      <c r="G491" s="321"/>
      <c r="H491" s="344"/>
      <c r="I491" s="344"/>
      <c r="J491" s="347"/>
      <c r="K491" s="344"/>
      <c r="L491" s="349">
        <v>0</v>
      </c>
      <c r="M491" s="2"/>
    </row>
    <row r="492" spans="1:13" ht="15.75">
      <c r="A492" s="348"/>
      <c r="B492" s="345"/>
      <c r="C492" s="344"/>
      <c r="D492" s="344"/>
      <c r="E492" s="345"/>
      <c r="F492" s="345"/>
      <c r="G492" s="321"/>
      <c r="H492" s="344"/>
      <c r="I492" s="344"/>
      <c r="J492" s="347"/>
      <c r="K492" s="344"/>
      <c r="L492" s="349">
        <v>0</v>
      </c>
      <c r="M492" s="2"/>
    </row>
    <row r="493" spans="1:13" ht="15.75">
      <c r="A493" s="348"/>
      <c r="B493" s="345"/>
      <c r="C493" s="344"/>
      <c r="D493" s="344"/>
      <c r="E493" s="345"/>
      <c r="F493" s="345"/>
      <c r="G493" s="321"/>
      <c r="H493" s="344"/>
      <c r="I493" s="344"/>
      <c r="J493" s="347"/>
      <c r="K493" s="344"/>
      <c r="L493" s="349">
        <v>0</v>
      </c>
      <c r="M493" s="2"/>
    </row>
    <row r="494" spans="1:13" ht="15.75">
      <c r="A494" s="348"/>
      <c r="B494" s="345"/>
      <c r="C494" s="344"/>
      <c r="D494" s="344"/>
      <c r="E494" s="345"/>
      <c r="F494" s="345"/>
      <c r="G494" s="321"/>
      <c r="H494" s="344"/>
      <c r="I494" s="344"/>
      <c r="J494" s="347"/>
      <c r="K494" s="344"/>
      <c r="L494" s="349">
        <v>0</v>
      </c>
      <c r="M494" s="2"/>
    </row>
    <row r="495" spans="1:13" ht="15.75">
      <c r="A495" s="348"/>
      <c r="B495" s="345"/>
      <c r="C495" s="344"/>
      <c r="D495" s="344"/>
      <c r="E495" s="345"/>
      <c r="F495" s="345"/>
      <c r="G495" s="321"/>
      <c r="H495" s="344"/>
      <c r="I495" s="344"/>
      <c r="J495" s="347"/>
      <c r="K495" s="344"/>
      <c r="L495" s="349">
        <v>0</v>
      </c>
      <c r="M495" s="2"/>
    </row>
    <row r="496" spans="1:13" ht="15.75">
      <c r="A496" s="348"/>
      <c r="B496" s="345"/>
      <c r="C496" s="344"/>
      <c r="D496" s="344"/>
      <c r="E496" s="345"/>
      <c r="F496" s="345"/>
      <c r="G496" s="321"/>
      <c r="H496" s="344"/>
      <c r="I496" s="344"/>
      <c r="J496" s="347"/>
      <c r="K496" s="344"/>
      <c r="L496" s="349">
        <v>0</v>
      </c>
      <c r="M496" s="2"/>
    </row>
    <row r="497" spans="1:13" ht="15.75">
      <c r="A497" s="348"/>
      <c r="B497" s="345"/>
      <c r="C497" s="344"/>
      <c r="D497" s="344"/>
      <c r="E497" s="345"/>
      <c r="F497" s="345"/>
      <c r="G497" s="321"/>
      <c r="H497" s="344"/>
      <c r="I497" s="344"/>
      <c r="J497" s="347"/>
      <c r="K497" s="344"/>
      <c r="L497" s="349">
        <v>0</v>
      </c>
      <c r="M497" s="2"/>
    </row>
    <row r="498" spans="1:13" ht="15.75">
      <c r="A498" s="348"/>
      <c r="B498" s="345"/>
      <c r="C498" s="344"/>
      <c r="D498" s="344"/>
      <c r="E498" s="345"/>
      <c r="F498" s="345"/>
      <c r="G498" s="321"/>
      <c r="H498" s="344"/>
      <c r="I498" s="344"/>
      <c r="J498" s="347"/>
      <c r="K498" s="344"/>
      <c r="L498" s="349">
        <v>0</v>
      </c>
      <c r="M498" s="2"/>
    </row>
    <row r="499" spans="1:13" ht="15.75">
      <c r="A499" s="348"/>
      <c r="B499" s="345"/>
      <c r="C499" s="344"/>
      <c r="D499" s="344"/>
      <c r="E499" s="345"/>
      <c r="F499" s="345"/>
      <c r="G499" s="321"/>
      <c r="H499" s="344"/>
      <c r="I499" s="344"/>
      <c r="J499" s="347"/>
      <c r="K499" s="344"/>
      <c r="L499" s="349">
        <v>0</v>
      </c>
      <c r="M499" s="2"/>
    </row>
    <row r="500" spans="1:13" ht="15.75">
      <c r="A500" s="348"/>
      <c r="B500" s="345"/>
      <c r="C500" s="344"/>
      <c r="D500" s="344"/>
      <c r="E500" s="345"/>
      <c r="F500" s="345"/>
      <c r="G500" s="321"/>
      <c r="H500" s="344"/>
      <c r="I500" s="344"/>
      <c r="J500" s="347"/>
      <c r="K500" s="344"/>
      <c r="L500" s="349">
        <v>0</v>
      </c>
      <c r="M500" s="2"/>
    </row>
    <row r="501" spans="1:13" ht="15.75">
      <c r="A501" s="348"/>
      <c r="B501" s="345"/>
      <c r="C501" s="344"/>
      <c r="D501" s="344"/>
      <c r="E501" s="345"/>
      <c r="F501" s="345"/>
      <c r="G501" s="321"/>
      <c r="H501" s="344"/>
      <c r="I501" s="344"/>
      <c r="J501" s="347"/>
      <c r="K501" s="344"/>
      <c r="L501" s="349">
        <v>0</v>
      </c>
      <c r="M501" s="2"/>
    </row>
    <row r="502" spans="1:13" ht="15.75">
      <c r="A502" s="348"/>
      <c r="B502" s="345"/>
      <c r="C502" s="344"/>
      <c r="D502" s="344"/>
      <c r="E502" s="345"/>
      <c r="F502" s="345"/>
      <c r="G502" s="321"/>
      <c r="H502" s="344"/>
      <c r="I502" s="344"/>
      <c r="J502" s="347"/>
      <c r="K502" s="344"/>
      <c r="L502" s="349">
        <v>0</v>
      </c>
      <c r="M502" s="2"/>
    </row>
    <row r="503" spans="1:13" ht="15.75">
      <c r="A503" s="348"/>
      <c r="B503" s="345"/>
      <c r="C503" s="344"/>
      <c r="D503" s="344"/>
      <c r="E503" s="345"/>
      <c r="F503" s="345"/>
      <c r="G503" s="321"/>
      <c r="H503" s="344"/>
      <c r="I503" s="344"/>
      <c r="J503" s="347"/>
      <c r="K503" s="344"/>
      <c r="L503" s="349">
        <v>0</v>
      </c>
      <c r="M503" s="2"/>
    </row>
    <row r="504" spans="1:13" ht="15.75">
      <c r="A504" s="348"/>
      <c r="B504" s="345"/>
      <c r="C504" s="344"/>
      <c r="D504" s="344"/>
      <c r="E504" s="345"/>
      <c r="F504" s="345"/>
      <c r="G504" s="321"/>
      <c r="H504" s="344"/>
      <c r="I504" s="344"/>
      <c r="J504" s="347"/>
      <c r="K504" s="344"/>
      <c r="L504" s="349">
        <v>0</v>
      </c>
      <c r="M504" s="2"/>
    </row>
    <row r="505" spans="1:13" ht="15.75">
      <c r="A505" s="348"/>
      <c r="B505" s="345"/>
      <c r="C505" s="344"/>
      <c r="D505" s="344"/>
      <c r="E505" s="345"/>
      <c r="F505" s="345"/>
      <c r="G505" s="321"/>
      <c r="H505" s="344"/>
      <c r="I505" s="344"/>
      <c r="J505" s="347"/>
      <c r="K505" s="344"/>
      <c r="L505" s="349">
        <v>0</v>
      </c>
      <c r="M505" s="2"/>
    </row>
    <row r="506" spans="1:13" ht="15.75">
      <c r="A506" s="348"/>
      <c r="B506" s="345"/>
      <c r="C506" s="344"/>
      <c r="D506" s="344"/>
      <c r="E506" s="345"/>
      <c r="F506" s="345"/>
      <c r="G506" s="321"/>
      <c r="H506" s="344"/>
      <c r="I506" s="344"/>
      <c r="J506" s="347"/>
      <c r="K506" s="344"/>
      <c r="L506" s="349">
        <v>0</v>
      </c>
      <c r="M506" s="2"/>
    </row>
    <row r="507" spans="1:13" ht="15.75">
      <c r="A507" s="348"/>
      <c r="B507" s="345"/>
      <c r="C507" s="344"/>
      <c r="D507" s="344"/>
      <c r="E507" s="345"/>
      <c r="F507" s="345"/>
      <c r="G507" s="321"/>
      <c r="H507" s="344"/>
      <c r="I507" s="344"/>
      <c r="J507" s="347"/>
      <c r="K507" s="344"/>
      <c r="L507" s="349">
        <v>0</v>
      </c>
      <c r="M507" s="2"/>
    </row>
    <row r="508" spans="1:13" ht="15.75">
      <c r="A508" s="348"/>
      <c r="B508" s="345"/>
      <c r="C508" s="344"/>
      <c r="D508" s="344"/>
      <c r="E508" s="345"/>
      <c r="F508" s="345"/>
      <c r="G508" s="321"/>
      <c r="H508" s="344"/>
      <c r="I508" s="344"/>
      <c r="J508" s="347"/>
      <c r="K508" s="344"/>
      <c r="L508" s="349">
        <v>0</v>
      </c>
      <c r="M508" s="2"/>
    </row>
    <row r="509" spans="1:13" ht="15.75">
      <c r="A509" s="348"/>
      <c r="B509" s="345"/>
      <c r="C509" s="344"/>
      <c r="D509" s="344"/>
      <c r="E509" s="345"/>
      <c r="F509" s="345"/>
      <c r="G509" s="321"/>
      <c r="H509" s="344"/>
      <c r="I509" s="344"/>
      <c r="J509" s="347"/>
      <c r="K509" s="344"/>
      <c r="L509" s="349">
        <v>0</v>
      </c>
      <c r="M509" s="2"/>
    </row>
    <row r="510" spans="1:13" ht="15.75">
      <c r="A510" s="348"/>
      <c r="B510" s="345"/>
      <c r="C510" s="344"/>
      <c r="D510" s="344"/>
      <c r="E510" s="345"/>
      <c r="F510" s="345"/>
      <c r="G510" s="321"/>
      <c r="H510" s="344"/>
      <c r="I510" s="344"/>
      <c r="J510" s="347"/>
      <c r="K510" s="344"/>
      <c r="L510" s="349">
        <v>0</v>
      </c>
      <c r="M510" s="2"/>
    </row>
    <row r="511" spans="1:13" ht="15.75">
      <c r="A511" s="348"/>
      <c r="B511" s="345"/>
      <c r="C511" s="344"/>
      <c r="D511" s="344"/>
      <c r="E511" s="345"/>
      <c r="F511" s="345"/>
      <c r="G511" s="321"/>
      <c r="H511" s="344"/>
      <c r="I511" s="344"/>
      <c r="J511" s="347"/>
      <c r="K511" s="344"/>
      <c r="L511" s="349">
        <v>0</v>
      </c>
      <c r="M511" s="2"/>
    </row>
    <row r="512" spans="1:13" ht="15.75">
      <c r="A512" s="348"/>
      <c r="B512" s="345"/>
      <c r="C512" s="344"/>
      <c r="D512" s="344"/>
      <c r="E512" s="345"/>
      <c r="F512" s="345"/>
      <c r="G512" s="321"/>
      <c r="H512" s="344"/>
      <c r="I512" s="344"/>
      <c r="J512" s="347"/>
      <c r="K512" s="344"/>
      <c r="L512" s="349">
        <v>0</v>
      </c>
      <c r="M512" s="2"/>
    </row>
    <row r="513" spans="1:13" ht="15.75">
      <c r="A513" s="348"/>
      <c r="B513" s="345"/>
      <c r="C513" s="344"/>
      <c r="D513" s="344"/>
      <c r="E513" s="345"/>
      <c r="F513" s="345"/>
      <c r="G513" s="321"/>
      <c r="H513" s="344"/>
      <c r="I513" s="344"/>
      <c r="J513" s="347"/>
      <c r="K513" s="344"/>
      <c r="L513" s="349">
        <v>0</v>
      </c>
      <c r="M513" s="2"/>
    </row>
    <row r="514" spans="1:13" ht="15.75">
      <c r="A514" s="348"/>
      <c r="B514" s="345"/>
      <c r="C514" s="344"/>
      <c r="D514" s="344"/>
      <c r="E514" s="345"/>
      <c r="F514" s="345"/>
      <c r="G514" s="321"/>
      <c r="H514" s="344"/>
      <c r="I514" s="344"/>
      <c r="J514" s="347"/>
      <c r="K514" s="344"/>
      <c r="L514" s="349">
        <v>0</v>
      </c>
      <c r="M514" s="2"/>
    </row>
    <row r="515" spans="1:13" ht="15.75">
      <c r="A515" s="348"/>
      <c r="B515" s="345"/>
      <c r="C515" s="344"/>
      <c r="D515" s="344"/>
      <c r="E515" s="345"/>
      <c r="F515" s="345"/>
      <c r="G515" s="321"/>
      <c r="H515" s="344"/>
      <c r="I515" s="344"/>
      <c r="J515" s="347"/>
      <c r="K515" s="344"/>
      <c r="L515" s="349">
        <v>0</v>
      </c>
      <c r="M515" s="2"/>
    </row>
    <row r="516" spans="1:13" ht="15.75">
      <c r="A516" s="348"/>
      <c r="B516" s="345"/>
      <c r="C516" s="344"/>
      <c r="D516" s="344"/>
      <c r="E516" s="345"/>
      <c r="F516" s="345"/>
      <c r="G516" s="321"/>
      <c r="H516" s="344"/>
      <c r="I516" s="344"/>
      <c r="J516" s="347"/>
      <c r="K516" s="344"/>
      <c r="L516" s="349">
        <v>0</v>
      </c>
      <c r="M516" s="2"/>
    </row>
    <row r="517" spans="1:13" ht="15.75">
      <c r="A517" s="348"/>
      <c r="B517" s="345"/>
      <c r="C517" s="344"/>
      <c r="D517" s="344"/>
      <c r="E517" s="345"/>
      <c r="F517" s="345"/>
      <c r="G517" s="321"/>
      <c r="H517" s="344"/>
      <c r="I517" s="344"/>
      <c r="J517" s="347"/>
      <c r="K517" s="344"/>
      <c r="L517" s="349">
        <v>0</v>
      </c>
      <c r="M517" s="2"/>
    </row>
    <row r="518" spans="1:13" ht="15.75">
      <c r="A518" s="348"/>
      <c r="B518" s="345"/>
      <c r="C518" s="344"/>
      <c r="D518" s="344"/>
      <c r="E518" s="345"/>
      <c r="F518" s="345"/>
      <c r="G518" s="321"/>
      <c r="H518" s="344"/>
      <c r="I518" s="344"/>
      <c r="J518" s="347"/>
      <c r="K518" s="344"/>
      <c r="L518" s="349">
        <v>0</v>
      </c>
      <c r="M518" s="2"/>
    </row>
    <row r="519" spans="1:13" ht="15.75">
      <c r="A519" s="348"/>
      <c r="B519" s="345"/>
      <c r="C519" s="344"/>
      <c r="D519" s="344"/>
      <c r="E519" s="345"/>
      <c r="F519" s="345"/>
      <c r="G519" s="321"/>
      <c r="H519" s="344"/>
      <c r="I519" s="344"/>
      <c r="J519" s="347"/>
      <c r="K519" s="344"/>
      <c r="L519" s="349">
        <v>0</v>
      </c>
      <c r="M519" s="2"/>
    </row>
    <row r="520" spans="1:13" ht="15.75">
      <c r="A520" s="348"/>
      <c r="B520" s="345"/>
      <c r="C520" s="344"/>
      <c r="D520" s="344"/>
      <c r="E520" s="345"/>
      <c r="F520" s="345"/>
      <c r="G520" s="321"/>
      <c r="H520" s="344"/>
      <c r="I520" s="344"/>
      <c r="J520" s="347"/>
      <c r="K520" s="344"/>
      <c r="L520" s="349">
        <v>0</v>
      </c>
      <c r="M520" s="2"/>
    </row>
    <row r="521" spans="1:13" ht="15.75">
      <c r="A521" s="348"/>
      <c r="B521" s="345"/>
      <c r="C521" s="344"/>
      <c r="D521" s="344"/>
      <c r="E521" s="345"/>
      <c r="F521" s="345"/>
      <c r="G521" s="321"/>
      <c r="H521" s="344"/>
      <c r="I521" s="344"/>
      <c r="J521" s="347"/>
      <c r="K521" s="344"/>
      <c r="L521" s="349">
        <v>0</v>
      </c>
      <c r="M521" s="2"/>
    </row>
    <row r="522" spans="1:13" ht="15.75">
      <c r="A522" s="348"/>
      <c r="B522" s="345"/>
      <c r="C522" s="344"/>
      <c r="D522" s="344"/>
      <c r="E522" s="345"/>
      <c r="F522" s="345"/>
      <c r="G522" s="321"/>
      <c r="H522" s="344"/>
      <c r="I522" s="344"/>
      <c r="J522" s="347"/>
      <c r="K522" s="344"/>
      <c r="L522" s="349">
        <v>0</v>
      </c>
      <c r="M522" s="2"/>
    </row>
    <row r="523" spans="1:13" ht="15.75">
      <c r="A523" s="348"/>
      <c r="B523" s="345"/>
      <c r="C523" s="344"/>
      <c r="D523" s="344"/>
      <c r="E523" s="345"/>
      <c r="F523" s="345"/>
      <c r="G523" s="321"/>
      <c r="H523" s="344"/>
      <c r="I523" s="344"/>
      <c r="J523" s="347"/>
      <c r="K523" s="344"/>
      <c r="L523" s="349">
        <v>0</v>
      </c>
      <c r="M523" s="2"/>
    </row>
    <row r="524" spans="1:13" ht="15.75">
      <c r="A524" s="348"/>
      <c r="B524" s="345"/>
      <c r="C524" s="344"/>
      <c r="D524" s="344"/>
      <c r="E524" s="345"/>
      <c r="F524" s="345"/>
      <c r="G524" s="321"/>
      <c r="H524" s="344"/>
      <c r="I524" s="344"/>
      <c r="J524" s="347"/>
      <c r="K524" s="344"/>
      <c r="L524" s="349">
        <v>0</v>
      </c>
      <c r="M524" s="2"/>
    </row>
    <row r="525" spans="1:13" ht="15.75">
      <c r="A525" s="348"/>
      <c r="B525" s="345"/>
      <c r="C525" s="344"/>
      <c r="D525" s="344"/>
      <c r="E525" s="345"/>
      <c r="F525" s="345"/>
      <c r="G525" s="321"/>
      <c r="H525" s="344"/>
      <c r="I525" s="344"/>
      <c r="J525" s="347"/>
      <c r="K525" s="344"/>
      <c r="L525" s="349">
        <v>0</v>
      </c>
      <c r="M525" s="2"/>
    </row>
    <row r="526" spans="1:13" ht="15.75">
      <c r="A526" s="348"/>
      <c r="B526" s="345"/>
      <c r="C526" s="344"/>
      <c r="D526" s="344"/>
      <c r="E526" s="345"/>
      <c r="F526" s="345"/>
      <c r="G526" s="321"/>
      <c r="H526" s="344"/>
      <c r="I526" s="344"/>
      <c r="J526" s="347"/>
      <c r="K526" s="344"/>
      <c r="L526" s="349">
        <v>0</v>
      </c>
      <c r="M526" s="2"/>
    </row>
    <row r="527" spans="1:13" ht="15.75">
      <c r="A527" s="348"/>
      <c r="B527" s="345"/>
      <c r="C527" s="344"/>
      <c r="D527" s="344"/>
      <c r="E527" s="345"/>
      <c r="F527" s="345"/>
      <c r="G527" s="321"/>
      <c r="H527" s="344"/>
      <c r="I527" s="344"/>
      <c r="J527" s="347"/>
      <c r="K527" s="344"/>
      <c r="L527" s="349">
        <v>0</v>
      </c>
      <c r="M527" s="2"/>
    </row>
    <row r="528" spans="1:13" ht="15.75">
      <c r="A528" s="348"/>
      <c r="B528" s="345"/>
      <c r="C528" s="344"/>
      <c r="D528" s="344"/>
      <c r="E528" s="345"/>
      <c r="F528" s="345"/>
      <c r="G528" s="321"/>
      <c r="H528" s="344"/>
      <c r="I528" s="344"/>
      <c r="J528" s="347"/>
      <c r="K528" s="344"/>
      <c r="L528" s="349">
        <v>0</v>
      </c>
      <c r="M528" s="2"/>
    </row>
    <row r="529" spans="1:13" ht="15.75">
      <c r="A529" s="348"/>
      <c r="B529" s="345"/>
      <c r="C529" s="344"/>
      <c r="D529" s="344"/>
      <c r="E529" s="345"/>
      <c r="F529" s="345"/>
      <c r="G529" s="321"/>
      <c r="H529" s="344"/>
      <c r="I529" s="344"/>
      <c r="J529" s="347"/>
      <c r="K529" s="344"/>
      <c r="L529" s="349">
        <v>0</v>
      </c>
      <c r="M529" s="2"/>
    </row>
    <row r="530" spans="1:13" ht="15.75">
      <c r="A530" s="348"/>
      <c r="B530" s="345"/>
      <c r="C530" s="344"/>
      <c r="D530" s="344"/>
      <c r="E530" s="345"/>
      <c r="F530" s="345"/>
      <c r="G530" s="321"/>
      <c r="H530" s="344"/>
      <c r="I530" s="344"/>
      <c r="J530" s="347"/>
      <c r="K530" s="344"/>
      <c r="L530" s="349">
        <v>0</v>
      </c>
      <c r="M530" s="2"/>
    </row>
    <row r="531" spans="1:13" ht="15.75">
      <c r="A531" s="348"/>
      <c r="B531" s="345"/>
      <c r="C531" s="344"/>
      <c r="D531" s="344"/>
      <c r="E531" s="345"/>
      <c r="F531" s="345"/>
      <c r="G531" s="321"/>
      <c r="H531" s="344"/>
      <c r="I531" s="344"/>
      <c r="J531" s="347"/>
      <c r="K531" s="344"/>
      <c r="L531" s="349">
        <v>0</v>
      </c>
      <c r="M531" s="2"/>
    </row>
    <row r="532" spans="1:13" ht="15.75">
      <c r="A532" s="348"/>
      <c r="B532" s="345"/>
      <c r="C532" s="344"/>
      <c r="D532" s="344"/>
      <c r="E532" s="345"/>
      <c r="F532" s="345"/>
      <c r="G532" s="321"/>
      <c r="H532" s="344"/>
      <c r="I532" s="344"/>
      <c r="J532" s="347"/>
      <c r="K532" s="344"/>
      <c r="L532" s="349">
        <v>0</v>
      </c>
      <c r="M532" s="2"/>
    </row>
    <row r="533" spans="1:13" ht="15.75">
      <c r="A533" s="348"/>
      <c r="B533" s="345"/>
      <c r="C533" s="344"/>
      <c r="D533" s="344"/>
      <c r="E533" s="345"/>
      <c r="F533" s="345"/>
      <c r="G533" s="321"/>
      <c r="H533" s="344"/>
      <c r="I533" s="344"/>
      <c r="J533" s="347"/>
      <c r="K533" s="344"/>
      <c r="L533" s="349">
        <v>0</v>
      </c>
      <c r="M533" s="2"/>
    </row>
    <row r="534" spans="1:13" ht="15.75">
      <c r="A534" s="348"/>
      <c r="B534" s="345"/>
      <c r="C534" s="344"/>
      <c r="D534" s="344"/>
      <c r="E534" s="345"/>
      <c r="F534" s="345"/>
      <c r="G534" s="321"/>
      <c r="H534" s="344"/>
      <c r="I534" s="344"/>
      <c r="J534" s="347"/>
      <c r="K534" s="344"/>
      <c r="L534" s="349">
        <v>0</v>
      </c>
      <c r="M534" s="2"/>
    </row>
    <row r="535" spans="1:13" ht="15.75">
      <c r="A535" s="348"/>
      <c r="B535" s="345"/>
      <c r="C535" s="344"/>
      <c r="D535" s="344"/>
      <c r="E535" s="345"/>
      <c r="F535" s="345"/>
      <c r="G535" s="321"/>
      <c r="H535" s="344"/>
      <c r="I535" s="344"/>
      <c r="J535" s="347"/>
      <c r="K535" s="344"/>
      <c r="L535" s="349">
        <v>0</v>
      </c>
      <c r="M535" s="2"/>
    </row>
    <row r="536" spans="1:13" ht="15.75">
      <c r="A536" s="348"/>
      <c r="B536" s="345"/>
      <c r="C536" s="344"/>
      <c r="D536" s="344"/>
      <c r="E536" s="345"/>
      <c r="F536" s="345"/>
      <c r="G536" s="321"/>
      <c r="H536" s="344"/>
      <c r="I536" s="344"/>
      <c r="J536" s="347"/>
      <c r="K536" s="344"/>
      <c r="L536" s="349">
        <v>0</v>
      </c>
      <c r="M536" s="2"/>
    </row>
    <row r="537" spans="1:13" ht="15.75">
      <c r="A537" s="348"/>
      <c r="B537" s="345"/>
      <c r="C537" s="344"/>
      <c r="D537" s="344"/>
      <c r="E537" s="345"/>
      <c r="F537" s="345"/>
      <c r="G537" s="321"/>
      <c r="H537" s="344"/>
      <c r="I537" s="344"/>
      <c r="J537" s="347"/>
      <c r="K537" s="344"/>
      <c r="L537" s="349">
        <v>0</v>
      </c>
      <c r="M537" s="2"/>
    </row>
    <row r="538" spans="1:13" ht="15.75">
      <c r="A538" s="348"/>
      <c r="B538" s="345"/>
      <c r="C538" s="344"/>
      <c r="D538" s="344"/>
      <c r="E538" s="345"/>
      <c r="F538" s="345"/>
      <c r="G538" s="321"/>
      <c r="H538" s="344"/>
      <c r="I538" s="344"/>
      <c r="J538" s="347"/>
      <c r="K538" s="344"/>
      <c r="L538" s="349">
        <v>0</v>
      </c>
      <c r="M538" s="2"/>
    </row>
    <row r="539" spans="1:13" ht="15.75">
      <c r="A539" s="348"/>
      <c r="B539" s="345"/>
      <c r="C539" s="344"/>
      <c r="D539" s="344"/>
      <c r="E539" s="345"/>
      <c r="F539" s="345"/>
      <c r="G539" s="321"/>
      <c r="H539" s="344"/>
      <c r="I539" s="344"/>
      <c r="J539" s="347"/>
      <c r="K539" s="344"/>
      <c r="L539" s="349">
        <v>0</v>
      </c>
      <c r="M539" s="2"/>
    </row>
    <row r="540" spans="1:13" ht="15.75">
      <c r="A540" s="348"/>
      <c r="B540" s="345"/>
      <c r="C540" s="344"/>
      <c r="D540" s="344"/>
      <c r="E540" s="345"/>
      <c r="F540" s="345"/>
      <c r="G540" s="321"/>
      <c r="H540" s="344"/>
      <c r="I540" s="344"/>
      <c r="J540" s="347"/>
      <c r="K540" s="344"/>
      <c r="L540" s="349">
        <v>0</v>
      </c>
      <c r="M540" s="2"/>
    </row>
    <row r="541" spans="1:13" ht="15.75">
      <c r="A541" s="348"/>
      <c r="B541" s="345"/>
      <c r="C541" s="344"/>
      <c r="D541" s="344"/>
      <c r="E541" s="345"/>
      <c r="F541" s="345"/>
      <c r="G541" s="321"/>
      <c r="H541" s="344"/>
      <c r="I541" s="344"/>
      <c r="J541" s="347"/>
      <c r="K541" s="344"/>
      <c r="L541" s="349">
        <v>0</v>
      </c>
      <c r="M541" s="2"/>
    </row>
    <row r="542" spans="1:13" ht="15.75">
      <c r="A542" s="348"/>
      <c r="B542" s="345"/>
      <c r="C542" s="344"/>
      <c r="D542" s="344"/>
      <c r="E542" s="345"/>
      <c r="F542" s="345"/>
      <c r="G542" s="321"/>
      <c r="H542" s="344"/>
      <c r="I542" s="344"/>
      <c r="J542" s="347"/>
      <c r="K542" s="344"/>
      <c r="L542" s="349">
        <v>0</v>
      </c>
      <c r="M542" s="2"/>
    </row>
    <row r="543" spans="1:13" ht="15.75">
      <c r="A543" s="348"/>
      <c r="B543" s="345"/>
      <c r="C543" s="344"/>
      <c r="D543" s="344"/>
      <c r="E543" s="345"/>
      <c r="F543" s="345"/>
      <c r="G543" s="321"/>
      <c r="H543" s="344"/>
      <c r="I543" s="344"/>
      <c r="J543" s="347"/>
      <c r="K543" s="344"/>
      <c r="L543" s="349">
        <v>0</v>
      </c>
      <c r="M543" s="2"/>
    </row>
    <row r="544" spans="1:13" ht="15.75">
      <c r="A544" s="348"/>
      <c r="B544" s="345"/>
      <c r="C544" s="344"/>
      <c r="D544" s="344"/>
      <c r="E544" s="345"/>
      <c r="F544" s="345"/>
      <c r="G544" s="321"/>
      <c r="H544" s="344"/>
      <c r="I544" s="344"/>
      <c r="J544" s="347"/>
      <c r="K544" s="344"/>
      <c r="L544" s="349">
        <v>0</v>
      </c>
      <c r="M544" s="2"/>
    </row>
    <row r="545" spans="1:13" ht="15.75">
      <c r="A545" s="348"/>
      <c r="B545" s="345"/>
      <c r="C545" s="344"/>
      <c r="D545" s="344"/>
      <c r="E545" s="345"/>
      <c r="F545" s="345"/>
      <c r="G545" s="321"/>
      <c r="H545" s="344"/>
      <c r="I545" s="344"/>
      <c r="J545" s="347"/>
      <c r="K545" s="344"/>
      <c r="L545" s="349">
        <v>0</v>
      </c>
      <c r="M545" s="2"/>
    </row>
    <row r="546" spans="1:13" ht="15.75">
      <c r="A546" s="348"/>
      <c r="B546" s="345"/>
      <c r="C546" s="344"/>
      <c r="D546" s="344"/>
      <c r="E546" s="345"/>
      <c r="F546" s="345"/>
      <c r="G546" s="321"/>
      <c r="H546" s="344"/>
      <c r="I546" s="344"/>
      <c r="J546" s="347"/>
      <c r="K546" s="344"/>
      <c r="L546" s="349">
        <v>0</v>
      </c>
      <c r="M546" s="2"/>
    </row>
    <row r="547" spans="1:13" ht="15.75">
      <c r="A547" s="348"/>
      <c r="B547" s="345"/>
      <c r="C547" s="344"/>
      <c r="D547" s="344"/>
      <c r="E547" s="345"/>
      <c r="F547" s="345"/>
      <c r="G547" s="321"/>
      <c r="H547" s="344"/>
      <c r="I547" s="344"/>
      <c r="J547" s="347"/>
      <c r="K547" s="344"/>
      <c r="L547" s="349">
        <v>0</v>
      </c>
      <c r="M547" s="2"/>
    </row>
    <row r="548" spans="1:13" ht="15.75">
      <c r="A548" s="348"/>
      <c r="B548" s="345"/>
      <c r="C548" s="344"/>
      <c r="D548" s="344"/>
      <c r="E548" s="345"/>
      <c r="F548" s="345"/>
      <c r="G548" s="321"/>
      <c r="H548" s="344"/>
      <c r="I548" s="344"/>
      <c r="J548" s="347"/>
      <c r="K548" s="344"/>
      <c r="L548" s="349">
        <v>0</v>
      </c>
      <c r="M548" s="2"/>
    </row>
    <row r="549" spans="1:13" ht="15.75">
      <c r="A549" s="348"/>
      <c r="B549" s="345"/>
      <c r="C549" s="344"/>
      <c r="D549" s="344"/>
      <c r="E549" s="345"/>
      <c r="F549" s="345"/>
      <c r="G549" s="321"/>
      <c r="H549" s="344"/>
      <c r="I549" s="344"/>
      <c r="J549" s="347"/>
      <c r="K549" s="344"/>
      <c r="L549" s="349">
        <v>0</v>
      </c>
      <c r="M549" s="2"/>
    </row>
    <row r="550" spans="1:13" ht="15.75">
      <c r="A550" s="348"/>
      <c r="B550" s="345"/>
      <c r="C550" s="344"/>
      <c r="D550" s="344"/>
      <c r="E550" s="345"/>
      <c r="F550" s="345"/>
      <c r="G550" s="321"/>
      <c r="H550" s="344"/>
      <c r="I550" s="344"/>
      <c r="J550" s="347"/>
      <c r="K550" s="344"/>
      <c r="L550" s="349">
        <v>0</v>
      </c>
      <c r="M550" s="2"/>
    </row>
    <row r="551" spans="1:13" ht="15.75">
      <c r="A551" s="348"/>
      <c r="B551" s="345"/>
      <c r="C551" s="344"/>
      <c r="D551" s="344"/>
      <c r="E551" s="345"/>
      <c r="F551" s="345"/>
      <c r="G551" s="321"/>
      <c r="H551" s="344"/>
      <c r="I551" s="344"/>
      <c r="J551" s="347"/>
      <c r="K551" s="344"/>
      <c r="L551" s="349">
        <v>0</v>
      </c>
      <c r="M551" s="2"/>
    </row>
    <row r="552" spans="1:13" ht="15.75">
      <c r="A552" s="348"/>
      <c r="B552" s="345"/>
      <c r="C552" s="344"/>
      <c r="D552" s="344"/>
      <c r="E552" s="345"/>
      <c r="F552" s="345"/>
      <c r="G552" s="321"/>
      <c r="H552" s="344"/>
      <c r="I552" s="344"/>
      <c r="J552" s="347"/>
      <c r="K552" s="344"/>
      <c r="L552" s="349">
        <v>0</v>
      </c>
      <c r="M552" s="2"/>
    </row>
    <row r="553" spans="1:13" ht="15.75">
      <c r="A553" s="348"/>
      <c r="B553" s="345"/>
      <c r="C553" s="344"/>
      <c r="D553" s="344"/>
      <c r="E553" s="345"/>
      <c r="F553" s="345"/>
      <c r="G553" s="321"/>
      <c r="H553" s="344"/>
      <c r="I553" s="344"/>
      <c r="J553" s="347"/>
      <c r="K553" s="344"/>
      <c r="L553" s="349">
        <v>0</v>
      </c>
      <c r="M553" s="2"/>
    </row>
    <row r="554" spans="1:13" ht="15.75">
      <c r="A554" s="348"/>
      <c r="B554" s="345"/>
      <c r="C554" s="344"/>
      <c r="D554" s="344"/>
      <c r="E554" s="345"/>
      <c r="F554" s="345"/>
      <c r="G554" s="321"/>
      <c r="H554" s="344"/>
      <c r="I554" s="344"/>
      <c r="J554" s="347"/>
      <c r="K554" s="344"/>
      <c r="L554" s="349">
        <v>0</v>
      </c>
      <c r="M554" s="2"/>
    </row>
    <row r="555" spans="1:13" ht="15.75">
      <c r="A555" s="348"/>
      <c r="B555" s="345"/>
      <c r="C555" s="344"/>
      <c r="D555" s="344"/>
      <c r="E555" s="345"/>
      <c r="F555" s="345"/>
      <c r="G555" s="321"/>
      <c r="H555" s="344"/>
      <c r="I555" s="344"/>
      <c r="J555" s="347"/>
      <c r="K555" s="344"/>
      <c r="L555" s="349">
        <v>0</v>
      </c>
      <c r="M555" s="2"/>
    </row>
    <row r="556" spans="1:13" ht="15.75">
      <c r="A556" s="348"/>
      <c r="B556" s="345"/>
      <c r="C556" s="344"/>
      <c r="D556" s="344"/>
      <c r="E556" s="345"/>
      <c r="F556" s="345"/>
      <c r="G556" s="321"/>
      <c r="H556" s="344"/>
      <c r="I556" s="344"/>
      <c r="J556" s="347"/>
      <c r="K556" s="344"/>
      <c r="L556" s="349">
        <v>0</v>
      </c>
      <c r="M556" s="2"/>
    </row>
    <row r="557" spans="1:13" ht="15.75">
      <c r="A557" s="348"/>
      <c r="B557" s="345"/>
      <c r="C557" s="344"/>
      <c r="D557" s="344"/>
      <c r="E557" s="345"/>
      <c r="F557" s="345"/>
      <c r="G557" s="321"/>
      <c r="H557" s="344"/>
      <c r="I557" s="344"/>
      <c r="J557" s="347"/>
      <c r="K557" s="344"/>
      <c r="L557" s="349">
        <v>0</v>
      </c>
      <c r="M557" s="2"/>
    </row>
    <row r="558" spans="1:13" ht="15.75">
      <c r="A558" s="348"/>
      <c r="B558" s="345"/>
      <c r="C558" s="344"/>
      <c r="D558" s="344"/>
      <c r="E558" s="345"/>
      <c r="F558" s="345"/>
      <c r="G558" s="321"/>
      <c r="H558" s="344"/>
      <c r="I558" s="344"/>
      <c r="J558" s="347"/>
      <c r="K558" s="344"/>
      <c r="L558" s="349">
        <v>0</v>
      </c>
      <c r="M558" s="2"/>
    </row>
    <row r="559" spans="1:13" ht="15.75">
      <c r="A559" s="348"/>
      <c r="B559" s="345"/>
      <c r="C559" s="344"/>
      <c r="D559" s="344"/>
      <c r="E559" s="345"/>
      <c r="F559" s="345"/>
      <c r="G559" s="321"/>
      <c r="H559" s="344"/>
      <c r="I559" s="344"/>
      <c r="J559" s="347"/>
      <c r="K559" s="344"/>
      <c r="L559" s="349">
        <v>0</v>
      </c>
      <c r="M559" s="2"/>
    </row>
    <row r="560" spans="1:13" ht="15.75">
      <c r="A560" s="348"/>
      <c r="B560" s="345"/>
      <c r="C560" s="344"/>
      <c r="D560" s="344"/>
      <c r="E560" s="345"/>
      <c r="F560" s="345"/>
      <c r="G560" s="321"/>
      <c r="H560" s="344"/>
      <c r="I560" s="344"/>
      <c r="J560" s="347"/>
      <c r="K560" s="344"/>
      <c r="L560" s="349">
        <v>0</v>
      </c>
      <c r="M560" s="2"/>
    </row>
    <row r="561" spans="1:13" ht="15.75">
      <c r="A561" s="348"/>
      <c r="B561" s="345"/>
      <c r="C561" s="344"/>
      <c r="D561" s="344"/>
      <c r="E561" s="345"/>
      <c r="F561" s="345"/>
      <c r="G561" s="321"/>
      <c r="H561" s="344"/>
      <c r="I561" s="344"/>
      <c r="J561" s="347"/>
      <c r="K561" s="344"/>
      <c r="L561" s="349">
        <v>0</v>
      </c>
      <c r="M561" s="2"/>
    </row>
    <row r="562" spans="1:13" ht="15.75">
      <c r="A562" s="348"/>
      <c r="B562" s="345"/>
      <c r="C562" s="344"/>
      <c r="D562" s="344"/>
      <c r="E562" s="345"/>
      <c r="F562" s="345"/>
      <c r="G562" s="321"/>
      <c r="H562" s="344"/>
      <c r="I562" s="344"/>
      <c r="J562" s="347"/>
      <c r="K562" s="344"/>
      <c r="L562" s="349">
        <v>0</v>
      </c>
      <c r="M562" s="2"/>
    </row>
    <row r="563" spans="1:13" ht="15.75">
      <c r="A563" s="348"/>
      <c r="B563" s="345"/>
      <c r="C563" s="344"/>
      <c r="D563" s="344"/>
      <c r="E563" s="345"/>
      <c r="F563" s="345"/>
      <c r="G563" s="321"/>
      <c r="H563" s="344"/>
      <c r="I563" s="344"/>
      <c r="J563" s="347"/>
      <c r="K563" s="344"/>
      <c r="L563" s="349">
        <v>0</v>
      </c>
      <c r="M563" s="2"/>
    </row>
    <row r="564" spans="1:13" ht="15.75">
      <c r="A564" s="348"/>
      <c r="B564" s="345"/>
      <c r="C564" s="344"/>
      <c r="D564" s="344"/>
      <c r="E564" s="345"/>
      <c r="F564" s="345"/>
      <c r="G564" s="321"/>
      <c r="H564" s="344"/>
      <c r="I564" s="344"/>
      <c r="J564" s="347"/>
      <c r="K564" s="344"/>
      <c r="L564" s="349">
        <v>0</v>
      </c>
      <c r="M564" s="2"/>
    </row>
    <row r="565" spans="1:13" ht="15.75">
      <c r="A565" s="348"/>
      <c r="B565" s="345"/>
      <c r="C565" s="344"/>
      <c r="D565" s="344"/>
      <c r="E565" s="345"/>
      <c r="F565" s="345"/>
      <c r="G565" s="321"/>
      <c r="H565" s="344"/>
      <c r="I565" s="344"/>
      <c r="J565" s="347"/>
      <c r="K565" s="344"/>
      <c r="L565" s="349">
        <v>0</v>
      </c>
      <c r="M565" s="2"/>
    </row>
    <row r="566" spans="1:13" ht="15.75">
      <c r="A566" s="348"/>
      <c r="B566" s="345"/>
      <c r="C566" s="344"/>
      <c r="D566" s="344"/>
      <c r="E566" s="345"/>
      <c r="F566" s="345"/>
      <c r="G566" s="321"/>
      <c r="H566" s="344"/>
      <c r="I566" s="344"/>
      <c r="J566" s="347"/>
      <c r="K566" s="344"/>
      <c r="L566" s="349">
        <v>0</v>
      </c>
      <c r="M566" s="2"/>
    </row>
    <row r="567" spans="1:13" ht="15.75">
      <c r="A567" s="348"/>
      <c r="B567" s="345"/>
      <c r="C567" s="344"/>
      <c r="D567" s="344"/>
      <c r="E567" s="345"/>
      <c r="F567" s="345"/>
      <c r="G567" s="321"/>
      <c r="H567" s="344"/>
      <c r="I567" s="344"/>
      <c r="J567" s="347"/>
      <c r="K567" s="344"/>
      <c r="L567" s="349">
        <v>0</v>
      </c>
      <c r="M567" s="2"/>
    </row>
    <row r="568" spans="1:13" ht="15.75">
      <c r="A568" s="348"/>
      <c r="B568" s="345"/>
      <c r="C568" s="344"/>
      <c r="D568" s="344"/>
      <c r="E568" s="345"/>
      <c r="F568" s="345"/>
      <c r="G568" s="321"/>
      <c r="H568" s="344"/>
      <c r="I568" s="344"/>
      <c r="J568" s="347"/>
      <c r="K568" s="344"/>
      <c r="L568" s="349">
        <v>0</v>
      </c>
      <c r="M568" s="2"/>
    </row>
    <row r="569" spans="1:13" ht="15.75">
      <c r="A569" s="348"/>
      <c r="B569" s="345"/>
      <c r="C569" s="344"/>
      <c r="D569" s="344"/>
      <c r="E569" s="345"/>
      <c r="F569" s="345"/>
      <c r="G569" s="321"/>
      <c r="H569" s="344"/>
      <c r="I569" s="344"/>
      <c r="J569" s="347"/>
      <c r="K569" s="344"/>
      <c r="L569" s="349">
        <v>0</v>
      </c>
      <c r="M569" s="2"/>
    </row>
    <row r="570" spans="1:13" ht="15.75">
      <c r="A570" s="348"/>
      <c r="B570" s="345"/>
      <c r="C570" s="344"/>
      <c r="D570" s="344"/>
      <c r="E570" s="345"/>
      <c r="F570" s="345"/>
      <c r="G570" s="321"/>
      <c r="H570" s="344"/>
      <c r="I570" s="344"/>
      <c r="J570" s="347"/>
      <c r="K570" s="344"/>
      <c r="L570" s="349">
        <v>0</v>
      </c>
      <c r="M570" s="2"/>
    </row>
    <row r="571" spans="1:13" ht="15.75">
      <c r="A571" s="348"/>
      <c r="B571" s="345"/>
      <c r="C571" s="344"/>
      <c r="D571" s="344"/>
      <c r="E571" s="345"/>
      <c r="F571" s="345"/>
      <c r="G571" s="321"/>
      <c r="H571" s="344"/>
      <c r="I571" s="344"/>
      <c r="J571" s="347"/>
      <c r="K571" s="344"/>
      <c r="L571" s="349">
        <v>0</v>
      </c>
      <c r="M571" s="2"/>
    </row>
    <row r="572" spans="1:13" ht="15.75">
      <c r="A572" s="348"/>
      <c r="B572" s="345"/>
      <c r="C572" s="344"/>
      <c r="D572" s="344"/>
      <c r="E572" s="345"/>
      <c r="F572" s="345"/>
      <c r="G572" s="321"/>
      <c r="H572" s="344"/>
      <c r="I572" s="344"/>
      <c r="J572" s="347"/>
      <c r="K572" s="344"/>
      <c r="L572" s="349">
        <v>0</v>
      </c>
      <c r="M572" s="2"/>
    </row>
    <row r="573" spans="1:13" ht="15.75">
      <c r="A573" s="348"/>
      <c r="B573" s="345"/>
      <c r="C573" s="344"/>
      <c r="D573" s="344"/>
      <c r="E573" s="345"/>
      <c r="F573" s="345"/>
      <c r="G573" s="321"/>
      <c r="H573" s="344"/>
      <c r="I573" s="344"/>
      <c r="J573" s="347"/>
      <c r="K573" s="344"/>
      <c r="L573" s="349">
        <v>0</v>
      </c>
      <c r="M573" s="2"/>
    </row>
    <row r="574" spans="1:13" ht="15.75">
      <c r="A574" s="348"/>
      <c r="B574" s="345"/>
      <c r="C574" s="344"/>
      <c r="D574" s="344"/>
      <c r="E574" s="345"/>
      <c r="F574" s="345"/>
      <c r="G574" s="321"/>
      <c r="H574" s="344"/>
      <c r="I574" s="344"/>
      <c r="J574" s="347"/>
      <c r="K574" s="344"/>
      <c r="L574" s="349">
        <v>0</v>
      </c>
      <c r="M574" s="2"/>
    </row>
    <row r="575" spans="1:13" ht="15.75">
      <c r="A575" s="348"/>
      <c r="B575" s="345"/>
      <c r="C575" s="344"/>
      <c r="D575" s="344"/>
      <c r="E575" s="345"/>
      <c r="F575" s="345"/>
      <c r="G575" s="321"/>
      <c r="H575" s="344"/>
      <c r="I575" s="344"/>
      <c r="J575" s="347"/>
      <c r="K575" s="344"/>
      <c r="L575" s="349">
        <v>0</v>
      </c>
      <c r="M575" s="2"/>
    </row>
    <row r="576" spans="1:13" ht="15.75">
      <c r="A576" s="348"/>
      <c r="B576" s="345"/>
      <c r="C576" s="344"/>
      <c r="D576" s="344"/>
      <c r="E576" s="345"/>
      <c r="F576" s="345"/>
      <c r="G576" s="321"/>
      <c r="H576" s="344"/>
      <c r="I576" s="344"/>
      <c r="J576" s="347"/>
      <c r="K576" s="344"/>
      <c r="L576" s="349">
        <v>0</v>
      </c>
      <c r="M576" s="2"/>
    </row>
    <row r="577" spans="1:13" ht="15.75">
      <c r="A577" s="348"/>
      <c r="B577" s="345"/>
      <c r="C577" s="344"/>
      <c r="D577" s="344"/>
      <c r="E577" s="345"/>
      <c r="F577" s="345"/>
      <c r="G577" s="321"/>
      <c r="H577" s="344"/>
      <c r="I577" s="344"/>
      <c r="J577" s="347"/>
      <c r="K577" s="344"/>
      <c r="L577" s="349">
        <v>0</v>
      </c>
      <c r="M577" s="2"/>
    </row>
    <row r="578" spans="1:13" ht="15.75">
      <c r="A578" s="348"/>
      <c r="B578" s="345"/>
      <c r="C578" s="344"/>
      <c r="D578" s="344"/>
      <c r="E578" s="345"/>
      <c r="F578" s="345"/>
      <c r="G578" s="321"/>
      <c r="H578" s="344"/>
      <c r="I578" s="344"/>
      <c r="J578" s="347"/>
      <c r="K578" s="344"/>
      <c r="L578" s="349">
        <v>0</v>
      </c>
      <c r="M578" s="2"/>
    </row>
    <row r="579" spans="1:13" ht="15.75">
      <c r="A579" s="348"/>
      <c r="B579" s="345"/>
      <c r="C579" s="344"/>
      <c r="D579" s="344"/>
      <c r="E579" s="345"/>
      <c r="F579" s="345"/>
      <c r="G579" s="321"/>
      <c r="H579" s="344"/>
      <c r="I579" s="344"/>
      <c r="J579" s="347"/>
      <c r="K579" s="344"/>
      <c r="L579" s="349">
        <v>0</v>
      </c>
      <c r="M579" s="2"/>
    </row>
    <row r="580" spans="1:13" ht="15.75">
      <c r="A580" s="348"/>
      <c r="B580" s="345"/>
      <c r="C580" s="344"/>
      <c r="D580" s="344"/>
      <c r="E580" s="345"/>
      <c r="F580" s="345"/>
      <c r="G580" s="321"/>
      <c r="H580" s="344"/>
      <c r="I580" s="344"/>
      <c r="J580" s="347"/>
      <c r="K580" s="344"/>
      <c r="L580" s="349">
        <v>0</v>
      </c>
      <c r="M580" s="2"/>
    </row>
    <row r="581" spans="1:13" ht="15.75">
      <c r="A581" s="348"/>
      <c r="B581" s="345"/>
      <c r="C581" s="344"/>
      <c r="D581" s="344"/>
      <c r="E581" s="345"/>
      <c r="F581" s="345"/>
      <c r="G581" s="321"/>
      <c r="H581" s="344"/>
      <c r="I581" s="344"/>
      <c r="J581" s="347"/>
      <c r="K581" s="344"/>
      <c r="L581" s="349">
        <v>0</v>
      </c>
      <c r="M581" s="2"/>
    </row>
    <row r="582" spans="1:13" ht="15.75">
      <c r="A582" s="348"/>
      <c r="B582" s="345"/>
      <c r="C582" s="344"/>
      <c r="D582" s="344"/>
      <c r="E582" s="345"/>
      <c r="F582" s="345"/>
      <c r="G582" s="321"/>
      <c r="H582" s="344"/>
      <c r="I582" s="344"/>
      <c r="J582" s="347"/>
      <c r="K582" s="344"/>
      <c r="L582" s="349">
        <v>0</v>
      </c>
      <c r="M582" s="2"/>
    </row>
    <row r="583" spans="1:13" ht="15.75">
      <c r="A583" s="348"/>
      <c r="B583" s="345"/>
      <c r="C583" s="344"/>
      <c r="D583" s="344"/>
      <c r="E583" s="345"/>
      <c r="F583" s="345"/>
      <c r="G583" s="321"/>
      <c r="H583" s="344"/>
      <c r="I583" s="344"/>
      <c r="J583" s="347"/>
      <c r="K583" s="344"/>
      <c r="L583" s="349">
        <v>0</v>
      </c>
      <c r="M583" s="2"/>
    </row>
    <row r="584" spans="1:13" ht="15.75">
      <c r="A584" s="348"/>
      <c r="B584" s="345"/>
      <c r="C584" s="344"/>
      <c r="D584" s="344"/>
      <c r="E584" s="345"/>
      <c r="F584" s="345"/>
      <c r="G584" s="321"/>
      <c r="H584" s="344"/>
      <c r="I584" s="344"/>
      <c r="J584" s="347"/>
      <c r="K584" s="344"/>
      <c r="L584" s="349">
        <v>0</v>
      </c>
      <c r="M584" s="2"/>
    </row>
    <row r="585" spans="1:13" ht="15.75">
      <c r="A585" s="348"/>
      <c r="B585" s="345"/>
      <c r="C585" s="344"/>
      <c r="D585" s="344"/>
      <c r="E585" s="345"/>
      <c r="F585" s="345"/>
      <c r="G585" s="321"/>
      <c r="H585" s="344"/>
      <c r="I585" s="344"/>
      <c r="J585" s="347"/>
      <c r="K585" s="344"/>
      <c r="L585" s="349">
        <v>0</v>
      </c>
      <c r="M585" s="2"/>
    </row>
    <row r="586" spans="1:13" ht="15.75">
      <c r="A586" s="348"/>
      <c r="B586" s="345"/>
      <c r="C586" s="344"/>
      <c r="D586" s="344"/>
      <c r="E586" s="345"/>
      <c r="F586" s="345"/>
      <c r="G586" s="321"/>
      <c r="H586" s="344"/>
      <c r="I586" s="344"/>
      <c r="J586" s="347"/>
      <c r="K586" s="344"/>
      <c r="L586" s="349">
        <v>0</v>
      </c>
      <c r="M586" s="2"/>
    </row>
    <row r="587" spans="1:13" ht="15.75">
      <c r="A587" s="348"/>
      <c r="B587" s="345"/>
      <c r="C587" s="344"/>
      <c r="D587" s="344"/>
      <c r="E587" s="345"/>
      <c r="F587" s="345"/>
      <c r="G587" s="321"/>
      <c r="H587" s="344"/>
      <c r="I587" s="344"/>
      <c r="J587" s="347"/>
      <c r="K587" s="344"/>
      <c r="L587" s="349">
        <v>0</v>
      </c>
      <c r="M587" s="2"/>
    </row>
    <row r="588" spans="1:13" ht="15.75">
      <c r="A588" s="348"/>
      <c r="B588" s="345"/>
      <c r="C588" s="344"/>
      <c r="D588" s="344"/>
      <c r="E588" s="345"/>
      <c r="F588" s="345"/>
      <c r="G588" s="321"/>
      <c r="H588" s="344"/>
      <c r="I588" s="344"/>
      <c r="J588" s="347"/>
      <c r="K588" s="344"/>
      <c r="L588" s="349">
        <v>0</v>
      </c>
      <c r="M588" s="2"/>
    </row>
    <row r="589" spans="1:13" ht="15.75">
      <c r="A589" s="348"/>
      <c r="B589" s="345"/>
      <c r="C589" s="344"/>
      <c r="D589" s="344"/>
      <c r="E589" s="345"/>
      <c r="F589" s="345"/>
      <c r="G589" s="321"/>
      <c r="H589" s="344"/>
      <c r="I589" s="344"/>
      <c r="J589" s="347"/>
      <c r="K589" s="344"/>
      <c r="L589" s="349">
        <v>0</v>
      </c>
      <c r="M589" s="2"/>
    </row>
    <row r="590" spans="1:13" ht="15.75">
      <c r="A590" s="348"/>
      <c r="B590" s="345"/>
      <c r="C590" s="344"/>
      <c r="D590" s="344"/>
      <c r="E590" s="345"/>
      <c r="F590" s="345"/>
      <c r="G590" s="321"/>
      <c r="H590" s="344"/>
      <c r="I590" s="344"/>
      <c r="J590" s="347"/>
      <c r="K590" s="344"/>
      <c r="L590" s="349">
        <v>0</v>
      </c>
      <c r="M590" s="2"/>
    </row>
    <row r="591" spans="1:13" ht="15.75">
      <c r="A591" s="348"/>
      <c r="B591" s="345"/>
      <c r="C591" s="344"/>
      <c r="D591" s="344"/>
      <c r="E591" s="345"/>
      <c r="F591" s="345"/>
      <c r="G591" s="321"/>
      <c r="H591" s="344"/>
      <c r="I591" s="344"/>
      <c r="J591" s="347"/>
      <c r="K591" s="344"/>
      <c r="L591" s="349">
        <v>0</v>
      </c>
      <c r="M591" s="2"/>
    </row>
    <row r="592" spans="1:13" ht="15.75">
      <c r="A592" s="348"/>
      <c r="B592" s="345"/>
      <c r="C592" s="344"/>
      <c r="D592" s="344"/>
      <c r="E592" s="345"/>
      <c r="F592" s="345"/>
      <c r="G592" s="321"/>
      <c r="H592" s="344"/>
      <c r="I592" s="344"/>
      <c r="J592" s="347"/>
      <c r="K592" s="344"/>
      <c r="L592" s="349">
        <v>0</v>
      </c>
      <c r="M592" s="2"/>
    </row>
    <row r="593" spans="1:13" ht="15.75">
      <c r="A593" s="348"/>
      <c r="B593" s="345"/>
      <c r="C593" s="344"/>
      <c r="D593" s="344"/>
      <c r="E593" s="345"/>
      <c r="F593" s="345"/>
      <c r="G593" s="321"/>
      <c r="H593" s="344"/>
      <c r="I593" s="344"/>
      <c r="J593" s="347"/>
      <c r="K593" s="344"/>
      <c r="L593" s="349">
        <v>0</v>
      </c>
      <c r="M593" s="2"/>
    </row>
    <row r="594" spans="1:13" ht="15.75">
      <c r="A594" s="348"/>
      <c r="B594" s="345"/>
      <c r="C594" s="344"/>
      <c r="D594" s="344"/>
      <c r="E594" s="345"/>
      <c r="F594" s="345"/>
      <c r="G594" s="321"/>
      <c r="H594" s="344"/>
      <c r="I594" s="344"/>
      <c r="J594" s="347"/>
      <c r="K594" s="344"/>
      <c r="L594" s="349">
        <v>0</v>
      </c>
      <c r="M594" s="2"/>
    </row>
    <row r="595" spans="1:13" ht="15.75">
      <c r="A595" s="348"/>
      <c r="B595" s="345"/>
      <c r="C595" s="344"/>
      <c r="D595" s="344"/>
      <c r="E595" s="345"/>
      <c r="F595" s="345"/>
      <c r="G595" s="321"/>
      <c r="H595" s="344"/>
      <c r="I595" s="344"/>
      <c r="J595" s="347"/>
      <c r="K595" s="344"/>
      <c r="L595" s="349">
        <v>0</v>
      </c>
      <c r="M595" s="2"/>
    </row>
    <row r="596" spans="1:13">
      <c r="D596" s="350"/>
    </row>
    <row r="597" spans="1:13">
      <c r="D597" s="350"/>
    </row>
    <row r="598" spans="1:13">
      <c r="D598" s="350"/>
    </row>
    <row r="599" spans="1:13">
      <c r="D599" s="350"/>
    </row>
    <row r="600" spans="1:13">
      <c r="D600" s="350"/>
    </row>
    <row r="601" spans="1:13">
      <c r="A601" s="289"/>
      <c r="B601" s="2"/>
      <c r="C601" s="2"/>
      <c r="D601" s="350"/>
      <c r="E601" s="290"/>
      <c r="F601" s="2"/>
      <c r="G601" s="2"/>
      <c r="H601" s="290"/>
      <c r="I601" s="2"/>
      <c r="J601" s="2"/>
      <c r="K601" s="325"/>
      <c r="L601" s="2"/>
      <c r="M601" s="2"/>
    </row>
    <row r="602" spans="1:13">
      <c r="A602" s="289"/>
      <c r="B602" s="2"/>
      <c r="C602" s="2"/>
      <c r="D602" s="350"/>
      <c r="E602" s="290"/>
      <c r="F602" s="2"/>
      <c r="G602" s="2"/>
      <c r="H602" s="290"/>
      <c r="I602" s="2"/>
      <c r="J602" s="2"/>
      <c r="K602" s="325"/>
      <c r="L602" s="2"/>
      <c r="M602" s="2"/>
    </row>
    <row r="603" spans="1:13">
      <c r="A603" s="289"/>
      <c r="B603" s="2"/>
      <c r="C603" s="2"/>
      <c r="D603" s="350"/>
      <c r="E603" s="290"/>
      <c r="F603" s="2"/>
      <c r="G603" s="2"/>
      <c r="H603" s="290"/>
      <c r="I603" s="2"/>
      <c r="J603" s="2"/>
      <c r="K603" s="325"/>
      <c r="L603" s="2"/>
      <c r="M603" s="2"/>
    </row>
    <row r="604" spans="1:13">
      <c r="A604" s="289"/>
      <c r="B604" s="2"/>
      <c r="C604" s="2"/>
      <c r="D604" s="350"/>
      <c r="E604" s="290"/>
      <c r="F604" s="2"/>
      <c r="G604" s="2"/>
      <c r="H604" s="290"/>
      <c r="I604" s="2"/>
      <c r="J604" s="2"/>
      <c r="K604" s="325"/>
      <c r="L604" s="2"/>
      <c r="M604" s="2"/>
    </row>
    <row r="605" spans="1:13">
      <c r="A605" s="289"/>
      <c r="B605" s="2"/>
      <c r="C605" s="2"/>
      <c r="D605" s="350"/>
      <c r="E605" s="290"/>
      <c r="F605" s="2"/>
      <c r="G605" s="2"/>
      <c r="H605" s="290"/>
      <c r="I605" s="2"/>
      <c r="J605" s="2"/>
      <c r="K605" s="325"/>
      <c r="L605" s="2"/>
      <c r="M605" s="2"/>
    </row>
    <row r="606" spans="1:13">
      <c r="A606" s="289"/>
      <c r="B606" s="2"/>
      <c r="C606" s="2"/>
      <c r="D606" s="350"/>
      <c r="E606" s="290"/>
      <c r="F606" s="2"/>
      <c r="G606" s="2"/>
      <c r="H606" s="290"/>
      <c r="I606" s="2"/>
      <c r="J606" s="2"/>
      <c r="K606" s="325"/>
      <c r="L606" s="2"/>
      <c r="M606" s="2"/>
    </row>
    <row r="607" spans="1:13">
      <c r="A607" s="289"/>
      <c r="B607" s="2"/>
      <c r="C607" s="2"/>
      <c r="D607" s="350"/>
      <c r="E607" s="290"/>
      <c r="F607" s="2"/>
      <c r="G607" s="2"/>
      <c r="H607" s="290"/>
      <c r="I607" s="2"/>
      <c r="J607" s="2"/>
      <c r="K607" s="325"/>
      <c r="L607" s="2"/>
      <c r="M607" s="2"/>
    </row>
    <row r="608" spans="1:13">
      <c r="A608" s="289"/>
      <c r="B608" s="2"/>
      <c r="C608" s="2"/>
      <c r="D608" s="350"/>
      <c r="E608" s="290"/>
      <c r="F608" s="2"/>
      <c r="G608" s="2"/>
      <c r="H608" s="290"/>
      <c r="I608" s="2"/>
      <c r="J608" s="2"/>
      <c r="K608" s="325"/>
      <c r="L608" s="2"/>
      <c r="M608" s="2"/>
    </row>
    <row r="609" spans="1:13">
      <c r="A609" s="289"/>
      <c r="B609" s="2"/>
      <c r="C609" s="2"/>
      <c r="D609" s="350"/>
      <c r="E609" s="290"/>
      <c r="F609" s="2"/>
      <c r="G609" s="2"/>
      <c r="H609" s="290"/>
      <c r="I609" s="2"/>
      <c r="J609" s="2"/>
      <c r="K609" s="325"/>
      <c r="L609" s="2"/>
      <c r="M609" s="2"/>
    </row>
    <row r="610" spans="1:13">
      <c r="A610" s="289"/>
      <c r="B610" s="2"/>
      <c r="C610" s="2"/>
      <c r="D610" s="350"/>
      <c r="E610" s="290"/>
      <c r="F610" s="2"/>
      <c r="G610" s="2"/>
      <c r="H610" s="290"/>
      <c r="I610" s="2"/>
      <c r="J610" s="2"/>
      <c r="K610" s="325"/>
      <c r="L610" s="2"/>
      <c r="M610" s="2"/>
    </row>
    <row r="611" spans="1:13">
      <c r="A611" s="289"/>
      <c r="B611" s="2"/>
      <c r="C611" s="2"/>
      <c r="D611" s="350"/>
      <c r="E611" s="290"/>
      <c r="F611" s="2"/>
      <c r="G611" s="2"/>
      <c r="H611" s="290"/>
      <c r="I611" s="2"/>
      <c r="J611" s="2"/>
      <c r="K611" s="325"/>
      <c r="L611" s="2"/>
      <c r="M611" s="2"/>
    </row>
    <row r="612" spans="1:13">
      <c r="A612" s="289"/>
      <c r="B612" s="2"/>
      <c r="C612" s="2"/>
      <c r="D612" s="350"/>
      <c r="E612" s="290"/>
      <c r="F612" s="2"/>
      <c r="G612" s="2"/>
      <c r="H612" s="290"/>
      <c r="I612" s="2"/>
      <c r="J612" s="2"/>
      <c r="K612" s="325"/>
      <c r="L612" s="2"/>
      <c r="M612" s="2"/>
    </row>
    <row r="613" spans="1:13">
      <c r="A613" s="289"/>
      <c r="B613" s="2"/>
      <c r="C613" s="2"/>
      <c r="D613" s="350"/>
      <c r="E613" s="290"/>
      <c r="F613" s="2"/>
      <c r="G613" s="2"/>
      <c r="H613" s="290"/>
      <c r="I613" s="2"/>
      <c r="J613" s="2"/>
      <c r="K613" s="325"/>
      <c r="L613" s="2"/>
      <c r="M613" s="2"/>
    </row>
    <row r="614" spans="1:13">
      <c r="A614" s="289"/>
      <c r="B614" s="2"/>
      <c r="C614" s="2"/>
      <c r="D614" s="350"/>
      <c r="E614" s="290"/>
      <c r="F614" s="2"/>
      <c r="G614" s="2"/>
      <c r="H614" s="290"/>
      <c r="I614" s="2"/>
      <c r="J614" s="2"/>
      <c r="K614" s="325"/>
      <c r="L614" s="2"/>
      <c r="M614" s="2"/>
    </row>
    <row r="615" spans="1:13">
      <c r="A615" s="289"/>
      <c r="B615" s="2"/>
      <c r="C615" s="2"/>
      <c r="D615" s="350"/>
      <c r="E615" s="290"/>
      <c r="F615" s="2"/>
      <c r="G615" s="2"/>
      <c r="H615" s="290"/>
      <c r="I615" s="2"/>
      <c r="J615" s="2"/>
      <c r="K615" s="325"/>
      <c r="L615" s="2"/>
      <c r="M615" s="2"/>
    </row>
    <row r="616" spans="1:13">
      <c r="A616" s="289"/>
      <c r="B616" s="2"/>
      <c r="C616" s="2"/>
      <c r="D616" s="350"/>
      <c r="E616" s="290"/>
      <c r="F616" s="2"/>
      <c r="G616" s="2"/>
      <c r="H616" s="290"/>
      <c r="I616" s="2"/>
      <c r="J616" s="2"/>
      <c r="K616" s="325"/>
      <c r="L616" s="2"/>
      <c r="M616" s="2"/>
    </row>
    <row r="617" spans="1:13">
      <c r="A617" s="289"/>
      <c r="B617" s="2"/>
      <c r="C617" s="2"/>
      <c r="D617" s="350"/>
      <c r="E617" s="290"/>
      <c r="F617" s="2"/>
      <c r="G617" s="2"/>
      <c r="H617" s="290"/>
      <c r="I617" s="2"/>
      <c r="J617" s="2"/>
      <c r="K617" s="325"/>
      <c r="L617" s="2"/>
      <c r="M617" s="2"/>
    </row>
    <row r="618" spans="1:13">
      <c r="A618" s="289"/>
      <c r="B618" s="2"/>
      <c r="C618" s="2"/>
      <c r="D618" s="350"/>
      <c r="E618" s="290"/>
      <c r="F618" s="2"/>
      <c r="G618" s="2"/>
      <c r="H618" s="290"/>
      <c r="I618" s="2"/>
      <c r="J618" s="2"/>
      <c r="K618" s="325"/>
      <c r="L618" s="2"/>
      <c r="M618" s="2"/>
    </row>
    <row r="619" spans="1:13">
      <c r="A619" s="289"/>
      <c r="B619" s="2"/>
      <c r="C619" s="2"/>
      <c r="D619" s="350"/>
      <c r="E619" s="290"/>
      <c r="F619" s="2"/>
      <c r="G619" s="2"/>
      <c r="H619" s="290"/>
      <c r="I619" s="2"/>
      <c r="J619" s="2"/>
      <c r="K619" s="325"/>
      <c r="L619" s="2"/>
      <c r="M619" s="2"/>
    </row>
    <row r="620" spans="1:13">
      <c r="A620" s="289"/>
      <c r="B620" s="2"/>
      <c r="C620" s="2"/>
      <c r="D620" s="350"/>
      <c r="E620" s="290"/>
      <c r="F620" s="2"/>
      <c r="G620" s="2"/>
      <c r="H620" s="290"/>
      <c r="I620" s="2"/>
      <c r="J620" s="2"/>
      <c r="K620" s="325"/>
      <c r="L620" s="2"/>
      <c r="M620" s="2"/>
    </row>
    <row r="621" spans="1:13">
      <c r="A621" s="289"/>
      <c r="B621" s="2"/>
      <c r="C621" s="2"/>
      <c r="D621" s="350"/>
      <c r="E621" s="290"/>
      <c r="F621" s="2"/>
      <c r="G621" s="2"/>
      <c r="H621" s="290"/>
      <c r="I621" s="2"/>
      <c r="J621" s="2"/>
      <c r="K621" s="325"/>
      <c r="L621" s="2"/>
      <c r="M621" s="2"/>
    </row>
    <row r="622" spans="1:13">
      <c r="A622" s="289"/>
      <c r="B622" s="2"/>
      <c r="C622" s="2"/>
      <c r="D622" s="350"/>
      <c r="E622" s="290"/>
      <c r="F622" s="2"/>
      <c r="G622" s="2"/>
      <c r="H622" s="290"/>
      <c r="I622" s="2"/>
      <c r="J622" s="2"/>
      <c r="K622" s="325"/>
      <c r="L622" s="2"/>
      <c r="M622" s="2"/>
    </row>
    <row r="623" spans="1:13">
      <c r="A623" s="289"/>
      <c r="B623" s="2"/>
      <c r="C623" s="2"/>
      <c r="D623" s="350"/>
      <c r="E623" s="290"/>
      <c r="F623" s="2"/>
      <c r="G623" s="2"/>
      <c r="H623" s="290"/>
      <c r="I623" s="2"/>
      <c r="J623" s="2"/>
      <c r="K623" s="325"/>
      <c r="L623" s="2"/>
      <c r="M623" s="2"/>
    </row>
    <row r="624" spans="1:13">
      <c r="A624" s="289"/>
      <c r="B624" s="2"/>
      <c r="C624" s="2"/>
      <c r="D624" s="350"/>
      <c r="E624" s="290"/>
      <c r="F624" s="2"/>
      <c r="G624" s="2"/>
      <c r="H624" s="290"/>
      <c r="I624" s="2"/>
      <c r="J624" s="2"/>
      <c r="K624" s="325"/>
      <c r="L624" s="2"/>
      <c r="M624" s="2"/>
    </row>
    <row r="625" spans="1:13">
      <c r="A625" s="289"/>
      <c r="B625" s="2"/>
      <c r="C625" s="2"/>
      <c r="D625" s="350"/>
      <c r="E625" s="290"/>
      <c r="F625" s="2"/>
      <c r="G625" s="2"/>
      <c r="H625" s="290"/>
      <c r="I625" s="2"/>
      <c r="J625" s="2"/>
      <c r="K625" s="325"/>
      <c r="L625" s="2"/>
      <c r="M625" s="2"/>
    </row>
    <row r="626" spans="1:13">
      <c r="A626" s="289"/>
      <c r="B626" s="2"/>
      <c r="C626" s="2"/>
      <c r="D626" s="350"/>
      <c r="E626" s="290"/>
      <c r="F626" s="2"/>
      <c r="G626" s="2"/>
      <c r="H626" s="290"/>
      <c r="I626" s="2"/>
      <c r="J626" s="2"/>
      <c r="K626" s="325"/>
      <c r="L626" s="2"/>
      <c r="M626" s="2"/>
    </row>
    <row r="627" spans="1:13">
      <c r="A627" s="289"/>
      <c r="B627" s="2"/>
      <c r="C627" s="2"/>
      <c r="D627" s="350"/>
      <c r="E627" s="290"/>
      <c r="F627" s="2"/>
      <c r="G627" s="2"/>
      <c r="H627" s="290"/>
      <c r="I627" s="2"/>
      <c r="J627" s="2"/>
      <c r="K627" s="325"/>
      <c r="L627" s="2"/>
      <c r="M627" s="2"/>
    </row>
    <row r="628" spans="1:13">
      <c r="A628" s="289"/>
      <c r="B628" s="2"/>
      <c r="C628" s="2"/>
      <c r="D628" s="350"/>
      <c r="E628" s="290"/>
      <c r="F628" s="2"/>
      <c r="G628" s="2"/>
      <c r="H628" s="290"/>
      <c r="I628" s="2"/>
      <c r="J628" s="2"/>
      <c r="K628" s="325"/>
      <c r="L628" s="2"/>
      <c r="M628" s="2"/>
    </row>
    <row r="629" spans="1:13">
      <c r="A629" s="289"/>
      <c r="B629" s="2"/>
      <c r="C629" s="2"/>
      <c r="D629" s="350"/>
      <c r="E629" s="290"/>
      <c r="F629" s="2"/>
      <c r="G629" s="2"/>
      <c r="H629" s="290"/>
      <c r="I629" s="2"/>
      <c r="J629" s="2"/>
      <c r="K629" s="325"/>
      <c r="L629" s="2"/>
      <c r="M629" s="2"/>
    </row>
    <row r="630" spans="1:13">
      <c r="A630" s="289"/>
      <c r="B630" s="2"/>
      <c r="C630" s="2"/>
      <c r="D630" s="350"/>
      <c r="E630" s="290"/>
      <c r="F630" s="2"/>
      <c r="G630" s="2"/>
      <c r="H630" s="290"/>
      <c r="I630" s="2"/>
      <c r="J630" s="2"/>
      <c r="K630" s="325"/>
      <c r="L630" s="2"/>
      <c r="M630" s="2"/>
    </row>
    <row r="631" spans="1:13">
      <c r="A631" s="289"/>
      <c r="B631" s="2"/>
      <c r="C631" s="2"/>
      <c r="E631" s="290"/>
      <c r="F631" s="2"/>
      <c r="G631" s="2"/>
      <c r="H631" s="290"/>
      <c r="I631" s="2"/>
      <c r="J631" s="2"/>
      <c r="K631" s="325"/>
      <c r="L631" s="2"/>
      <c r="M631" s="2"/>
    </row>
    <row r="632" spans="1:13">
      <c r="A632" s="289"/>
      <c r="B632" s="2"/>
      <c r="C632" s="2"/>
      <c r="E632" s="290"/>
      <c r="F632" s="2"/>
      <c r="G632" s="2"/>
      <c r="H632" s="290"/>
      <c r="I632" s="2"/>
      <c r="J632" s="2"/>
      <c r="K632" s="325"/>
      <c r="L632" s="2"/>
      <c r="M632" s="2"/>
    </row>
    <row r="633" spans="1:13">
      <c r="A633" s="289"/>
      <c r="B633" s="2"/>
      <c r="C633" s="2"/>
      <c r="D633" s="2"/>
      <c r="E633" s="290"/>
      <c r="F633" s="2"/>
      <c r="G633" s="2"/>
      <c r="H633" s="290"/>
      <c r="I633" s="2"/>
      <c r="J633" s="2"/>
      <c r="K633" s="325"/>
      <c r="L633" s="2"/>
      <c r="M633" s="2"/>
    </row>
    <row r="634" spans="1:13">
      <c r="A634" s="289"/>
      <c r="B634" s="2"/>
      <c r="C634" s="2"/>
      <c r="D634" s="2"/>
      <c r="E634" s="290"/>
      <c r="F634" s="2"/>
      <c r="G634" s="2"/>
      <c r="H634" s="290"/>
      <c r="I634" s="2"/>
      <c r="J634" s="2"/>
      <c r="K634" s="325"/>
      <c r="L634" s="2"/>
      <c r="M634" s="2"/>
    </row>
    <row r="635" spans="1:13">
      <c r="A635" s="289"/>
      <c r="B635" s="2"/>
      <c r="C635" s="2"/>
      <c r="D635" s="2"/>
      <c r="E635" s="290"/>
      <c r="F635" s="2"/>
      <c r="G635" s="2"/>
      <c r="H635" s="290"/>
      <c r="I635" s="2"/>
      <c r="J635" s="2"/>
      <c r="K635" s="325"/>
      <c r="L635" s="2"/>
      <c r="M635" s="2"/>
    </row>
    <row r="636" spans="1:13">
      <c r="A636" s="289"/>
      <c r="B636" s="2"/>
      <c r="C636" s="2"/>
      <c r="D636" s="2"/>
      <c r="E636" s="290"/>
      <c r="F636" s="2"/>
      <c r="G636" s="2"/>
      <c r="H636" s="290"/>
      <c r="I636" s="2"/>
      <c r="J636" s="2"/>
      <c r="K636" s="325"/>
      <c r="L636" s="2"/>
      <c r="M636" s="2"/>
    </row>
    <row r="637" spans="1:13">
      <c r="A637" s="289"/>
      <c r="B637" s="2"/>
      <c r="C637" s="2"/>
      <c r="D637" s="2"/>
      <c r="E637" s="290"/>
      <c r="F637" s="2"/>
      <c r="G637" s="2"/>
      <c r="H637" s="290"/>
      <c r="I637" s="2"/>
      <c r="J637" s="2"/>
      <c r="K637" s="325"/>
      <c r="L637" s="2"/>
      <c r="M637" s="2"/>
    </row>
    <row r="638" spans="1:13">
      <c r="A638" s="289"/>
      <c r="B638" s="2"/>
      <c r="C638" s="2"/>
      <c r="D638" s="2"/>
      <c r="E638" s="290"/>
      <c r="F638" s="2"/>
      <c r="G638" s="2"/>
      <c r="H638" s="290"/>
      <c r="I638" s="2"/>
      <c r="J638" s="2"/>
      <c r="K638" s="325"/>
      <c r="L638" s="2"/>
      <c r="M638" s="2"/>
    </row>
    <row r="639" spans="1:13">
      <c r="A639" s="289"/>
      <c r="B639" s="2"/>
      <c r="C639" s="2"/>
      <c r="D639" s="2"/>
      <c r="E639" s="290"/>
      <c r="F639" s="2"/>
      <c r="G639" s="2"/>
      <c r="H639" s="290"/>
      <c r="I639" s="2"/>
      <c r="J639" s="2"/>
      <c r="K639" s="325"/>
      <c r="L639" s="2"/>
      <c r="M639" s="2"/>
    </row>
    <row r="640" spans="1:13">
      <c r="A640" s="289"/>
      <c r="B640" s="2"/>
      <c r="C640" s="2"/>
      <c r="D640" s="2"/>
      <c r="E640" s="290"/>
      <c r="F640" s="2"/>
      <c r="G640" s="2"/>
      <c r="H640" s="290"/>
      <c r="I640" s="2"/>
      <c r="J640" s="2"/>
      <c r="K640" s="325"/>
      <c r="L640" s="2"/>
      <c r="M640" s="2"/>
    </row>
    <row r="641" spans="1:13">
      <c r="A641" s="289"/>
      <c r="B641" s="2"/>
      <c r="C641" s="2"/>
      <c r="D641" s="2"/>
      <c r="E641" s="290"/>
      <c r="F641" s="2"/>
      <c r="G641" s="2"/>
      <c r="H641" s="290"/>
      <c r="I641" s="2"/>
      <c r="J641" s="2"/>
      <c r="K641" s="325"/>
      <c r="L641" s="2"/>
      <c r="M641" s="2"/>
    </row>
    <row r="642" spans="1:13">
      <c r="A642" s="289"/>
      <c r="B642" s="2"/>
      <c r="C642" s="2"/>
      <c r="D642" s="2"/>
      <c r="E642" s="290"/>
      <c r="F642" s="2"/>
      <c r="G642" s="2"/>
      <c r="H642" s="290"/>
      <c r="I642" s="2"/>
      <c r="J642" s="2"/>
      <c r="K642" s="325"/>
      <c r="L642" s="2"/>
      <c r="M642" s="2"/>
    </row>
    <row r="643" spans="1:13">
      <c r="A643" s="289"/>
      <c r="B643" s="2"/>
      <c r="C643" s="2"/>
      <c r="D643" s="2"/>
      <c r="E643" s="290"/>
      <c r="F643" s="2"/>
      <c r="G643" s="2"/>
      <c r="H643" s="290"/>
      <c r="I643" s="2"/>
      <c r="J643" s="2"/>
      <c r="K643" s="325"/>
      <c r="L643" s="2"/>
      <c r="M643" s="2"/>
    </row>
    <row r="644" spans="1:13">
      <c r="A644" s="289"/>
      <c r="B644" s="2"/>
      <c r="C644" s="2"/>
      <c r="D644" s="2"/>
      <c r="E644" s="290"/>
      <c r="F644" s="2"/>
      <c r="G644" s="2"/>
      <c r="H644" s="290"/>
      <c r="I644" s="2"/>
      <c r="J644" s="2"/>
      <c r="K644" s="325"/>
      <c r="L644" s="2"/>
      <c r="M644" s="2"/>
    </row>
    <row r="645" spans="1:13">
      <c r="A645" s="289"/>
      <c r="B645" s="2"/>
      <c r="C645" s="2"/>
      <c r="D645" s="2"/>
      <c r="E645" s="290"/>
      <c r="F645" s="2"/>
      <c r="G645" s="2"/>
      <c r="H645" s="290"/>
      <c r="I645" s="2"/>
      <c r="J645" s="2"/>
      <c r="K645" s="325"/>
      <c r="L645" s="2"/>
      <c r="M645" s="2"/>
    </row>
    <row r="646" spans="1:13">
      <c r="A646" s="289"/>
      <c r="B646" s="2"/>
      <c r="C646" s="2"/>
      <c r="D646" s="2"/>
      <c r="E646" s="290"/>
      <c r="F646" s="2"/>
      <c r="G646" s="2"/>
      <c r="H646" s="290"/>
      <c r="I646" s="2"/>
      <c r="J646" s="2"/>
      <c r="K646" s="325"/>
      <c r="L646" s="2"/>
      <c r="M646" s="2"/>
    </row>
    <row r="647" spans="1:13">
      <c r="A647" s="289"/>
      <c r="B647" s="2"/>
      <c r="C647" s="2"/>
      <c r="D647" s="2"/>
      <c r="E647" s="290"/>
      <c r="F647" s="2"/>
      <c r="G647" s="2"/>
      <c r="H647" s="290"/>
      <c r="I647" s="2"/>
      <c r="J647" s="2"/>
      <c r="K647" s="325"/>
      <c r="L647" s="2"/>
      <c r="M647" s="2"/>
    </row>
    <row r="648" spans="1:13">
      <c r="A648" s="289"/>
      <c r="B648" s="2"/>
      <c r="C648" s="2"/>
      <c r="D648" s="2"/>
      <c r="E648" s="290"/>
      <c r="F648" s="2"/>
      <c r="G648" s="2"/>
      <c r="H648" s="290"/>
      <c r="I648" s="2"/>
      <c r="J648" s="2"/>
      <c r="K648" s="325"/>
      <c r="L648" s="2"/>
      <c r="M648" s="2"/>
    </row>
    <row r="649" spans="1:13">
      <c r="A649" s="289"/>
      <c r="B649" s="2"/>
      <c r="C649" s="2"/>
      <c r="D649" s="2"/>
      <c r="E649" s="290"/>
      <c r="F649" s="2"/>
      <c r="G649" s="2"/>
      <c r="H649" s="290"/>
      <c r="I649" s="2"/>
      <c r="J649" s="2"/>
      <c r="K649" s="325"/>
      <c r="L649" s="2"/>
      <c r="M649" s="2"/>
    </row>
    <row r="650" spans="1:13">
      <c r="A650" s="289"/>
      <c r="B650" s="2"/>
      <c r="C650" s="2"/>
      <c r="D650" s="2"/>
      <c r="E650" s="290"/>
      <c r="F650" s="2"/>
      <c r="G650" s="2"/>
      <c r="H650" s="290"/>
      <c r="I650" s="2"/>
      <c r="J650" s="2"/>
      <c r="K650" s="325"/>
      <c r="L650" s="2"/>
      <c r="M650" s="2"/>
    </row>
    <row r="651" spans="1:13">
      <c r="A651" s="289"/>
      <c r="B651" s="2"/>
      <c r="C651" s="2"/>
      <c r="D651" s="2"/>
      <c r="E651" s="290"/>
      <c r="F651" s="2"/>
      <c r="G651" s="2"/>
      <c r="H651" s="290"/>
      <c r="I651" s="2"/>
      <c r="J651" s="2"/>
      <c r="K651" s="325"/>
      <c r="L651" s="2"/>
      <c r="M651" s="2"/>
    </row>
    <row r="652" spans="1:13">
      <c r="A652" s="289"/>
      <c r="B652" s="2"/>
      <c r="C652" s="2"/>
      <c r="D652" s="2"/>
      <c r="E652" s="290"/>
      <c r="F652" s="2"/>
      <c r="G652" s="2"/>
      <c r="H652" s="290"/>
      <c r="I652" s="2"/>
      <c r="J652" s="2"/>
      <c r="K652" s="325"/>
      <c r="L652" s="2"/>
      <c r="M652" s="2"/>
    </row>
  </sheetData>
  <protectedRanges>
    <protectedRange sqref="B102:B108 B118 B111:B116" name="Intervalo2_1_1_1"/>
    <protectedRange sqref="B101" name="Intervalo2_1_1_1_1_2_1_1"/>
    <protectedRange sqref="B109" name="Intervalo2_1_1_1_1_2"/>
    <protectedRange sqref="B110" name="Intervalo2_1_1_1_2"/>
    <protectedRange sqref="B86:B92 B95:B100 B40:B84" name="Intervalo2_1_1_1_1"/>
    <protectedRange sqref="D9 D5 D22" name="Intervalo2_1_1_1_1_1_1"/>
    <protectedRange sqref="B2:B35 B37:B39" name="Intervalo2_1_1_1_1_2_1_2"/>
    <protectedRange sqref="D6 D4" name="Intervalo2_1_1_1_1_1_2_1"/>
    <protectedRange sqref="D7" name="Intervalo2_1_1_1_1_1_4_1"/>
    <protectedRange sqref="D8" name="Intervalo2_1_1_1_1_1_5_1"/>
    <protectedRange sqref="B36 B85" name="Intervalo2_1_1_1_1_2_1_1_1"/>
    <protectedRange sqref="D41" name="Intervalo2_1_1_1_1_1_6_1_1"/>
    <protectedRange sqref="D50" name="Intervalo2_1_1_1_1_1_3_1_1_1"/>
    <protectedRange sqref="B93" name="Intervalo2_1_1_1_1_3"/>
    <protectedRange sqref="B94" name="Intervalo2_1_1_1_2_2"/>
  </protectedRanges>
  <autoFilter ref="A1:L111"/>
  <printOptions horizontalCentered="1" verticalCentered="1"/>
  <pageMargins left="0.25" right="0.25" top="0.75" bottom="0.75" header="0.3" footer="0.3"/>
  <pageSetup paperSize="9" scale="31" orientation="landscape" r:id="rId1"/>
  <rowBreaks count="1" manualBreakCount="1">
    <brk id="68" max="16383" man="1"/>
  </rowBreaks>
  <colBreaks count="1" manualBreakCount="1">
    <brk id="12" max="1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topLeftCell="B1" zoomScale="80" zoomScaleNormal="80" workbookViewId="0">
      <selection activeCell="G4" sqref="G4"/>
    </sheetView>
  </sheetViews>
  <sheetFormatPr defaultColWidth="9" defaultRowHeight="15"/>
  <cols>
    <col min="1" max="1" width="38.28515625" style="2" customWidth="1"/>
    <col min="2" max="2" width="71.7109375" style="2" bestFit="1" customWidth="1"/>
    <col min="3" max="3" width="26" style="2" customWidth="1"/>
    <col min="4" max="4" width="19" style="2" customWidth="1"/>
    <col min="5" max="5" width="28" style="2" customWidth="1"/>
    <col min="6" max="6" width="35" style="2" customWidth="1"/>
    <col min="7" max="7" width="23.42578125" style="2" customWidth="1"/>
    <col min="8" max="8" width="31.140625" style="2" customWidth="1"/>
    <col min="9" max="9" width="14.28515625" style="2" customWidth="1"/>
    <col min="10" max="10" width="28.5703125" style="2" customWidth="1"/>
    <col min="11" max="11" width="11.5703125" style="2" customWidth="1"/>
    <col min="12" max="259" width="9.140625" style="2"/>
    <col min="260" max="261" width="14.28515625" style="2" customWidth="1"/>
    <col min="262" max="262" width="20.7109375" style="2" customWidth="1"/>
    <col min="263" max="263" width="50.7109375" style="2" customWidth="1"/>
    <col min="264" max="264" width="18.42578125" style="2" customWidth="1"/>
    <col min="265" max="265" width="14.28515625" style="2" customWidth="1"/>
    <col min="266" max="266" width="28.5703125" style="2" customWidth="1"/>
    <col min="267" max="267" width="11.5703125" style="2" customWidth="1"/>
    <col min="268" max="515" width="9.140625" style="2"/>
    <col min="516" max="517" width="14.28515625" style="2" customWidth="1"/>
    <col min="518" max="518" width="20.7109375" style="2" customWidth="1"/>
    <col min="519" max="519" width="50.7109375" style="2" customWidth="1"/>
    <col min="520" max="520" width="18.42578125" style="2" customWidth="1"/>
    <col min="521" max="521" width="14.28515625" style="2" customWidth="1"/>
    <col min="522" max="522" width="28.5703125" style="2" customWidth="1"/>
    <col min="523" max="523" width="11.5703125" style="2" customWidth="1"/>
    <col min="524" max="771" width="9.140625" style="2"/>
    <col min="772" max="773" width="14.28515625" style="2" customWidth="1"/>
    <col min="774" max="774" width="20.7109375" style="2" customWidth="1"/>
    <col min="775" max="775" width="50.7109375" style="2" customWidth="1"/>
    <col min="776" max="776" width="18.42578125" style="2" customWidth="1"/>
    <col min="777" max="777" width="14.28515625" style="2" customWidth="1"/>
    <col min="778" max="778" width="28.5703125" style="2" customWidth="1"/>
    <col min="779" max="779" width="11.5703125" style="2" customWidth="1"/>
    <col min="780" max="1027" width="9.140625" style="2"/>
    <col min="1028" max="1029" width="14.28515625" style="2" customWidth="1"/>
    <col min="1030" max="1030" width="20.7109375" style="2" customWidth="1"/>
    <col min="1031" max="1031" width="50.7109375" style="2" customWidth="1"/>
    <col min="1032" max="1032" width="18.42578125" style="2" customWidth="1"/>
    <col min="1033" max="1033" width="14.28515625" style="2" customWidth="1"/>
    <col min="1034" max="1034" width="28.5703125" style="2" customWidth="1"/>
    <col min="1035" max="1035" width="11.5703125" style="2" customWidth="1"/>
    <col min="1036" max="1283" width="9.140625" style="2"/>
    <col min="1284" max="1285" width="14.28515625" style="2" customWidth="1"/>
    <col min="1286" max="1286" width="20.7109375" style="2" customWidth="1"/>
    <col min="1287" max="1287" width="50.7109375" style="2" customWidth="1"/>
    <col min="1288" max="1288" width="18.42578125" style="2" customWidth="1"/>
    <col min="1289" max="1289" width="14.28515625" style="2" customWidth="1"/>
    <col min="1290" max="1290" width="28.5703125" style="2" customWidth="1"/>
    <col min="1291" max="1291" width="11.5703125" style="2" customWidth="1"/>
    <col min="1292" max="1539" width="9.140625" style="2"/>
    <col min="1540" max="1541" width="14.28515625" style="2" customWidth="1"/>
    <col min="1542" max="1542" width="20.7109375" style="2" customWidth="1"/>
    <col min="1543" max="1543" width="50.7109375" style="2" customWidth="1"/>
    <col min="1544" max="1544" width="18.42578125" style="2" customWidth="1"/>
    <col min="1545" max="1545" width="14.28515625" style="2" customWidth="1"/>
    <col min="1546" max="1546" width="28.5703125" style="2" customWidth="1"/>
    <col min="1547" max="1547" width="11.5703125" style="2" customWidth="1"/>
    <col min="1548" max="1795" width="9.140625" style="2"/>
    <col min="1796" max="1797" width="14.28515625" style="2" customWidth="1"/>
    <col min="1798" max="1798" width="20.7109375" style="2" customWidth="1"/>
    <col min="1799" max="1799" width="50.7109375" style="2" customWidth="1"/>
    <col min="1800" max="1800" width="18.42578125" style="2" customWidth="1"/>
    <col min="1801" max="1801" width="14.28515625" style="2" customWidth="1"/>
    <col min="1802" max="1802" width="28.5703125" style="2" customWidth="1"/>
    <col min="1803" max="1803" width="11.5703125" style="2" customWidth="1"/>
    <col min="1804" max="2051" width="9.140625" style="2"/>
    <col min="2052" max="2053" width="14.28515625" style="2" customWidth="1"/>
    <col min="2054" max="2054" width="20.7109375" style="2" customWidth="1"/>
    <col min="2055" max="2055" width="50.7109375" style="2" customWidth="1"/>
    <col min="2056" max="2056" width="18.42578125" style="2" customWidth="1"/>
    <col min="2057" max="2057" width="14.28515625" style="2" customWidth="1"/>
    <col min="2058" max="2058" width="28.5703125" style="2" customWidth="1"/>
    <col min="2059" max="2059" width="11.5703125" style="2" customWidth="1"/>
    <col min="2060" max="2307" width="9.140625" style="2"/>
    <col min="2308" max="2309" width="14.28515625" style="2" customWidth="1"/>
    <col min="2310" max="2310" width="20.7109375" style="2" customWidth="1"/>
    <col min="2311" max="2311" width="50.7109375" style="2" customWidth="1"/>
    <col min="2312" max="2312" width="18.42578125" style="2" customWidth="1"/>
    <col min="2313" max="2313" width="14.28515625" style="2" customWidth="1"/>
    <col min="2314" max="2314" width="28.5703125" style="2" customWidth="1"/>
    <col min="2315" max="2315" width="11.5703125" style="2" customWidth="1"/>
    <col min="2316" max="2563" width="9.140625" style="2"/>
    <col min="2564" max="2565" width="14.28515625" style="2" customWidth="1"/>
    <col min="2566" max="2566" width="20.7109375" style="2" customWidth="1"/>
    <col min="2567" max="2567" width="50.7109375" style="2" customWidth="1"/>
    <col min="2568" max="2568" width="18.42578125" style="2" customWidth="1"/>
    <col min="2569" max="2569" width="14.28515625" style="2" customWidth="1"/>
    <col min="2570" max="2570" width="28.5703125" style="2" customWidth="1"/>
    <col min="2571" max="2571" width="11.5703125" style="2" customWidth="1"/>
    <col min="2572" max="2819" width="9.140625" style="2"/>
    <col min="2820" max="2821" width="14.28515625" style="2" customWidth="1"/>
    <col min="2822" max="2822" width="20.7109375" style="2" customWidth="1"/>
    <col min="2823" max="2823" width="50.7109375" style="2" customWidth="1"/>
    <col min="2824" max="2824" width="18.42578125" style="2" customWidth="1"/>
    <col min="2825" max="2825" width="14.28515625" style="2" customWidth="1"/>
    <col min="2826" max="2826" width="28.5703125" style="2" customWidth="1"/>
    <col min="2827" max="2827" width="11.5703125" style="2" customWidth="1"/>
    <col min="2828" max="3075" width="9.140625" style="2"/>
    <col min="3076" max="3077" width="14.28515625" style="2" customWidth="1"/>
    <col min="3078" max="3078" width="20.7109375" style="2" customWidth="1"/>
    <col min="3079" max="3079" width="50.7109375" style="2" customWidth="1"/>
    <col min="3080" max="3080" width="18.42578125" style="2" customWidth="1"/>
    <col min="3081" max="3081" width="14.28515625" style="2" customWidth="1"/>
    <col min="3082" max="3082" width="28.5703125" style="2" customWidth="1"/>
    <col min="3083" max="3083" width="11.5703125" style="2" customWidth="1"/>
    <col min="3084" max="3331" width="9.140625" style="2"/>
    <col min="3332" max="3333" width="14.28515625" style="2" customWidth="1"/>
    <col min="3334" max="3334" width="20.7109375" style="2" customWidth="1"/>
    <col min="3335" max="3335" width="50.7109375" style="2" customWidth="1"/>
    <col min="3336" max="3336" width="18.42578125" style="2" customWidth="1"/>
    <col min="3337" max="3337" width="14.28515625" style="2" customWidth="1"/>
    <col min="3338" max="3338" width="28.5703125" style="2" customWidth="1"/>
    <col min="3339" max="3339" width="11.5703125" style="2" customWidth="1"/>
    <col min="3340" max="3587" width="9.140625" style="2"/>
    <col min="3588" max="3589" width="14.28515625" style="2" customWidth="1"/>
    <col min="3590" max="3590" width="20.7109375" style="2" customWidth="1"/>
    <col min="3591" max="3591" width="50.7109375" style="2" customWidth="1"/>
    <col min="3592" max="3592" width="18.42578125" style="2" customWidth="1"/>
    <col min="3593" max="3593" width="14.28515625" style="2" customWidth="1"/>
    <col min="3594" max="3594" width="28.5703125" style="2" customWidth="1"/>
    <col min="3595" max="3595" width="11.5703125" style="2" customWidth="1"/>
    <col min="3596" max="3843" width="9.140625" style="2"/>
    <col min="3844" max="3845" width="14.28515625" style="2" customWidth="1"/>
    <col min="3846" max="3846" width="20.7109375" style="2" customWidth="1"/>
    <col min="3847" max="3847" width="50.7109375" style="2" customWidth="1"/>
    <col min="3848" max="3848" width="18.42578125" style="2" customWidth="1"/>
    <col min="3849" max="3849" width="14.28515625" style="2" customWidth="1"/>
    <col min="3850" max="3850" width="28.5703125" style="2" customWidth="1"/>
    <col min="3851" max="3851" width="11.5703125" style="2" customWidth="1"/>
    <col min="3852" max="4099" width="9.140625" style="2"/>
    <col min="4100" max="4101" width="14.28515625" style="2" customWidth="1"/>
    <col min="4102" max="4102" width="20.7109375" style="2" customWidth="1"/>
    <col min="4103" max="4103" width="50.7109375" style="2" customWidth="1"/>
    <col min="4104" max="4104" width="18.42578125" style="2" customWidth="1"/>
    <col min="4105" max="4105" width="14.28515625" style="2" customWidth="1"/>
    <col min="4106" max="4106" width="28.5703125" style="2" customWidth="1"/>
    <col min="4107" max="4107" width="11.5703125" style="2" customWidth="1"/>
    <col min="4108" max="4355" width="9.140625" style="2"/>
    <col min="4356" max="4357" width="14.28515625" style="2" customWidth="1"/>
    <col min="4358" max="4358" width="20.7109375" style="2" customWidth="1"/>
    <col min="4359" max="4359" width="50.7109375" style="2" customWidth="1"/>
    <col min="4360" max="4360" width="18.42578125" style="2" customWidth="1"/>
    <col min="4361" max="4361" width="14.28515625" style="2" customWidth="1"/>
    <col min="4362" max="4362" width="28.5703125" style="2" customWidth="1"/>
    <col min="4363" max="4363" width="11.5703125" style="2" customWidth="1"/>
    <col min="4364" max="4611" width="9.140625" style="2"/>
    <col min="4612" max="4613" width="14.28515625" style="2" customWidth="1"/>
    <col min="4614" max="4614" width="20.7109375" style="2" customWidth="1"/>
    <col min="4615" max="4615" width="50.7109375" style="2" customWidth="1"/>
    <col min="4616" max="4616" width="18.42578125" style="2" customWidth="1"/>
    <col min="4617" max="4617" width="14.28515625" style="2" customWidth="1"/>
    <col min="4618" max="4618" width="28.5703125" style="2" customWidth="1"/>
    <col min="4619" max="4619" width="11.5703125" style="2" customWidth="1"/>
    <col min="4620" max="4867" width="9.140625" style="2"/>
    <col min="4868" max="4869" width="14.28515625" style="2" customWidth="1"/>
    <col min="4870" max="4870" width="20.7109375" style="2" customWidth="1"/>
    <col min="4871" max="4871" width="50.7109375" style="2" customWidth="1"/>
    <col min="4872" max="4872" width="18.42578125" style="2" customWidth="1"/>
    <col min="4873" max="4873" width="14.28515625" style="2" customWidth="1"/>
    <col min="4874" max="4874" width="28.5703125" style="2" customWidth="1"/>
    <col min="4875" max="4875" width="11.5703125" style="2" customWidth="1"/>
    <col min="4876" max="5123" width="9.140625" style="2"/>
    <col min="5124" max="5125" width="14.28515625" style="2" customWidth="1"/>
    <col min="5126" max="5126" width="20.7109375" style="2" customWidth="1"/>
    <col min="5127" max="5127" width="50.7109375" style="2" customWidth="1"/>
    <col min="5128" max="5128" width="18.42578125" style="2" customWidth="1"/>
    <col min="5129" max="5129" width="14.28515625" style="2" customWidth="1"/>
    <col min="5130" max="5130" width="28.5703125" style="2" customWidth="1"/>
    <col min="5131" max="5131" width="11.5703125" style="2" customWidth="1"/>
    <col min="5132" max="5379" width="9.140625" style="2"/>
    <col min="5380" max="5381" width="14.28515625" style="2" customWidth="1"/>
    <col min="5382" max="5382" width="20.7109375" style="2" customWidth="1"/>
    <col min="5383" max="5383" width="50.7109375" style="2" customWidth="1"/>
    <col min="5384" max="5384" width="18.42578125" style="2" customWidth="1"/>
    <col min="5385" max="5385" width="14.28515625" style="2" customWidth="1"/>
    <col min="5386" max="5386" width="28.5703125" style="2" customWidth="1"/>
    <col min="5387" max="5387" width="11.5703125" style="2" customWidth="1"/>
    <col min="5388" max="5635" width="9.140625" style="2"/>
    <col min="5636" max="5637" width="14.28515625" style="2" customWidth="1"/>
    <col min="5638" max="5638" width="20.7109375" style="2" customWidth="1"/>
    <col min="5639" max="5639" width="50.7109375" style="2" customWidth="1"/>
    <col min="5640" max="5640" width="18.42578125" style="2" customWidth="1"/>
    <col min="5641" max="5641" width="14.28515625" style="2" customWidth="1"/>
    <col min="5642" max="5642" width="28.5703125" style="2" customWidth="1"/>
    <col min="5643" max="5643" width="11.5703125" style="2" customWidth="1"/>
    <col min="5644" max="5891" width="9.140625" style="2"/>
    <col min="5892" max="5893" width="14.28515625" style="2" customWidth="1"/>
    <col min="5894" max="5894" width="20.7109375" style="2" customWidth="1"/>
    <col min="5895" max="5895" width="50.7109375" style="2" customWidth="1"/>
    <col min="5896" max="5896" width="18.42578125" style="2" customWidth="1"/>
    <col min="5897" max="5897" width="14.28515625" style="2" customWidth="1"/>
    <col min="5898" max="5898" width="28.5703125" style="2" customWidth="1"/>
    <col min="5899" max="5899" width="11.5703125" style="2" customWidth="1"/>
    <col min="5900" max="6147" width="9.140625" style="2"/>
    <col min="6148" max="6149" width="14.28515625" style="2" customWidth="1"/>
    <col min="6150" max="6150" width="20.7109375" style="2" customWidth="1"/>
    <col min="6151" max="6151" width="50.7109375" style="2" customWidth="1"/>
    <col min="6152" max="6152" width="18.42578125" style="2" customWidth="1"/>
    <col min="6153" max="6153" width="14.28515625" style="2" customWidth="1"/>
    <col min="6154" max="6154" width="28.5703125" style="2" customWidth="1"/>
    <col min="6155" max="6155" width="11.5703125" style="2" customWidth="1"/>
    <col min="6156" max="6403" width="9.140625" style="2"/>
    <col min="6404" max="6405" width="14.28515625" style="2" customWidth="1"/>
    <col min="6406" max="6406" width="20.7109375" style="2" customWidth="1"/>
    <col min="6407" max="6407" width="50.7109375" style="2" customWidth="1"/>
    <col min="6408" max="6408" width="18.42578125" style="2" customWidth="1"/>
    <col min="6409" max="6409" width="14.28515625" style="2" customWidth="1"/>
    <col min="6410" max="6410" width="28.5703125" style="2" customWidth="1"/>
    <col min="6411" max="6411" width="11.5703125" style="2" customWidth="1"/>
    <col min="6412" max="6659" width="9.140625" style="2"/>
    <col min="6660" max="6661" width="14.28515625" style="2" customWidth="1"/>
    <col min="6662" max="6662" width="20.7109375" style="2" customWidth="1"/>
    <col min="6663" max="6663" width="50.7109375" style="2" customWidth="1"/>
    <col min="6664" max="6664" width="18.42578125" style="2" customWidth="1"/>
    <col min="6665" max="6665" width="14.28515625" style="2" customWidth="1"/>
    <col min="6666" max="6666" width="28.5703125" style="2" customWidth="1"/>
    <col min="6667" max="6667" width="11.5703125" style="2" customWidth="1"/>
    <col min="6668" max="6915" width="9.140625" style="2"/>
    <col min="6916" max="6917" width="14.28515625" style="2" customWidth="1"/>
    <col min="6918" max="6918" width="20.7109375" style="2" customWidth="1"/>
    <col min="6919" max="6919" width="50.7109375" style="2" customWidth="1"/>
    <col min="6920" max="6920" width="18.42578125" style="2" customWidth="1"/>
    <col min="6921" max="6921" width="14.28515625" style="2" customWidth="1"/>
    <col min="6922" max="6922" width="28.5703125" style="2" customWidth="1"/>
    <col min="6923" max="6923" width="11.5703125" style="2" customWidth="1"/>
    <col min="6924" max="7171" width="9.140625" style="2"/>
    <col min="7172" max="7173" width="14.28515625" style="2" customWidth="1"/>
    <col min="7174" max="7174" width="20.7109375" style="2" customWidth="1"/>
    <col min="7175" max="7175" width="50.7109375" style="2" customWidth="1"/>
    <col min="7176" max="7176" width="18.42578125" style="2" customWidth="1"/>
    <col min="7177" max="7177" width="14.28515625" style="2" customWidth="1"/>
    <col min="7178" max="7178" width="28.5703125" style="2" customWidth="1"/>
    <col min="7179" max="7179" width="11.5703125" style="2" customWidth="1"/>
    <col min="7180" max="7427" width="9.140625" style="2"/>
    <col min="7428" max="7429" width="14.28515625" style="2" customWidth="1"/>
    <col min="7430" max="7430" width="20.7109375" style="2" customWidth="1"/>
    <col min="7431" max="7431" width="50.7109375" style="2" customWidth="1"/>
    <col min="7432" max="7432" width="18.42578125" style="2" customWidth="1"/>
    <col min="7433" max="7433" width="14.28515625" style="2" customWidth="1"/>
    <col min="7434" max="7434" width="28.5703125" style="2" customWidth="1"/>
    <col min="7435" max="7435" width="11.5703125" style="2" customWidth="1"/>
    <col min="7436" max="7683" width="9.140625" style="2"/>
    <col min="7684" max="7685" width="14.28515625" style="2" customWidth="1"/>
    <col min="7686" max="7686" width="20.7109375" style="2" customWidth="1"/>
    <col min="7687" max="7687" width="50.7109375" style="2" customWidth="1"/>
    <col min="7688" max="7688" width="18.42578125" style="2" customWidth="1"/>
    <col min="7689" max="7689" width="14.28515625" style="2" customWidth="1"/>
    <col min="7690" max="7690" width="28.5703125" style="2" customWidth="1"/>
    <col min="7691" max="7691" width="11.5703125" style="2" customWidth="1"/>
    <col min="7692" max="7939" width="9.140625" style="2"/>
    <col min="7940" max="7941" width="14.28515625" style="2" customWidth="1"/>
    <col min="7942" max="7942" width="20.7109375" style="2" customWidth="1"/>
    <col min="7943" max="7943" width="50.7109375" style="2" customWidth="1"/>
    <col min="7944" max="7944" width="18.42578125" style="2" customWidth="1"/>
    <col min="7945" max="7945" width="14.28515625" style="2" customWidth="1"/>
    <col min="7946" max="7946" width="28.5703125" style="2" customWidth="1"/>
    <col min="7947" max="7947" width="11.5703125" style="2" customWidth="1"/>
    <col min="7948" max="8195" width="9.140625" style="2"/>
    <col min="8196" max="8197" width="14.28515625" style="2" customWidth="1"/>
    <col min="8198" max="8198" width="20.7109375" style="2" customWidth="1"/>
    <col min="8199" max="8199" width="50.7109375" style="2" customWidth="1"/>
    <col min="8200" max="8200" width="18.42578125" style="2" customWidth="1"/>
    <col min="8201" max="8201" width="14.28515625" style="2" customWidth="1"/>
    <col min="8202" max="8202" width="28.5703125" style="2" customWidth="1"/>
    <col min="8203" max="8203" width="11.5703125" style="2" customWidth="1"/>
    <col min="8204" max="8451" width="9.140625" style="2"/>
    <col min="8452" max="8453" width="14.28515625" style="2" customWidth="1"/>
    <col min="8454" max="8454" width="20.7109375" style="2" customWidth="1"/>
    <col min="8455" max="8455" width="50.7109375" style="2" customWidth="1"/>
    <col min="8456" max="8456" width="18.42578125" style="2" customWidth="1"/>
    <col min="8457" max="8457" width="14.28515625" style="2" customWidth="1"/>
    <col min="8458" max="8458" width="28.5703125" style="2" customWidth="1"/>
    <col min="8459" max="8459" width="11.5703125" style="2" customWidth="1"/>
    <col min="8460" max="8707" width="9.140625" style="2"/>
    <col min="8708" max="8709" width="14.28515625" style="2" customWidth="1"/>
    <col min="8710" max="8710" width="20.7109375" style="2" customWidth="1"/>
    <col min="8711" max="8711" width="50.7109375" style="2" customWidth="1"/>
    <col min="8712" max="8712" width="18.42578125" style="2" customWidth="1"/>
    <col min="8713" max="8713" width="14.28515625" style="2" customWidth="1"/>
    <col min="8714" max="8714" width="28.5703125" style="2" customWidth="1"/>
    <col min="8715" max="8715" width="11.5703125" style="2" customWidth="1"/>
    <col min="8716" max="8963" width="9.140625" style="2"/>
    <col min="8964" max="8965" width="14.28515625" style="2" customWidth="1"/>
    <col min="8966" max="8966" width="20.7109375" style="2" customWidth="1"/>
    <col min="8967" max="8967" width="50.7109375" style="2" customWidth="1"/>
    <col min="8968" max="8968" width="18.42578125" style="2" customWidth="1"/>
    <col min="8969" max="8969" width="14.28515625" style="2" customWidth="1"/>
    <col min="8970" max="8970" width="28.5703125" style="2" customWidth="1"/>
    <col min="8971" max="8971" width="11.5703125" style="2" customWidth="1"/>
    <col min="8972" max="9219" width="9.140625" style="2"/>
    <col min="9220" max="9221" width="14.28515625" style="2" customWidth="1"/>
    <col min="9222" max="9222" width="20.7109375" style="2" customWidth="1"/>
    <col min="9223" max="9223" width="50.7109375" style="2" customWidth="1"/>
    <col min="9224" max="9224" width="18.42578125" style="2" customWidth="1"/>
    <col min="9225" max="9225" width="14.28515625" style="2" customWidth="1"/>
    <col min="9226" max="9226" width="28.5703125" style="2" customWidth="1"/>
    <col min="9227" max="9227" width="11.5703125" style="2" customWidth="1"/>
    <col min="9228" max="9475" width="9.140625" style="2"/>
    <col min="9476" max="9477" width="14.28515625" style="2" customWidth="1"/>
    <col min="9478" max="9478" width="20.7109375" style="2" customWidth="1"/>
    <col min="9479" max="9479" width="50.7109375" style="2" customWidth="1"/>
    <col min="9480" max="9480" width="18.42578125" style="2" customWidth="1"/>
    <col min="9481" max="9481" width="14.28515625" style="2" customWidth="1"/>
    <col min="9482" max="9482" width="28.5703125" style="2" customWidth="1"/>
    <col min="9483" max="9483" width="11.5703125" style="2" customWidth="1"/>
    <col min="9484" max="9731" width="9.140625" style="2"/>
    <col min="9732" max="9733" width="14.28515625" style="2" customWidth="1"/>
    <col min="9734" max="9734" width="20.7109375" style="2" customWidth="1"/>
    <col min="9735" max="9735" width="50.7109375" style="2" customWidth="1"/>
    <col min="9736" max="9736" width="18.42578125" style="2" customWidth="1"/>
    <col min="9737" max="9737" width="14.28515625" style="2" customWidth="1"/>
    <col min="9738" max="9738" width="28.5703125" style="2" customWidth="1"/>
    <col min="9739" max="9739" width="11.5703125" style="2" customWidth="1"/>
    <col min="9740" max="9987" width="9.140625" style="2"/>
    <col min="9988" max="9989" width="14.28515625" style="2" customWidth="1"/>
    <col min="9990" max="9990" width="20.7109375" style="2" customWidth="1"/>
    <col min="9991" max="9991" width="50.7109375" style="2" customWidth="1"/>
    <col min="9992" max="9992" width="18.42578125" style="2" customWidth="1"/>
    <col min="9993" max="9993" width="14.28515625" style="2" customWidth="1"/>
    <col min="9994" max="9994" width="28.5703125" style="2" customWidth="1"/>
    <col min="9995" max="9995" width="11.5703125" style="2" customWidth="1"/>
    <col min="9996" max="10243" width="9.140625" style="2"/>
    <col min="10244" max="10245" width="14.28515625" style="2" customWidth="1"/>
    <col min="10246" max="10246" width="20.7109375" style="2" customWidth="1"/>
    <col min="10247" max="10247" width="50.7109375" style="2" customWidth="1"/>
    <col min="10248" max="10248" width="18.42578125" style="2" customWidth="1"/>
    <col min="10249" max="10249" width="14.28515625" style="2" customWidth="1"/>
    <col min="10250" max="10250" width="28.5703125" style="2" customWidth="1"/>
    <col min="10251" max="10251" width="11.5703125" style="2" customWidth="1"/>
    <col min="10252" max="10499" width="9.140625" style="2"/>
    <col min="10500" max="10501" width="14.28515625" style="2" customWidth="1"/>
    <col min="10502" max="10502" width="20.7109375" style="2" customWidth="1"/>
    <col min="10503" max="10503" width="50.7109375" style="2" customWidth="1"/>
    <col min="10504" max="10504" width="18.42578125" style="2" customWidth="1"/>
    <col min="10505" max="10505" width="14.28515625" style="2" customWidth="1"/>
    <col min="10506" max="10506" width="28.5703125" style="2" customWidth="1"/>
    <col min="10507" max="10507" width="11.5703125" style="2" customWidth="1"/>
    <col min="10508" max="10755" width="9.140625" style="2"/>
    <col min="10756" max="10757" width="14.28515625" style="2" customWidth="1"/>
    <col min="10758" max="10758" width="20.7109375" style="2" customWidth="1"/>
    <col min="10759" max="10759" width="50.7109375" style="2" customWidth="1"/>
    <col min="10760" max="10760" width="18.42578125" style="2" customWidth="1"/>
    <col min="10761" max="10761" width="14.28515625" style="2" customWidth="1"/>
    <col min="10762" max="10762" width="28.5703125" style="2" customWidth="1"/>
    <col min="10763" max="10763" width="11.5703125" style="2" customWidth="1"/>
    <col min="10764" max="11011" width="9.140625" style="2"/>
    <col min="11012" max="11013" width="14.28515625" style="2" customWidth="1"/>
    <col min="11014" max="11014" width="20.7109375" style="2" customWidth="1"/>
    <col min="11015" max="11015" width="50.7109375" style="2" customWidth="1"/>
    <col min="11016" max="11016" width="18.42578125" style="2" customWidth="1"/>
    <col min="11017" max="11017" width="14.28515625" style="2" customWidth="1"/>
    <col min="11018" max="11018" width="28.5703125" style="2" customWidth="1"/>
    <col min="11019" max="11019" width="11.5703125" style="2" customWidth="1"/>
    <col min="11020" max="11267" width="9.140625" style="2"/>
    <col min="11268" max="11269" width="14.28515625" style="2" customWidth="1"/>
    <col min="11270" max="11270" width="20.7109375" style="2" customWidth="1"/>
    <col min="11271" max="11271" width="50.7109375" style="2" customWidth="1"/>
    <col min="11272" max="11272" width="18.42578125" style="2" customWidth="1"/>
    <col min="11273" max="11273" width="14.28515625" style="2" customWidth="1"/>
    <col min="11274" max="11274" width="28.5703125" style="2" customWidth="1"/>
    <col min="11275" max="11275" width="11.5703125" style="2" customWidth="1"/>
    <col min="11276" max="11523" width="9.140625" style="2"/>
    <col min="11524" max="11525" width="14.28515625" style="2" customWidth="1"/>
    <col min="11526" max="11526" width="20.7109375" style="2" customWidth="1"/>
    <col min="11527" max="11527" width="50.7109375" style="2" customWidth="1"/>
    <col min="11528" max="11528" width="18.42578125" style="2" customWidth="1"/>
    <col min="11529" max="11529" width="14.28515625" style="2" customWidth="1"/>
    <col min="11530" max="11530" width="28.5703125" style="2" customWidth="1"/>
    <col min="11531" max="11531" width="11.5703125" style="2" customWidth="1"/>
    <col min="11532" max="11779" width="9.140625" style="2"/>
    <col min="11780" max="11781" width="14.28515625" style="2" customWidth="1"/>
    <col min="11782" max="11782" width="20.7109375" style="2" customWidth="1"/>
    <col min="11783" max="11783" width="50.7109375" style="2" customWidth="1"/>
    <col min="11784" max="11784" width="18.42578125" style="2" customWidth="1"/>
    <col min="11785" max="11785" width="14.28515625" style="2" customWidth="1"/>
    <col min="11786" max="11786" width="28.5703125" style="2" customWidth="1"/>
    <col min="11787" max="11787" width="11.5703125" style="2" customWidth="1"/>
    <col min="11788" max="12035" width="9.140625" style="2"/>
    <col min="12036" max="12037" width="14.28515625" style="2" customWidth="1"/>
    <col min="12038" max="12038" width="20.7109375" style="2" customWidth="1"/>
    <col min="12039" max="12039" width="50.7109375" style="2" customWidth="1"/>
    <col min="12040" max="12040" width="18.42578125" style="2" customWidth="1"/>
    <col min="12041" max="12041" width="14.28515625" style="2" customWidth="1"/>
    <col min="12042" max="12042" width="28.5703125" style="2" customWidth="1"/>
    <col min="12043" max="12043" width="11.5703125" style="2" customWidth="1"/>
    <col min="12044" max="12291" width="9.140625" style="2"/>
    <col min="12292" max="12293" width="14.28515625" style="2" customWidth="1"/>
    <col min="12294" max="12294" width="20.7109375" style="2" customWidth="1"/>
    <col min="12295" max="12295" width="50.7109375" style="2" customWidth="1"/>
    <col min="12296" max="12296" width="18.42578125" style="2" customWidth="1"/>
    <col min="12297" max="12297" width="14.28515625" style="2" customWidth="1"/>
    <col min="12298" max="12298" width="28.5703125" style="2" customWidth="1"/>
    <col min="12299" max="12299" width="11.5703125" style="2" customWidth="1"/>
    <col min="12300" max="12547" width="9.140625" style="2"/>
    <col min="12548" max="12549" width="14.28515625" style="2" customWidth="1"/>
    <col min="12550" max="12550" width="20.7109375" style="2" customWidth="1"/>
    <col min="12551" max="12551" width="50.7109375" style="2" customWidth="1"/>
    <col min="12552" max="12552" width="18.42578125" style="2" customWidth="1"/>
    <col min="12553" max="12553" width="14.28515625" style="2" customWidth="1"/>
    <col min="12554" max="12554" width="28.5703125" style="2" customWidth="1"/>
    <col min="12555" max="12555" width="11.5703125" style="2" customWidth="1"/>
    <col min="12556" max="12803" width="9.140625" style="2"/>
    <col min="12804" max="12805" width="14.28515625" style="2" customWidth="1"/>
    <col min="12806" max="12806" width="20.7109375" style="2" customWidth="1"/>
    <col min="12807" max="12807" width="50.7109375" style="2" customWidth="1"/>
    <col min="12808" max="12808" width="18.42578125" style="2" customWidth="1"/>
    <col min="12809" max="12809" width="14.28515625" style="2" customWidth="1"/>
    <col min="12810" max="12810" width="28.5703125" style="2" customWidth="1"/>
    <col min="12811" max="12811" width="11.5703125" style="2" customWidth="1"/>
    <col min="12812" max="13059" width="9.140625" style="2"/>
    <col min="13060" max="13061" width="14.28515625" style="2" customWidth="1"/>
    <col min="13062" max="13062" width="20.7109375" style="2" customWidth="1"/>
    <col min="13063" max="13063" width="50.7109375" style="2" customWidth="1"/>
    <col min="13064" max="13064" width="18.42578125" style="2" customWidth="1"/>
    <col min="13065" max="13065" width="14.28515625" style="2" customWidth="1"/>
    <col min="13066" max="13066" width="28.5703125" style="2" customWidth="1"/>
    <col min="13067" max="13067" width="11.5703125" style="2" customWidth="1"/>
    <col min="13068" max="13315" width="9.140625" style="2"/>
    <col min="13316" max="13317" width="14.28515625" style="2" customWidth="1"/>
    <col min="13318" max="13318" width="20.7109375" style="2" customWidth="1"/>
    <col min="13319" max="13319" width="50.7109375" style="2" customWidth="1"/>
    <col min="13320" max="13320" width="18.42578125" style="2" customWidth="1"/>
    <col min="13321" max="13321" width="14.28515625" style="2" customWidth="1"/>
    <col min="13322" max="13322" width="28.5703125" style="2" customWidth="1"/>
    <col min="13323" max="13323" width="11.5703125" style="2" customWidth="1"/>
    <col min="13324" max="13571" width="9.140625" style="2"/>
    <col min="13572" max="13573" width="14.28515625" style="2" customWidth="1"/>
    <col min="13574" max="13574" width="20.7109375" style="2" customWidth="1"/>
    <col min="13575" max="13575" width="50.7109375" style="2" customWidth="1"/>
    <col min="13576" max="13576" width="18.42578125" style="2" customWidth="1"/>
    <col min="13577" max="13577" width="14.28515625" style="2" customWidth="1"/>
    <col min="13578" max="13578" width="28.5703125" style="2" customWidth="1"/>
    <col min="13579" max="13579" width="11.5703125" style="2" customWidth="1"/>
    <col min="13580" max="13827" width="9.140625" style="2"/>
    <col min="13828" max="13829" width="14.28515625" style="2" customWidth="1"/>
    <col min="13830" max="13830" width="20.7109375" style="2" customWidth="1"/>
    <col min="13831" max="13831" width="50.7109375" style="2" customWidth="1"/>
    <col min="13832" max="13832" width="18.42578125" style="2" customWidth="1"/>
    <col min="13833" max="13833" width="14.28515625" style="2" customWidth="1"/>
    <col min="13834" max="13834" width="28.5703125" style="2" customWidth="1"/>
    <col min="13835" max="13835" width="11.5703125" style="2" customWidth="1"/>
    <col min="13836" max="14083" width="9.140625" style="2"/>
    <col min="14084" max="14085" width="14.28515625" style="2" customWidth="1"/>
    <col min="14086" max="14086" width="20.7109375" style="2" customWidth="1"/>
    <col min="14087" max="14087" width="50.7109375" style="2" customWidth="1"/>
    <col min="14088" max="14088" width="18.42578125" style="2" customWidth="1"/>
    <col min="14089" max="14089" width="14.28515625" style="2" customWidth="1"/>
    <col min="14090" max="14090" width="28.5703125" style="2" customWidth="1"/>
    <col min="14091" max="14091" width="11.5703125" style="2" customWidth="1"/>
    <col min="14092" max="14339" width="9.140625" style="2"/>
    <col min="14340" max="14341" width="14.28515625" style="2" customWidth="1"/>
    <col min="14342" max="14342" width="20.7109375" style="2" customWidth="1"/>
    <col min="14343" max="14343" width="50.7109375" style="2" customWidth="1"/>
    <col min="14344" max="14344" width="18.42578125" style="2" customWidth="1"/>
    <col min="14345" max="14345" width="14.28515625" style="2" customWidth="1"/>
    <col min="14346" max="14346" width="28.5703125" style="2" customWidth="1"/>
    <col min="14347" max="14347" width="11.5703125" style="2" customWidth="1"/>
    <col min="14348" max="14595" width="9.140625" style="2"/>
    <col min="14596" max="14597" width="14.28515625" style="2" customWidth="1"/>
    <col min="14598" max="14598" width="20.7109375" style="2" customWidth="1"/>
    <col min="14599" max="14599" width="50.7109375" style="2" customWidth="1"/>
    <col min="14600" max="14600" width="18.42578125" style="2" customWidth="1"/>
    <col min="14601" max="14601" width="14.28515625" style="2" customWidth="1"/>
    <col min="14602" max="14602" width="28.5703125" style="2" customWidth="1"/>
    <col min="14603" max="14603" width="11.5703125" style="2" customWidth="1"/>
    <col min="14604" max="14851" width="9.140625" style="2"/>
    <col min="14852" max="14853" width="14.28515625" style="2" customWidth="1"/>
    <col min="14854" max="14854" width="20.7109375" style="2" customWidth="1"/>
    <col min="14855" max="14855" width="50.7109375" style="2" customWidth="1"/>
    <col min="14856" max="14856" width="18.42578125" style="2" customWidth="1"/>
    <col min="14857" max="14857" width="14.28515625" style="2" customWidth="1"/>
    <col min="14858" max="14858" width="28.5703125" style="2" customWidth="1"/>
    <col min="14859" max="14859" width="11.5703125" style="2" customWidth="1"/>
    <col min="14860" max="15107" width="9.140625" style="2"/>
    <col min="15108" max="15109" width="14.28515625" style="2" customWidth="1"/>
    <col min="15110" max="15110" width="20.7109375" style="2" customWidth="1"/>
    <col min="15111" max="15111" width="50.7109375" style="2" customWidth="1"/>
    <col min="15112" max="15112" width="18.42578125" style="2" customWidth="1"/>
    <col min="15113" max="15113" width="14.28515625" style="2" customWidth="1"/>
    <col min="15114" max="15114" width="28.5703125" style="2" customWidth="1"/>
    <col min="15115" max="15115" width="11.5703125" style="2" customWidth="1"/>
    <col min="15116" max="15363" width="9.140625" style="2"/>
    <col min="15364" max="15365" width="14.28515625" style="2" customWidth="1"/>
    <col min="15366" max="15366" width="20.7109375" style="2" customWidth="1"/>
    <col min="15367" max="15367" width="50.7109375" style="2" customWidth="1"/>
    <col min="15368" max="15368" width="18.42578125" style="2" customWidth="1"/>
    <col min="15369" max="15369" width="14.28515625" style="2" customWidth="1"/>
    <col min="15370" max="15370" width="28.5703125" style="2" customWidth="1"/>
    <col min="15371" max="15371" width="11.5703125" style="2" customWidth="1"/>
    <col min="15372" max="15619" width="9.140625" style="2"/>
    <col min="15620" max="15621" width="14.28515625" style="2" customWidth="1"/>
    <col min="15622" max="15622" width="20.7109375" style="2" customWidth="1"/>
    <col min="15623" max="15623" width="50.7109375" style="2" customWidth="1"/>
    <col min="15624" max="15624" width="18.42578125" style="2" customWidth="1"/>
    <col min="15625" max="15625" width="14.28515625" style="2" customWidth="1"/>
    <col min="15626" max="15626" width="28.5703125" style="2" customWidth="1"/>
    <col min="15627" max="15627" width="11.5703125" style="2" customWidth="1"/>
    <col min="15628" max="15875" width="9.140625" style="2"/>
    <col min="15876" max="15877" width="14.28515625" style="2" customWidth="1"/>
    <col min="15878" max="15878" width="20.7109375" style="2" customWidth="1"/>
    <col min="15879" max="15879" width="50.7109375" style="2" customWidth="1"/>
    <col min="15880" max="15880" width="18.42578125" style="2" customWidth="1"/>
    <col min="15881" max="15881" width="14.28515625" style="2" customWidth="1"/>
    <col min="15882" max="15882" width="28.5703125" style="2" customWidth="1"/>
    <col min="15883" max="15883" width="11.5703125" style="2" customWidth="1"/>
    <col min="15884" max="16131" width="9.140625" style="2"/>
    <col min="16132" max="16133" width="14.28515625" style="2" customWidth="1"/>
    <col min="16134" max="16134" width="20.7109375" style="2" customWidth="1"/>
    <col min="16135" max="16135" width="50.7109375" style="2" customWidth="1"/>
    <col min="16136" max="16136" width="18.42578125" style="2" customWidth="1"/>
    <col min="16137" max="16137" width="14.28515625" style="2" customWidth="1"/>
    <col min="16138" max="16138" width="28.5703125" style="2" customWidth="1"/>
    <col min="16139" max="16139" width="11.5703125" style="2" customWidth="1"/>
    <col min="16140" max="16384" width="9.140625" style="2"/>
  </cols>
  <sheetData>
    <row r="1" spans="1:10" ht="26.25" customHeight="1">
      <c r="A1" s="100" t="s">
        <v>177</v>
      </c>
      <c r="B1" s="100" t="s">
        <v>178</v>
      </c>
      <c r="C1" s="101" t="s">
        <v>953</v>
      </c>
      <c r="D1" s="101" t="s">
        <v>205</v>
      </c>
      <c r="E1" s="101" t="s">
        <v>206</v>
      </c>
      <c r="F1" s="101" t="s">
        <v>207</v>
      </c>
      <c r="G1" s="101" t="s">
        <v>208</v>
      </c>
      <c r="H1" s="101" t="s">
        <v>209</v>
      </c>
    </row>
    <row r="2" spans="1:10">
      <c r="A2" s="293" t="s">
        <v>636</v>
      </c>
      <c r="B2" s="292" t="s">
        <v>509</v>
      </c>
      <c r="C2" s="440" t="s">
        <v>1030</v>
      </c>
      <c r="D2" s="441" t="s">
        <v>1029</v>
      </c>
      <c r="E2" s="296">
        <v>170000</v>
      </c>
      <c r="F2" s="327" t="s">
        <v>890</v>
      </c>
      <c r="G2" s="660" t="s">
        <v>1218</v>
      </c>
      <c r="H2" s="296">
        <v>170000</v>
      </c>
      <c r="I2" s="99"/>
      <c r="J2" s="99"/>
    </row>
    <row r="3" spans="1:10" s="99" customFormat="1">
      <c r="A3" s="293" t="s">
        <v>636</v>
      </c>
      <c r="B3" s="292" t="s">
        <v>509</v>
      </c>
      <c r="C3" s="440" t="s">
        <v>1028</v>
      </c>
      <c r="D3" s="441" t="s">
        <v>1029</v>
      </c>
      <c r="E3" s="296">
        <v>992456.73</v>
      </c>
      <c r="F3" s="327" t="s">
        <v>890</v>
      </c>
      <c r="G3" s="660" t="s">
        <v>1219</v>
      </c>
      <c r="H3" s="296">
        <v>992456.73</v>
      </c>
    </row>
    <row r="4" spans="1:10" s="1" customFormat="1">
      <c r="A4" s="293"/>
      <c r="B4" s="292"/>
      <c r="C4" s="334"/>
      <c r="D4" s="335"/>
      <c r="E4" s="296"/>
      <c r="F4" s="326"/>
      <c r="G4" s="368"/>
      <c r="H4" s="296"/>
    </row>
    <row r="5" spans="1:10" s="1" customFormat="1">
      <c r="C5" s="107"/>
      <c r="D5" s="108"/>
      <c r="F5" s="107"/>
      <c r="G5" s="107"/>
      <c r="H5" s="279"/>
    </row>
    <row r="6" spans="1:10" s="1" customFormat="1">
      <c r="C6" s="107"/>
      <c r="D6" s="108"/>
      <c r="F6" s="107"/>
      <c r="G6" s="107"/>
    </row>
    <row r="7" spans="1:10" s="1" customFormat="1">
      <c r="C7" s="107"/>
      <c r="D7" s="108"/>
      <c r="F7" s="107"/>
      <c r="G7" s="107"/>
    </row>
    <row r="8" spans="1:10" s="1" customFormat="1">
      <c r="C8" s="107"/>
      <c r="D8" s="108"/>
      <c r="F8" s="107"/>
      <c r="G8" s="107"/>
    </row>
    <row r="9" spans="1:10" s="1" customFormat="1">
      <c r="C9" s="107"/>
      <c r="D9" s="108"/>
      <c r="F9" s="107"/>
      <c r="G9" s="107"/>
    </row>
    <row r="10" spans="1:10" s="1" customFormat="1">
      <c r="C10" s="107"/>
      <c r="D10" s="108"/>
      <c r="F10" s="107"/>
      <c r="G10" s="107"/>
    </row>
    <row r="11" spans="1:10" s="1" customFormat="1">
      <c r="C11" s="107"/>
      <c r="D11" s="108"/>
      <c r="F11" s="107"/>
      <c r="G11" s="107"/>
    </row>
    <row r="12" spans="1:10" s="1" customFormat="1">
      <c r="C12" s="107"/>
      <c r="D12" s="108"/>
      <c r="F12" s="107"/>
      <c r="G12" s="107"/>
    </row>
    <row r="13" spans="1:10" s="1" customFormat="1">
      <c r="C13" s="107"/>
      <c r="D13" s="108"/>
      <c r="F13" s="107"/>
      <c r="G13" s="107"/>
    </row>
    <row r="14" spans="1:10" s="1" customFormat="1">
      <c r="C14" s="107"/>
      <c r="D14" s="108"/>
      <c r="F14" s="107"/>
      <c r="G14" s="107"/>
    </row>
    <row r="15" spans="1:10" s="1" customFormat="1">
      <c r="C15" s="107"/>
      <c r="D15" s="108"/>
      <c r="F15" s="107"/>
      <c r="G15" s="107"/>
    </row>
    <row r="16" spans="1:10" s="1" customFormat="1">
      <c r="C16" s="107"/>
      <c r="D16" s="108"/>
      <c r="F16" s="107"/>
      <c r="G16" s="107"/>
    </row>
    <row r="17" spans="3:13" s="1" customFormat="1">
      <c r="C17" s="107"/>
      <c r="D17" s="108"/>
      <c r="F17" s="107"/>
      <c r="G17" s="107"/>
    </row>
    <row r="18" spans="3:13" s="1" customFormat="1">
      <c r="C18" s="107"/>
      <c r="D18" s="108"/>
      <c r="F18" s="107"/>
      <c r="G18" s="107"/>
    </row>
    <row r="19" spans="3:13" s="1" customFormat="1">
      <c r="C19" s="107"/>
      <c r="D19" s="108"/>
      <c r="F19" s="107"/>
      <c r="G19" s="107"/>
    </row>
    <row r="20" spans="3:13" s="1" customFormat="1">
      <c r="C20" s="107"/>
      <c r="D20" s="108"/>
      <c r="F20" s="107"/>
      <c r="G20" s="107"/>
    </row>
    <row r="21" spans="3:13" s="1" customFormat="1">
      <c r="C21" s="107"/>
      <c r="D21" s="108"/>
      <c r="F21" s="107"/>
      <c r="G21" s="107"/>
    </row>
    <row r="22" spans="3:13" s="1" customFormat="1">
      <c r="C22" s="107"/>
      <c r="D22" s="108"/>
      <c r="F22" s="107"/>
      <c r="G22" s="107"/>
    </row>
    <row r="23" spans="3:13" s="1" customFormat="1">
      <c r="C23" s="107"/>
      <c r="D23" s="108"/>
      <c r="F23" s="107"/>
      <c r="G23" s="107"/>
    </row>
    <row r="24" spans="3:13" s="1" customFormat="1">
      <c r="C24" s="107"/>
      <c r="D24" s="108"/>
      <c r="F24" s="107"/>
      <c r="G24" s="107"/>
    </row>
    <row r="25" spans="3:13" s="1" customFormat="1">
      <c r="C25" s="107"/>
      <c r="D25" s="108"/>
      <c r="F25" s="107"/>
      <c r="G25" s="107"/>
    </row>
    <row r="26" spans="3:13" s="1" customFormat="1">
      <c r="C26" s="107"/>
      <c r="D26" s="108"/>
      <c r="F26" s="107"/>
      <c r="G26" s="107"/>
      <c r="M26" s="1" t="s">
        <v>988</v>
      </c>
    </row>
    <row r="27" spans="3:13" s="1" customFormat="1">
      <c r="C27" s="107"/>
      <c r="D27" s="108"/>
      <c r="F27" s="107"/>
      <c r="G27" s="107"/>
    </row>
    <row r="28" spans="3:13" s="1" customFormat="1">
      <c r="C28" s="107"/>
      <c r="D28" s="108"/>
      <c r="F28" s="107"/>
      <c r="G28" s="107"/>
    </row>
    <row r="29" spans="3:13" s="1" customFormat="1">
      <c r="C29" s="107"/>
      <c r="D29" s="108"/>
      <c r="F29" s="107"/>
      <c r="G29" s="107"/>
    </row>
    <row r="30" spans="3:13" s="1" customFormat="1">
      <c r="C30" s="107"/>
      <c r="D30" s="108"/>
      <c r="F30" s="107"/>
      <c r="G30" s="107"/>
    </row>
    <row r="31" spans="3:13" s="1" customFormat="1">
      <c r="D31" s="106"/>
    </row>
    <row r="32" spans="3:13" s="1" customFormat="1">
      <c r="D32" s="106"/>
    </row>
    <row r="33" spans="4:4" s="1" customFormat="1">
      <c r="D33" s="106"/>
    </row>
    <row r="34" spans="4:4" s="1" customFormat="1">
      <c r="D34" s="106"/>
    </row>
    <row r="35" spans="4:4" s="1" customFormat="1">
      <c r="D35" s="106"/>
    </row>
    <row r="36" spans="4:4" s="1" customFormat="1">
      <c r="D36" s="106"/>
    </row>
    <row r="37" spans="4:4" s="1" customFormat="1">
      <c r="D37" s="106"/>
    </row>
    <row r="38" spans="4:4" s="1" customFormat="1">
      <c r="D38" s="106"/>
    </row>
    <row r="39" spans="4:4" s="1" customFormat="1">
      <c r="D39" s="106"/>
    </row>
    <row r="40" spans="4:4" s="1" customFormat="1">
      <c r="D40" s="106"/>
    </row>
    <row r="41" spans="4:4" s="1" customFormat="1">
      <c r="D41" s="106"/>
    </row>
    <row r="42" spans="4:4" s="1" customFormat="1">
      <c r="D42" s="106"/>
    </row>
    <row r="43" spans="4:4" s="1" customFormat="1">
      <c r="D43" s="106"/>
    </row>
    <row r="44" spans="4:4" s="1" customFormat="1">
      <c r="D44" s="106"/>
    </row>
    <row r="45" spans="4:4" s="1" customFormat="1">
      <c r="D45" s="106"/>
    </row>
    <row r="46" spans="4:4" s="1" customFormat="1">
      <c r="D46" s="106"/>
    </row>
    <row r="47" spans="4:4" s="1" customFormat="1">
      <c r="D47" s="106"/>
    </row>
    <row r="48" spans="4:4" s="1" customFormat="1">
      <c r="D48" s="106"/>
    </row>
    <row r="49" spans="4:4" s="1" customFormat="1">
      <c r="D49" s="106"/>
    </row>
    <row r="50" spans="4:4" s="1" customFormat="1">
      <c r="D50" s="106"/>
    </row>
    <row r="51" spans="4:4" s="1" customFormat="1">
      <c r="D51" s="106"/>
    </row>
    <row r="52" spans="4:4" s="1" customFormat="1">
      <c r="D52" s="106"/>
    </row>
    <row r="53" spans="4:4" s="1" customFormat="1">
      <c r="D53" s="106"/>
    </row>
    <row r="54" spans="4:4" s="1" customFormat="1">
      <c r="D54" s="106"/>
    </row>
    <row r="55" spans="4:4" s="1" customFormat="1">
      <c r="D55" s="106"/>
    </row>
    <row r="56" spans="4:4" s="1" customFormat="1">
      <c r="D56" s="106"/>
    </row>
    <row r="57" spans="4:4" s="1" customFormat="1">
      <c r="D57" s="106"/>
    </row>
    <row r="58" spans="4:4" s="1" customFormat="1">
      <c r="D58" s="106"/>
    </row>
    <row r="59" spans="4:4" s="1" customFormat="1">
      <c r="D59" s="106"/>
    </row>
    <row r="60" spans="4:4" s="1" customFormat="1">
      <c r="D60" s="106"/>
    </row>
    <row r="61" spans="4:4" s="1" customFormat="1">
      <c r="D61" s="106"/>
    </row>
    <row r="62" spans="4:4" s="1" customFormat="1">
      <c r="D62" s="106"/>
    </row>
    <row r="63" spans="4:4" s="1" customFormat="1">
      <c r="D63" s="106"/>
    </row>
    <row r="64" spans="4:4" s="1" customFormat="1">
      <c r="D64" s="106"/>
    </row>
    <row r="65" spans="4:4" s="1" customFormat="1">
      <c r="D65" s="106"/>
    </row>
    <row r="66" spans="4:4" s="1" customFormat="1">
      <c r="D66" s="106"/>
    </row>
    <row r="67" spans="4:4" s="1" customFormat="1">
      <c r="D67" s="106"/>
    </row>
    <row r="68" spans="4:4" s="1" customFormat="1">
      <c r="D68" s="106"/>
    </row>
    <row r="69" spans="4:4" s="1" customFormat="1">
      <c r="D69" s="106"/>
    </row>
    <row r="70" spans="4:4" s="1" customFormat="1">
      <c r="D70" s="106"/>
    </row>
    <row r="71" spans="4:4" s="1" customFormat="1">
      <c r="D71" s="106"/>
    </row>
    <row r="72" spans="4:4" s="1" customFormat="1">
      <c r="D72" s="106"/>
    </row>
    <row r="73" spans="4:4" s="1" customFormat="1">
      <c r="D73" s="106"/>
    </row>
    <row r="74" spans="4:4" s="1" customFormat="1">
      <c r="D74" s="106"/>
    </row>
    <row r="75" spans="4:4" s="1" customFormat="1">
      <c r="D75" s="106"/>
    </row>
    <row r="76" spans="4:4" s="1" customFormat="1">
      <c r="D76" s="106"/>
    </row>
    <row r="77" spans="4:4" s="1" customFormat="1">
      <c r="D77" s="106"/>
    </row>
    <row r="78" spans="4:4" s="1" customFormat="1">
      <c r="D78" s="106"/>
    </row>
    <row r="79" spans="4:4" s="1" customFormat="1">
      <c r="D79" s="106"/>
    </row>
    <row r="80" spans="4:4" s="1" customFormat="1">
      <c r="D80" s="106"/>
    </row>
    <row r="81" spans="4:4" s="1" customFormat="1">
      <c r="D81" s="106"/>
    </row>
    <row r="82" spans="4:4" s="1" customFormat="1">
      <c r="D82" s="106"/>
    </row>
    <row r="83" spans="4:4" s="1" customFormat="1">
      <c r="D83" s="106"/>
    </row>
    <row r="84" spans="4:4" s="1" customFormat="1">
      <c r="D84" s="106"/>
    </row>
    <row r="85" spans="4:4" s="1" customFormat="1">
      <c r="D85" s="106"/>
    </row>
    <row r="86" spans="4:4" s="1" customFormat="1">
      <c r="D86" s="106"/>
    </row>
    <row r="87" spans="4:4" s="1" customFormat="1">
      <c r="D87" s="106"/>
    </row>
    <row r="88" spans="4:4" s="1" customFormat="1">
      <c r="D88" s="106"/>
    </row>
    <row r="89" spans="4:4" s="1" customFormat="1">
      <c r="D89" s="106"/>
    </row>
    <row r="90" spans="4:4" s="1" customFormat="1">
      <c r="D90" s="106"/>
    </row>
    <row r="91" spans="4:4" s="1" customFormat="1">
      <c r="D91" s="106"/>
    </row>
    <row r="92" spans="4:4" s="1" customFormat="1">
      <c r="D92" s="106"/>
    </row>
    <row r="93" spans="4:4" s="1" customFormat="1">
      <c r="D93" s="106"/>
    </row>
    <row r="94" spans="4:4" s="1" customFormat="1">
      <c r="D94" s="106"/>
    </row>
    <row r="95" spans="4:4" s="1" customFormat="1">
      <c r="D95" s="106"/>
    </row>
    <row r="96" spans="4:4" s="1" customFormat="1">
      <c r="D96" s="106"/>
    </row>
    <row r="97" spans="4:4" s="1" customFormat="1">
      <c r="D97" s="106"/>
    </row>
    <row r="98" spans="4:4" s="1" customFormat="1">
      <c r="D98" s="106"/>
    </row>
    <row r="99" spans="4:4" s="1" customFormat="1">
      <c r="D99" s="106"/>
    </row>
    <row r="100" spans="4:4" s="1" customFormat="1">
      <c r="D100" s="106"/>
    </row>
    <row r="101" spans="4:4" s="1" customFormat="1">
      <c r="D101" s="106"/>
    </row>
    <row r="102" spans="4:4" s="1" customFormat="1">
      <c r="D102" s="106"/>
    </row>
    <row r="103" spans="4:4" s="1" customFormat="1">
      <c r="D103" s="106"/>
    </row>
    <row r="104" spans="4:4" s="1" customFormat="1">
      <c r="D104" s="106"/>
    </row>
    <row r="105" spans="4:4" s="1" customFormat="1">
      <c r="D105" s="106"/>
    </row>
    <row r="106" spans="4:4" s="1" customFormat="1">
      <c r="D106" s="106"/>
    </row>
    <row r="107" spans="4:4" s="1" customFormat="1">
      <c r="D107" s="106"/>
    </row>
    <row r="108" spans="4:4" s="1" customFormat="1">
      <c r="D108" s="106"/>
    </row>
    <row r="109" spans="4:4" s="1" customFormat="1">
      <c r="D109" s="106"/>
    </row>
    <row r="110" spans="4:4" s="1" customFormat="1">
      <c r="D110" s="106"/>
    </row>
    <row r="111" spans="4:4" s="1" customFormat="1">
      <c r="D111" s="106"/>
    </row>
    <row r="112" spans="4:4" s="1" customFormat="1">
      <c r="D112" s="106"/>
    </row>
    <row r="113" spans="4:4" s="1" customFormat="1">
      <c r="D113" s="106"/>
    </row>
    <row r="114" spans="4:4" s="1" customFormat="1">
      <c r="D114" s="106"/>
    </row>
  </sheetData>
  <protectedRanges>
    <protectedRange sqref="C2:D4" name="Intervalo2_1_2_2_1"/>
    <protectedRange sqref="G2:G4" name="Intervalo2_1_2_3_2_1"/>
    <protectedRange sqref="F2:F4" name="Intervalo2_1_2_3_1_1_1"/>
    <protectedRange sqref="B2:B4" name="Intervalo2_1_1_1_1_1"/>
    <protectedRange sqref="E2:E4 H2:H4" name="Intervalo2_1_2_1_1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"/>
  <sheetViews>
    <sheetView zoomScaleNormal="100" workbookViewId="0">
      <selection activeCell="E4" sqref="E4"/>
    </sheetView>
  </sheetViews>
  <sheetFormatPr defaultColWidth="9" defaultRowHeight="15"/>
  <cols>
    <col min="1" max="1" width="26.42578125" style="2" customWidth="1"/>
    <col min="2" max="2" width="54.5703125" style="2" customWidth="1"/>
    <col min="3" max="3" width="29" style="2" customWidth="1"/>
    <col min="4" max="4" width="43.28515625" style="2" customWidth="1"/>
    <col min="5" max="5" width="40.7109375" style="2" customWidth="1"/>
    <col min="6" max="6" width="14.140625" style="2" customWidth="1"/>
    <col min="7" max="7" width="12.42578125" style="2" customWidth="1"/>
    <col min="8" max="8" width="14.28515625" style="2" customWidth="1"/>
    <col min="9" max="9" width="28.5703125" style="2" customWidth="1"/>
    <col min="10" max="10" width="11.5703125" style="2" customWidth="1"/>
    <col min="11" max="258" width="9.140625" style="2"/>
    <col min="259" max="260" width="14.28515625" style="2" customWidth="1"/>
    <col min="261" max="261" width="20.7109375" style="2" customWidth="1"/>
    <col min="262" max="262" width="50.7109375" style="2" customWidth="1"/>
    <col min="263" max="263" width="18.42578125" style="2" customWidth="1"/>
    <col min="264" max="264" width="14.28515625" style="2" customWidth="1"/>
    <col min="265" max="265" width="28.5703125" style="2" customWidth="1"/>
    <col min="266" max="266" width="11.5703125" style="2" customWidth="1"/>
    <col min="267" max="514" width="9.140625" style="2"/>
    <col min="515" max="516" width="14.28515625" style="2" customWidth="1"/>
    <col min="517" max="517" width="20.7109375" style="2" customWidth="1"/>
    <col min="518" max="518" width="50.7109375" style="2" customWidth="1"/>
    <col min="519" max="519" width="18.42578125" style="2" customWidth="1"/>
    <col min="520" max="520" width="14.28515625" style="2" customWidth="1"/>
    <col min="521" max="521" width="28.5703125" style="2" customWidth="1"/>
    <col min="522" max="522" width="11.5703125" style="2" customWidth="1"/>
    <col min="523" max="770" width="9.140625" style="2"/>
    <col min="771" max="772" width="14.28515625" style="2" customWidth="1"/>
    <col min="773" max="773" width="20.7109375" style="2" customWidth="1"/>
    <col min="774" max="774" width="50.7109375" style="2" customWidth="1"/>
    <col min="775" max="775" width="18.42578125" style="2" customWidth="1"/>
    <col min="776" max="776" width="14.28515625" style="2" customWidth="1"/>
    <col min="777" max="777" width="28.5703125" style="2" customWidth="1"/>
    <col min="778" max="778" width="11.5703125" style="2" customWidth="1"/>
    <col min="779" max="1026" width="9.140625" style="2"/>
    <col min="1027" max="1028" width="14.28515625" style="2" customWidth="1"/>
    <col min="1029" max="1029" width="20.7109375" style="2" customWidth="1"/>
    <col min="1030" max="1030" width="50.7109375" style="2" customWidth="1"/>
    <col min="1031" max="1031" width="18.42578125" style="2" customWidth="1"/>
    <col min="1032" max="1032" width="14.28515625" style="2" customWidth="1"/>
    <col min="1033" max="1033" width="28.5703125" style="2" customWidth="1"/>
    <col min="1034" max="1034" width="11.5703125" style="2" customWidth="1"/>
    <col min="1035" max="1282" width="9.140625" style="2"/>
    <col min="1283" max="1284" width="14.28515625" style="2" customWidth="1"/>
    <col min="1285" max="1285" width="20.7109375" style="2" customWidth="1"/>
    <col min="1286" max="1286" width="50.7109375" style="2" customWidth="1"/>
    <col min="1287" max="1287" width="18.42578125" style="2" customWidth="1"/>
    <col min="1288" max="1288" width="14.28515625" style="2" customWidth="1"/>
    <col min="1289" max="1289" width="28.5703125" style="2" customWidth="1"/>
    <col min="1290" max="1290" width="11.5703125" style="2" customWidth="1"/>
    <col min="1291" max="1538" width="9.140625" style="2"/>
    <col min="1539" max="1540" width="14.28515625" style="2" customWidth="1"/>
    <col min="1541" max="1541" width="20.7109375" style="2" customWidth="1"/>
    <col min="1542" max="1542" width="50.7109375" style="2" customWidth="1"/>
    <col min="1543" max="1543" width="18.42578125" style="2" customWidth="1"/>
    <col min="1544" max="1544" width="14.28515625" style="2" customWidth="1"/>
    <col min="1545" max="1545" width="28.5703125" style="2" customWidth="1"/>
    <col min="1546" max="1546" width="11.5703125" style="2" customWidth="1"/>
    <col min="1547" max="1794" width="9.140625" style="2"/>
    <col min="1795" max="1796" width="14.28515625" style="2" customWidth="1"/>
    <col min="1797" max="1797" width="20.7109375" style="2" customWidth="1"/>
    <col min="1798" max="1798" width="50.7109375" style="2" customWidth="1"/>
    <col min="1799" max="1799" width="18.42578125" style="2" customWidth="1"/>
    <col min="1800" max="1800" width="14.28515625" style="2" customWidth="1"/>
    <col min="1801" max="1801" width="28.5703125" style="2" customWidth="1"/>
    <col min="1802" max="1802" width="11.5703125" style="2" customWidth="1"/>
    <col min="1803" max="2050" width="9.140625" style="2"/>
    <col min="2051" max="2052" width="14.28515625" style="2" customWidth="1"/>
    <col min="2053" max="2053" width="20.7109375" style="2" customWidth="1"/>
    <col min="2054" max="2054" width="50.7109375" style="2" customWidth="1"/>
    <col min="2055" max="2055" width="18.42578125" style="2" customWidth="1"/>
    <col min="2056" max="2056" width="14.28515625" style="2" customWidth="1"/>
    <col min="2057" max="2057" width="28.5703125" style="2" customWidth="1"/>
    <col min="2058" max="2058" width="11.5703125" style="2" customWidth="1"/>
    <col min="2059" max="2306" width="9.140625" style="2"/>
    <col min="2307" max="2308" width="14.28515625" style="2" customWidth="1"/>
    <col min="2309" max="2309" width="20.7109375" style="2" customWidth="1"/>
    <col min="2310" max="2310" width="50.7109375" style="2" customWidth="1"/>
    <col min="2311" max="2311" width="18.42578125" style="2" customWidth="1"/>
    <col min="2312" max="2312" width="14.28515625" style="2" customWidth="1"/>
    <col min="2313" max="2313" width="28.5703125" style="2" customWidth="1"/>
    <col min="2314" max="2314" width="11.5703125" style="2" customWidth="1"/>
    <col min="2315" max="2562" width="9.140625" style="2"/>
    <col min="2563" max="2564" width="14.28515625" style="2" customWidth="1"/>
    <col min="2565" max="2565" width="20.7109375" style="2" customWidth="1"/>
    <col min="2566" max="2566" width="50.7109375" style="2" customWidth="1"/>
    <col min="2567" max="2567" width="18.42578125" style="2" customWidth="1"/>
    <col min="2568" max="2568" width="14.28515625" style="2" customWidth="1"/>
    <col min="2569" max="2569" width="28.5703125" style="2" customWidth="1"/>
    <col min="2570" max="2570" width="11.5703125" style="2" customWidth="1"/>
    <col min="2571" max="2818" width="9.140625" style="2"/>
    <col min="2819" max="2820" width="14.28515625" style="2" customWidth="1"/>
    <col min="2821" max="2821" width="20.7109375" style="2" customWidth="1"/>
    <col min="2822" max="2822" width="50.7109375" style="2" customWidth="1"/>
    <col min="2823" max="2823" width="18.42578125" style="2" customWidth="1"/>
    <col min="2824" max="2824" width="14.28515625" style="2" customWidth="1"/>
    <col min="2825" max="2825" width="28.5703125" style="2" customWidth="1"/>
    <col min="2826" max="2826" width="11.5703125" style="2" customWidth="1"/>
    <col min="2827" max="3074" width="9.140625" style="2"/>
    <col min="3075" max="3076" width="14.28515625" style="2" customWidth="1"/>
    <col min="3077" max="3077" width="20.7109375" style="2" customWidth="1"/>
    <col min="3078" max="3078" width="50.7109375" style="2" customWidth="1"/>
    <col min="3079" max="3079" width="18.42578125" style="2" customWidth="1"/>
    <col min="3080" max="3080" width="14.28515625" style="2" customWidth="1"/>
    <col min="3081" max="3081" width="28.5703125" style="2" customWidth="1"/>
    <col min="3082" max="3082" width="11.5703125" style="2" customWidth="1"/>
    <col min="3083" max="3330" width="9.140625" style="2"/>
    <col min="3331" max="3332" width="14.28515625" style="2" customWidth="1"/>
    <col min="3333" max="3333" width="20.7109375" style="2" customWidth="1"/>
    <col min="3334" max="3334" width="50.7109375" style="2" customWidth="1"/>
    <col min="3335" max="3335" width="18.42578125" style="2" customWidth="1"/>
    <col min="3336" max="3336" width="14.28515625" style="2" customWidth="1"/>
    <col min="3337" max="3337" width="28.5703125" style="2" customWidth="1"/>
    <col min="3338" max="3338" width="11.5703125" style="2" customWidth="1"/>
    <col min="3339" max="3586" width="9.140625" style="2"/>
    <col min="3587" max="3588" width="14.28515625" style="2" customWidth="1"/>
    <col min="3589" max="3589" width="20.7109375" style="2" customWidth="1"/>
    <col min="3590" max="3590" width="50.7109375" style="2" customWidth="1"/>
    <col min="3591" max="3591" width="18.42578125" style="2" customWidth="1"/>
    <col min="3592" max="3592" width="14.28515625" style="2" customWidth="1"/>
    <col min="3593" max="3593" width="28.5703125" style="2" customWidth="1"/>
    <col min="3594" max="3594" width="11.5703125" style="2" customWidth="1"/>
    <col min="3595" max="3842" width="9.140625" style="2"/>
    <col min="3843" max="3844" width="14.28515625" style="2" customWidth="1"/>
    <col min="3845" max="3845" width="20.7109375" style="2" customWidth="1"/>
    <col min="3846" max="3846" width="50.7109375" style="2" customWidth="1"/>
    <col min="3847" max="3847" width="18.42578125" style="2" customWidth="1"/>
    <col min="3848" max="3848" width="14.28515625" style="2" customWidth="1"/>
    <col min="3849" max="3849" width="28.5703125" style="2" customWidth="1"/>
    <col min="3850" max="3850" width="11.5703125" style="2" customWidth="1"/>
    <col min="3851" max="4098" width="9.140625" style="2"/>
    <col min="4099" max="4100" width="14.28515625" style="2" customWidth="1"/>
    <col min="4101" max="4101" width="20.7109375" style="2" customWidth="1"/>
    <col min="4102" max="4102" width="50.7109375" style="2" customWidth="1"/>
    <col min="4103" max="4103" width="18.42578125" style="2" customWidth="1"/>
    <col min="4104" max="4104" width="14.28515625" style="2" customWidth="1"/>
    <col min="4105" max="4105" width="28.5703125" style="2" customWidth="1"/>
    <col min="4106" max="4106" width="11.5703125" style="2" customWidth="1"/>
    <col min="4107" max="4354" width="9.140625" style="2"/>
    <col min="4355" max="4356" width="14.28515625" style="2" customWidth="1"/>
    <col min="4357" max="4357" width="20.7109375" style="2" customWidth="1"/>
    <col min="4358" max="4358" width="50.7109375" style="2" customWidth="1"/>
    <col min="4359" max="4359" width="18.42578125" style="2" customWidth="1"/>
    <col min="4360" max="4360" width="14.28515625" style="2" customWidth="1"/>
    <col min="4361" max="4361" width="28.5703125" style="2" customWidth="1"/>
    <col min="4362" max="4362" width="11.5703125" style="2" customWidth="1"/>
    <col min="4363" max="4610" width="9.140625" style="2"/>
    <col min="4611" max="4612" width="14.28515625" style="2" customWidth="1"/>
    <col min="4613" max="4613" width="20.7109375" style="2" customWidth="1"/>
    <col min="4614" max="4614" width="50.7109375" style="2" customWidth="1"/>
    <col min="4615" max="4615" width="18.42578125" style="2" customWidth="1"/>
    <col min="4616" max="4616" width="14.28515625" style="2" customWidth="1"/>
    <col min="4617" max="4617" width="28.5703125" style="2" customWidth="1"/>
    <col min="4618" max="4618" width="11.5703125" style="2" customWidth="1"/>
    <col min="4619" max="4866" width="9.140625" style="2"/>
    <col min="4867" max="4868" width="14.28515625" style="2" customWidth="1"/>
    <col min="4869" max="4869" width="20.7109375" style="2" customWidth="1"/>
    <col min="4870" max="4870" width="50.7109375" style="2" customWidth="1"/>
    <col min="4871" max="4871" width="18.42578125" style="2" customWidth="1"/>
    <col min="4872" max="4872" width="14.28515625" style="2" customWidth="1"/>
    <col min="4873" max="4873" width="28.5703125" style="2" customWidth="1"/>
    <col min="4874" max="4874" width="11.5703125" style="2" customWidth="1"/>
    <col min="4875" max="5122" width="9.140625" style="2"/>
    <col min="5123" max="5124" width="14.28515625" style="2" customWidth="1"/>
    <col min="5125" max="5125" width="20.7109375" style="2" customWidth="1"/>
    <col min="5126" max="5126" width="50.7109375" style="2" customWidth="1"/>
    <col min="5127" max="5127" width="18.42578125" style="2" customWidth="1"/>
    <col min="5128" max="5128" width="14.28515625" style="2" customWidth="1"/>
    <col min="5129" max="5129" width="28.5703125" style="2" customWidth="1"/>
    <col min="5130" max="5130" width="11.5703125" style="2" customWidth="1"/>
    <col min="5131" max="5378" width="9.140625" style="2"/>
    <col min="5379" max="5380" width="14.28515625" style="2" customWidth="1"/>
    <col min="5381" max="5381" width="20.7109375" style="2" customWidth="1"/>
    <col min="5382" max="5382" width="50.7109375" style="2" customWidth="1"/>
    <col min="5383" max="5383" width="18.42578125" style="2" customWidth="1"/>
    <col min="5384" max="5384" width="14.28515625" style="2" customWidth="1"/>
    <col min="5385" max="5385" width="28.5703125" style="2" customWidth="1"/>
    <col min="5386" max="5386" width="11.5703125" style="2" customWidth="1"/>
    <col min="5387" max="5634" width="9.140625" style="2"/>
    <col min="5635" max="5636" width="14.28515625" style="2" customWidth="1"/>
    <col min="5637" max="5637" width="20.7109375" style="2" customWidth="1"/>
    <col min="5638" max="5638" width="50.7109375" style="2" customWidth="1"/>
    <col min="5639" max="5639" width="18.42578125" style="2" customWidth="1"/>
    <col min="5640" max="5640" width="14.28515625" style="2" customWidth="1"/>
    <col min="5641" max="5641" width="28.5703125" style="2" customWidth="1"/>
    <col min="5642" max="5642" width="11.5703125" style="2" customWidth="1"/>
    <col min="5643" max="5890" width="9.140625" style="2"/>
    <col min="5891" max="5892" width="14.28515625" style="2" customWidth="1"/>
    <col min="5893" max="5893" width="20.7109375" style="2" customWidth="1"/>
    <col min="5894" max="5894" width="50.7109375" style="2" customWidth="1"/>
    <col min="5895" max="5895" width="18.42578125" style="2" customWidth="1"/>
    <col min="5896" max="5896" width="14.28515625" style="2" customWidth="1"/>
    <col min="5897" max="5897" width="28.5703125" style="2" customWidth="1"/>
    <col min="5898" max="5898" width="11.5703125" style="2" customWidth="1"/>
    <col min="5899" max="6146" width="9.140625" style="2"/>
    <col min="6147" max="6148" width="14.28515625" style="2" customWidth="1"/>
    <col min="6149" max="6149" width="20.7109375" style="2" customWidth="1"/>
    <col min="6150" max="6150" width="50.7109375" style="2" customWidth="1"/>
    <col min="6151" max="6151" width="18.42578125" style="2" customWidth="1"/>
    <col min="6152" max="6152" width="14.28515625" style="2" customWidth="1"/>
    <col min="6153" max="6153" width="28.5703125" style="2" customWidth="1"/>
    <col min="6154" max="6154" width="11.5703125" style="2" customWidth="1"/>
    <col min="6155" max="6402" width="9.140625" style="2"/>
    <col min="6403" max="6404" width="14.28515625" style="2" customWidth="1"/>
    <col min="6405" max="6405" width="20.7109375" style="2" customWidth="1"/>
    <col min="6406" max="6406" width="50.7109375" style="2" customWidth="1"/>
    <col min="6407" max="6407" width="18.42578125" style="2" customWidth="1"/>
    <col min="6408" max="6408" width="14.28515625" style="2" customWidth="1"/>
    <col min="6409" max="6409" width="28.5703125" style="2" customWidth="1"/>
    <col min="6410" max="6410" width="11.5703125" style="2" customWidth="1"/>
    <col min="6411" max="6658" width="9.140625" style="2"/>
    <col min="6659" max="6660" width="14.28515625" style="2" customWidth="1"/>
    <col min="6661" max="6661" width="20.7109375" style="2" customWidth="1"/>
    <col min="6662" max="6662" width="50.7109375" style="2" customWidth="1"/>
    <col min="6663" max="6663" width="18.42578125" style="2" customWidth="1"/>
    <col min="6664" max="6664" width="14.28515625" style="2" customWidth="1"/>
    <col min="6665" max="6665" width="28.5703125" style="2" customWidth="1"/>
    <col min="6666" max="6666" width="11.5703125" style="2" customWidth="1"/>
    <col min="6667" max="6914" width="9.140625" style="2"/>
    <col min="6915" max="6916" width="14.28515625" style="2" customWidth="1"/>
    <col min="6917" max="6917" width="20.7109375" style="2" customWidth="1"/>
    <col min="6918" max="6918" width="50.7109375" style="2" customWidth="1"/>
    <col min="6919" max="6919" width="18.42578125" style="2" customWidth="1"/>
    <col min="6920" max="6920" width="14.28515625" style="2" customWidth="1"/>
    <col min="6921" max="6921" width="28.5703125" style="2" customWidth="1"/>
    <col min="6922" max="6922" width="11.5703125" style="2" customWidth="1"/>
    <col min="6923" max="7170" width="9.140625" style="2"/>
    <col min="7171" max="7172" width="14.28515625" style="2" customWidth="1"/>
    <col min="7173" max="7173" width="20.7109375" style="2" customWidth="1"/>
    <col min="7174" max="7174" width="50.7109375" style="2" customWidth="1"/>
    <col min="7175" max="7175" width="18.42578125" style="2" customWidth="1"/>
    <col min="7176" max="7176" width="14.28515625" style="2" customWidth="1"/>
    <col min="7177" max="7177" width="28.5703125" style="2" customWidth="1"/>
    <col min="7178" max="7178" width="11.5703125" style="2" customWidth="1"/>
    <col min="7179" max="7426" width="9.140625" style="2"/>
    <col min="7427" max="7428" width="14.28515625" style="2" customWidth="1"/>
    <col min="7429" max="7429" width="20.7109375" style="2" customWidth="1"/>
    <col min="7430" max="7430" width="50.7109375" style="2" customWidth="1"/>
    <col min="7431" max="7431" width="18.42578125" style="2" customWidth="1"/>
    <col min="7432" max="7432" width="14.28515625" style="2" customWidth="1"/>
    <col min="7433" max="7433" width="28.5703125" style="2" customWidth="1"/>
    <col min="7434" max="7434" width="11.5703125" style="2" customWidth="1"/>
    <col min="7435" max="7682" width="9.140625" style="2"/>
    <col min="7683" max="7684" width="14.28515625" style="2" customWidth="1"/>
    <col min="7685" max="7685" width="20.7109375" style="2" customWidth="1"/>
    <col min="7686" max="7686" width="50.7109375" style="2" customWidth="1"/>
    <col min="7687" max="7687" width="18.42578125" style="2" customWidth="1"/>
    <col min="7688" max="7688" width="14.28515625" style="2" customWidth="1"/>
    <col min="7689" max="7689" width="28.5703125" style="2" customWidth="1"/>
    <col min="7690" max="7690" width="11.5703125" style="2" customWidth="1"/>
    <col min="7691" max="7938" width="9.140625" style="2"/>
    <col min="7939" max="7940" width="14.28515625" style="2" customWidth="1"/>
    <col min="7941" max="7941" width="20.7109375" style="2" customWidth="1"/>
    <col min="7942" max="7942" width="50.7109375" style="2" customWidth="1"/>
    <col min="7943" max="7943" width="18.42578125" style="2" customWidth="1"/>
    <col min="7944" max="7944" width="14.28515625" style="2" customWidth="1"/>
    <col min="7945" max="7945" width="28.5703125" style="2" customWidth="1"/>
    <col min="7946" max="7946" width="11.5703125" style="2" customWidth="1"/>
    <col min="7947" max="8194" width="9.140625" style="2"/>
    <col min="8195" max="8196" width="14.28515625" style="2" customWidth="1"/>
    <col min="8197" max="8197" width="20.7109375" style="2" customWidth="1"/>
    <col min="8198" max="8198" width="50.7109375" style="2" customWidth="1"/>
    <col min="8199" max="8199" width="18.42578125" style="2" customWidth="1"/>
    <col min="8200" max="8200" width="14.28515625" style="2" customWidth="1"/>
    <col min="8201" max="8201" width="28.5703125" style="2" customWidth="1"/>
    <col min="8202" max="8202" width="11.5703125" style="2" customWidth="1"/>
    <col min="8203" max="8450" width="9.140625" style="2"/>
    <col min="8451" max="8452" width="14.28515625" style="2" customWidth="1"/>
    <col min="8453" max="8453" width="20.7109375" style="2" customWidth="1"/>
    <col min="8454" max="8454" width="50.7109375" style="2" customWidth="1"/>
    <col min="8455" max="8455" width="18.42578125" style="2" customWidth="1"/>
    <col min="8456" max="8456" width="14.28515625" style="2" customWidth="1"/>
    <col min="8457" max="8457" width="28.5703125" style="2" customWidth="1"/>
    <col min="8458" max="8458" width="11.5703125" style="2" customWidth="1"/>
    <col min="8459" max="8706" width="9.140625" style="2"/>
    <col min="8707" max="8708" width="14.28515625" style="2" customWidth="1"/>
    <col min="8709" max="8709" width="20.7109375" style="2" customWidth="1"/>
    <col min="8710" max="8710" width="50.7109375" style="2" customWidth="1"/>
    <col min="8711" max="8711" width="18.42578125" style="2" customWidth="1"/>
    <col min="8712" max="8712" width="14.28515625" style="2" customWidth="1"/>
    <col min="8713" max="8713" width="28.5703125" style="2" customWidth="1"/>
    <col min="8714" max="8714" width="11.5703125" style="2" customWidth="1"/>
    <col min="8715" max="8962" width="9.140625" style="2"/>
    <col min="8963" max="8964" width="14.28515625" style="2" customWidth="1"/>
    <col min="8965" max="8965" width="20.7109375" style="2" customWidth="1"/>
    <col min="8966" max="8966" width="50.7109375" style="2" customWidth="1"/>
    <col min="8967" max="8967" width="18.42578125" style="2" customWidth="1"/>
    <col min="8968" max="8968" width="14.28515625" style="2" customWidth="1"/>
    <col min="8969" max="8969" width="28.5703125" style="2" customWidth="1"/>
    <col min="8970" max="8970" width="11.5703125" style="2" customWidth="1"/>
    <col min="8971" max="9218" width="9.140625" style="2"/>
    <col min="9219" max="9220" width="14.28515625" style="2" customWidth="1"/>
    <col min="9221" max="9221" width="20.7109375" style="2" customWidth="1"/>
    <col min="9222" max="9222" width="50.7109375" style="2" customWidth="1"/>
    <col min="9223" max="9223" width="18.42578125" style="2" customWidth="1"/>
    <col min="9224" max="9224" width="14.28515625" style="2" customWidth="1"/>
    <col min="9225" max="9225" width="28.5703125" style="2" customWidth="1"/>
    <col min="9226" max="9226" width="11.5703125" style="2" customWidth="1"/>
    <col min="9227" max="9474" width="9.140625" style="2"/>
    <col min="9475" max="9476" width="14.28515625" style="2" customWidth="1"/>
    <col min="9477" max="9477" width="20.7109375" style="2" customWidth="1"/>
    <col min="9478" max="9478" width="50.7109375" style="2" customWidth="1"/>
    <col min="9479" max="9479" width="18.42578125" style="2" customWidth="1"/>
    <col min="9480" max="9480" width="14.28515625" style="2" customWidth="1"/>
    <col min="9481" max="9481" width="28.5703125" style="2" customWidth="1"/>
    <col min="9482" max="9482" width="11.5703125" style="2" customWidth="1"/>
    <col min="9483" max="9730" width="9.140625" style="2"/>
    <col min="9731" max="9732" width="14.28515625" style="2" customWidth="1"/>
    <col min="9733" max="9733" width="20.7109375" style="2" customWidth="1"/>
    <col min="9734" max="9734" width="50.7109375" style="2" customWidth="1"/>
    <col min="9735" max="9735" width="18.42578125" style="2" customWidth="1"/>
    <col min="9736" max="9736" width="14.28515625" style="2" customWidth="1"/>
    <col min="9737" max="9737" width="28.5703125" style="2" customWidth="1"/>
    <col min="9738" max="9738" width="11.5703125" style="2" customWidth="1"/>
    <col min="9739" max="9986" width="9.140625" style="2"/>
    <col min="9987" max="9988" width="14.28515625" style="2" customWidth="1"/>
    <col min="9989" max="9989" width="20.7109375" style="2" customWidth="1"/>
    <col min="9990" max="9990" width="50.7109375" style="2" customWidth="1"/>
    <col min="9991" max="9991" width="18.42578125" style="2" customWidth="1"/>
    <col min="9992" max="9992" width="14.28515625" style="2" customWidth="1"/>
    <col min="9993" max="9993" width="28.5703125" style="2" customWidth="1"/>
    <col min="9994" max="9994" width="11.5703125" style="2" customWidth="1"/>
    <col min="9995" max="10242" width="9.140625" style="2"/>
    <col min="10243" max="10244" width="14.28515625" style="2" customWidth="1"/>
    <col min="10245" max="10245" width="20.7109375" style="2" customWidth="1"/>
    <col min="10246" max="10246" width="50.7109375" style="2" customWidth="1"/>
    <col min="10247" max="10247" width="18.42578125" style="2" customWidth="1"/>
    <col min="10248" max="10248" width="14.28515625" style="2" customWidth="1"/>
    <col min="10249" max="10249" width="28.5703125" style="2" customWidth="1"/>
    <col min="10250" max="10250" width="11.5703125" style="2" customWidth="1"/>
    <col min="10251" max="10498" width="9.140625" style="2"/>
    <col min="10499" max="10500" width="14.28515625" style="2" customWidth="1"/>
    <col min="10501" max="10501" width="20.7109375" style="2" customWidth="1"/>
    <col min="10502" max="10502" width="50.7109375" style="2" customWidth="1"/>
    <col min="10503" max="10503" width="18.42578125" style="2" customWidth="1"/>
    <col min="10504" max="10504" width="14.28515625" style="2" customWidth="1"/>
    <col min="10505" max="10505" width="28.5703125" style="2" customWidth="1"/>
    <col min="10506" max="10506" width="11.5703125" style="2" customWidth="1"/>
    <col min="10507" max="10754" width="9.140625" style="2"/>
    <col min="10755" max="10756" width="14.28515625" style="2" customWidth="1"/>
    <col min="10757" max="10757" width="20.7109375" style="2" customWidth="1"/>
    <col min="10758" max="10758" width="50.7109375" style="2" customWidth="1"/>
    <col min="10759" max="10759" width="18.42578125" style="2" customWidth="1"/>
    <col min="10760" max="10760" width="14.28515625" style="2" customWidth="1"/>
    <col min="10761" max="10761" width="28.5703125" style="2" customWidth="1"/>
    <col min="10762" max="10762" width="11.5703125" style="2" customWidth="1"/>
    <col min="10763" max="11010" width="9.140625" style="2"/>
    <col min="11011" max="11012" width="14.28515625" style="2" customWidth="1"/>
    <col min="11013" max="11013" width="20.7109375" style="2" customWidth="1"/>
    <col min="11014" max="11014" width="50.7109375" style="2" customWidth="1"/>
    <col min="11015" max="11015" width="18.42578125" style="2" customWidth="1"/>
    <col min="11016" max="11016" width="14.28515625" style="2" customWidth="1"/>
    <col min="11017" max="11017" width="28.5703125" style="2" customWidth="1"/>
    <col min="11018" max="11018" width="11.5703125" style="2" customWidth="1"/>
    <col min="11019" max="11266" width="9.140625" style="2"/>
    <col min="11267" max="11268" width="14.28515625" style="2" customWidth="1"/>
    <col min="11269" max="11269" width="20.7109375" style="2" customWidth="1"/>
    <col min="11270" max="11270" width="50.7109375" style="2" customWidth="1"/>
    <col min="11271" max="11271" width="18.42578125" style="2" customWidth="1"/>
    <col min="11272" max="11272" width="14.28515625" style="2" customWidth="1"/>
    <col min="11273" max="11273" width="28.5703125" style="2" customWidth="1"/>
    <col min="11274" max="11274" width="11.5703125" style="2" customWidth="1"/>
    <col min="11275" max="11522" width="9.140625" style="2"/>
    <col min="11523" max="11524" width="14.28515625" style="2" customWidth="1"/>
    <col min="11525" max="11525" width="20.7109375" style="2" customWidth="1"/>
    <col min="11526" max="11526" width="50.7109375" style="2" customWidth="1"/>
    <col min="11527" max="11527" width="18.42578125" style="2" customWidth="1"/>
    <col min="11528" max="11528" width="14.28515625" style="2" customWidth="1"/>
    <col min="11529" max="11529" width="28.5703125" style="2" customWidth="1"/>
    <col min="11530" max="11530" width="11.5703125" style="2" customWidth="1"/>
    <col min="11531" max="11778" width="9.140625" style="2"/>
    <col min="11779" max="11780" width="14.28515625" style="2" customWidth="1"/>
    <col min="11781" max="11781" width="20.7109375" style="2" customWidth="1"/>
    <col min="11782" max="11782" width="50.7109375" style="2" customWidth="1"/>
    <col min="11783" max="11783" width="18.42578125" style="2" customWidth="1"/>
    <col min="11784" max="11784" width="14.28515625" style="2" customWidth="1"/>
    <col min="11785" max="11785" width="28.5703125" style="2" customWidth="1"/>
    <col min="11786" max="11786" width="11.5703125" style="2" customWidth="1"/>
    <col min="11787" max="12034" width="9.140625" style="2"/>
    <col min="12035" max="12036" width="14.28515625" style="2" customWidth="1"/>
    <col min="12037" max="12037" width="20.7109375" style="2" customWidth="1"/>
    <col min="12038" max="12038" width="50.7109375" style="2" customWidth="1"/>
    <col min="12039" max="12039" width="18.42578125" style="2" customWidth="1"/>
    <col min="12040" max="12040" width="14.28515625" style="2" customWidth="1"/>
    <col min="12041" max="12041" width="28.5703125" style="2" customWidth="1"/>
    <col min="12042" max="12042" width="11.5703125" style="2" customWidth="1"/>
    <col min="12043" max="12290" width="9.140625" style="2"/>
    <col min="12291" max="12292" width="14.28515625" style="2" customWidth="1"/>
    <col min="12293" max="12293" width="20.7109375" style="2" customWidth="1"/>
    <col min="12294" max="12294" width="50.7109375" style="2" customWidth="1"/>
    <col min="12295" max="12295" width="18.42578125" style="2" customWidth="1"/>
    <col min="12296" max="12296" width="14.28515625" style="2" customWidth="1"/>
    <col min="12297" max="12297" width="28.5703125" style="2" customWidth="1"/>
    <col min="12298" max="12298" width="11.5703125" style="2" customWidth="1"/>
    <col min="12299" max="12546" width="9.140625" style="2"/>
    <col min="12547" max="12548" width="14.28515625" style="2" customWidth="1"/>
    <col min="12549" max="12549" width="20.7109375" style="2" customWidth="1"/>
    <col min="12550" max="12550" width="50.7109375" style="2" customWidth="1"/>
    <col min="12551" max="12551" width="18.42578125" style="2" customWidth="1"/>
    <col min="12552" max="12552" width="14.28515625" style="2" customWidth="1"/>
    <col min="12553" max="12553" width="28.5703125" style="2" customWidth="1"/>
    <col min="12554" max="12554" width="11.5703125" style="2" customWidth="1"/>
    <col min="12555" max="12802" width="9.140625" style="2"/>
    <col min="12803" max="12804" width="14.28515625" style="2" customWidth="1"/>
    <col min="12805" max="12805" width="20.7109375" style="2" customWidth="1"/>
    <col min="12806" max="12806" width="50.7109375" style="2" customWidth="1"/>
    <col min="12807" max="12807" width="18.42578125" style="2" customWidth="1"/>
    <col min="12808" max="12808" width="14.28515625" style="2" customWidth="1"/>
    <col min="12809" max="12809" width="28.5703125" style="2" customWidth="1"/>
    <col min="12810" max="12810" width="11.5703125" style="2" customWidth="1"/>
    <col min="12811" max="13058" width="9.140625" style="2"/>
    <col min="13059" max="13060" width="14.28515625" style="2" customWidth="1"/>
    <col min="13061" max="13061" width="20.7109375" style="2" customWidth="1"/>
    <col min="13062" max="13062" width="50.7109375" style="2" customWidth="1"/>
    <col min="13063" max="13063" width="18.42578125" style="2" customWidth="1"/>
    <col min="13064" max="13064" width="14.28515625" style="2" customWidth="1"/>
    <col min="13065" max="13065" width="28.5703125" style="2" customWidth="1"/>
    <col min="13066" max="13066" width="11.5703125" style="2" customWidth="1"/>
    <col min="13067" max="13314" width="9.140625" style="2"/>
    <col min="13315" max="13316" width="14.28515625" style="2" customWidth="1"/>
    <col min="13317" max="13317" width="20.7109375" style="2" customWidth="1"/>
    <col min="13318" max="13318" width="50.7109375" style="2" customWidth="1"/>
    <col min="13319" max="13319" width="18.42578125" style="2" customWidth="1"/>
    <col min="13320" max="13320" width="14.28515625" style="2" customWidth="1"/>
    <col min="13321" max="13321" width="28.5703125" style="2" customWidth="1"/>
    <col min="13322" max="13322" width="11.5703125" style="2" customWidth="1"/>
    <col min="13323" max="13570" width="9.140625" style="2"/>
    <col min="13571" max="13572" width="14.28515625" style="2" customWidth="1"/>
    <col min="13573" max="13573" width="20.7109375" style="2" customWidth="1"/>
    <col min="13574" max="13574" width="50.7109375" style="2" customWidth="1"/>
    <col min="13575" max="13575" width="18.42578125" style="2" customWidth="1"/>
    <col min="13576" max="13576" width="14.28515625" style="2" customWidth="1"/>
    <col min="13577" max="13577" width="28.5703125" style="2" customWidth="1"/>
    <col min="13578" max="13578" width="11.5703125" style="2" customWidth="1"/>
    <col min="13579" max="13826" width="9.140625" style="2"/>
    <col min="13827" max="13828" width="14.28515625" style="2" customWidth="1"/>
    <col min="13829" max="13829" width="20.7109375" style="2" customWidth="1"/>
    <col min="13830" max="13830" width="50.7109375" style="2" customWidth="1"/>
    <col min="13831" max="13831" width="18.42578125" style="2" customWidth="1"/>
    <col min="13832" max="13832" width="14.28515625" style="2" customWidth="1"/>
    <col min="13833" max="13833" width="28.5703125" style="2" customWidth="1"/>
    <col min="13834" max="13834" width="11.5703125" style="2" customWidth="1"/>
    <col min="13835" max="14082" width="9.140625" style="2"/>
    <col min="14083" max="14084" width="14.28515625" style="2" customWidth="1"/>
    <col min="14085" max="14085" width="20.7109375" style="2" customWidth="1"/>
    <col min="14086" max="14086" width="50.7109375" style="2" customWidth="1"/>
    <col min="14087" max="14087" width="18.42578125" style="2" customWidth="1"/>
    <col min="14088" max="14088" width="14.28515625" style="2" customWidth="1"/>
    <col min="14089" max="14089" width="28.5703125" style="2" customWidth="1"/>
    <col min="14090" max="14090" width="11.5703125" style="2" customWidth="1"/>
    <col min="14091" max="14338" width="9.140625" style="2"/>
    <col min="14339" max="14340" width="14.28515625" style="2" customWidth="1"/>
    <col min="14341" max="14341" width="20.7109375" style="2" customWidth="1"/>
    <col min="14342" max="14342" width="50.7109375" style="2" customWidth="1"/>
    <col min="14343" max="14343" width="18.42578125" style="2" customWidth="1"/>
    <col min="14344" max="14344" width="14.28515625" style="2" customWidth="1"/>
    <col min="14345" max="14345" width="28.5703125" style="2" customWidth="1"/>
    <col min="14346" max="14346" width="11.5703125" style="2" customWidth="1"/>
    <col min="14347" max="14594" width="9.140625" style="2"/>
    <col min="14595" max="14596" width="14.28515625" style="2" customWidth="1"/>
    <col min="14597" max="14597" width="20.7109375" style="2" customWidth="1"/>
    <col min="14598" max="14598" width="50.7109375" style="2" customWidth="1"/>
    <col min="14599" max="14599" width="18.42578125" style="2" customWidth="1"/>
    <col min="14600" max="14600" width="14.28515625" style="2" customWidth="1"/>
    <col min="14601" max="14601" width="28.5703125" style="2" customWidth="1"/>
    <col min="14602" max="14602" width="11.5703125" style="2" customWidth="1"/>
    <col min="14603" max="14850" width="9.140625" style="2"/>
    <col min="14851" max="14852" width="14.28515625" style="2" customWidth="1"/>
    <col min="14853" max="14853" width="20.7109375" style="2" customWidth="1"/>
    <col min="14854" max="14854" width="50.7109375" style="2" customWidth="1"/>
    <col min="14855" max="14855" width="18.42578125" style="2" customWidth="1"/>
    <col min="14856" max="14856" width="14.28515625" style="2" customWidth="1"/>
    <col min="14857" max="14857" width="28.5703125" style="2" customWidth="1"/>
    <col min="14858" max="14858" width="11.5703125" style="2" customWidth="1"/>
    <col min="14859" max="15106" width="9.140625" style="2"/>
    <col min="15107" max="15108" width="14.28515625" style="2" customWidth="1"/>
    <col min="15109" max="15109" width="20.7109375" style="2" customWidth="1"/>
    <col min="15110" max="15110" width="50.7109375" style="2" customWidth="1"/>
    <col min="15111" max="15111" width="18.42578125" style="2" customWidth="1"/>
    <col min="15112" max="15112" width="14.28515625" style="2" customWidth="1"/>
    <col min="15113" max="15113" width="28.5703125" style="2" customWidth="1"/>
    <col min="15114" max="15114" width="11.5703125" style="2" customWidth="1"/>
    <col min="15115" max="15362" width="9.140625" style="2"/>
    <col min="15363" max="15364" width="14.28515625" style="2" customWidth="1"/>
    <col min="15365" max="15365" width="20.7109375" style="2" customWidth="1"/>
    <col min="15366" max="15366" width="50.7109375" style="2" customWidth="1"/>
    <col min="15367" max="15367" width="18.42578125" style="2" customWidth="1"/>
    <col min="15368" max="15368" width="14.28515625" style="2" customWidth="1"/>
    <col min="15369" max="15369" width="28.5703125" style="2" customWidth="1"/>
    <col min="15370" max="15370" width="11.5703125" style="2" customWidth="1"/>
    <col min="15371" max="15618" width="9.140625" style="2"/>
    <col min="15619" max="15620" width="14.28515625" style="2" customWidth="1"/>
    <col min="15621" max="15621" width="20.7109375" style="2" customWidth="1"/>
    <col min="15622" max="15622" width="50.7109375" style="2" customWidth="1"/>
    <col min="15623" max="15623" width="18.42578125" style="2" customWidth="1"/>
    <col min="15624" max="15624" width="14.28515625" style="2" customWidth="1"/>
    <col min="15625" max="15625" width="28.5703125" style="2" customWidth="1"/>
    <col min="15626" max="15626" width="11.5703125" style="2" customWidth="1"/>
    <col min="15627" max="15874" width="9.140625" style="2"/>
    <col min="15875" max="15876" width="14.28515625" style="2" customWidth="1"/>
    <col min="15877" max="15877" width="20.7109375" style="2" customWidth="1"/>
    <col min="15878" max="15878" width="50.7109375" style="2" customWidth="1"/>
    <col min="15879" max="15879" width="18.42578125" style="2" customWidth="1"/>
    <col min="15880" max="15880" width="14.28515625" style="2" customWidth="1"/>
    <col min="15881" max="15881" width="28.5703125" style="2" customWidth="1"/>
    <col min="15882" max="15882" width="11.5703125" style="2" customWidth="1"/>
    <col min="15883" max="16130" width="9.140625" style="2"/>
    <col min="16131" max="16132" width="14.28515625" style="2" customWidth="1"/>
    <col min="16133" max="16133" width="20.7109375" style="2" customWidth="1"/>
    <col min="16134" max="16134" width="50.7109375" style="2" customWidth="1"/>
    <col min="16135" max="16135" width="18.42578125" style="2" customWidth="1"/>
    <col min="16136" max="16136" width="14.28515625" style="2" customWidth="1"/>
    <col min="16137" max="16137" width="28.5703125" style="2" customWidth="1"/>
    <col min="16138" max="16138" width="11.5703125" style="2" customWidth="1"/>
    <col min="16139" max="16384" width="9.140625" style="2"/>
  </cols>
  <sheetData>
    <row r="1" spans="1:9" ht="27" customHeight="1">
      <c r="A1" s="100" t="s">
        <v>177</v>
      </c>
      <c r="B1" s="100" t="s">
        <v>178</v>
      </c>
      <c r="C1" s="101" t="s">
        <v>210</v>
      </c>
      <c r="D1" s="101" t="s">
        <v>211</v>
      </c>
      <c r="E1" s="101" t="s">
        <v>212</v>
      </c>
      <c r="F1" s="101" t="s">
        <v>213</v>
      </c>
      <c r="G1" s="101" t="s">
        <v>204</v>
      </c>
    </row>
    <row r="2" spans="1:9">
      <c r="A2" s="190" t="s">
        <v>636</v>
      </c>
      <c r="B2" s="301" t="s">
        <v>509</v>
      </c>
      <c r="C2" s="315">
        <v>32312124000107</v>
      </c>
      <c r="D2" s="316" t="s">
        <v>936</v>
      </c>
      <c r="E2" s="316" t="s">
        <v>937</v>
      </c>
      <c r="F2" s="302" t="s">
        <v>1031</v>
      </c>
      <c r="G2" s="226">
        <f>5019.08+46.72</f>
        <v>5065.8</v>
      </c>
      <c r="H2" s="99"/>
      <c r="I2" s="99"/>
    </row>
    <row r="3" spans="1:9" s="99" customFormat="1">
      <c r="A3" s="314" t="s">
        <v>636</v>
      </c>
      <c r="B3" s="301" t="s">
        <v>509</v>
      </c>
      <c r="C3" s="315">
        <v>32312124000107</v>
      </c>
      <c r="D3" s="316" t="s">
        <v>936</v>
      </c>
      <c r="E3" s="316" t="s">
        <v>937</v>
      </c>
      <c r="F3" s="302" t="s">
        <v>1031</v>
      </c>
      <c r="G3" s="113">
        <f>1380.08+2.11</f>
        <v>1382.1899999999998</v>
      </c>
    </row>
    <row r="4" spans="1:9" ht="15.75">
      <c r="A4" s="190"/>
      <c r="B4" s="191"/>
      <c r="C4" s="103"/>
      <c r="D4" s="282"/>
      <c r="E4" s="104"/>
      <c r="F4" s="105"/>
      <c r="G4" s="193"/>
      <c r="H4" s="99"/>
      <c r="I4" s="99"/>
    </row>
    <row r="5" spans="1:9" s="1" customFormat="1">
      <c r="E5" s="106"/>
    </row>
    <row r="6" spans="1:9" s="1" customFormat="1">
      <c r="E6" s="106"/>
    </row>
    <row r="7" spans="1:9" s="1" customFormat="1">
      <c r="E7" s="106"/>
    </row>
    <row r="8" spans="1:9" s="1" customFormat="1">
      <c r="E8" s="106"/>
    </row>
    <row r="9" spans="1:9" s="1" customFormat="1">
      <c r="E9" s="106"/>
    </row>
    <row r="10" spans="1:9" s="1" customFormat="1">
      <c r="E10" s="106"/>
    </row>
    <row r="11" spans="1:9" s="1" customFormat="1">
      <c r="E11" s="106"/>
    </row>
    <row r="12" spans="1:9" s="1" customFormat="1">
      <c r="E12" s="106"/>
    </row>
    <row r="13" spans="1:9" s="1" customFormat="1">
      <c r="E13" s="106"/>
    </row>
    <row r="14" spans="1:9" s="1" customFormat="1">
      <c r="E14" s="106"/>
    </row>
    <row r="15" spans="1:9" s="1" customFormat="1">
      <c r="E15" s="106"/>
    </row>
    <row r="16" spans="1:9" s="1" customFormat="1">
      <c r="E16" s="106"/>
    </row>
    <row r="17" spans="5:5" s="1" customFormat="1">
      <c r="E17" s="106"/>
    </row>
    <row r="18" spans="5:5" s="1" customFormat="1">
      <c r="E18" s="106"/>
    </row>
    <row r="19" spans="5:5" s="1" customFormat="1">
      <c r="E19" s="106"/>
    </row>
    <row r="20" spans="5:5" s="1" customFormat="1">
      <c r="E20" s="106"/>
    </row>
    <row r="21" spans="5:5" s="1" customFormat="1">
      <c r="E21" s="106"/>
    </row>
    <row r="22" spans="5:5" s="1" customFormat="1">
      <c r="E22" s="106"/>
    </row>
    <row r="23" spans="5:5" s="1" customFormat="1">
      <c r="E23" s="106"/>
    </row>
    <row r="24" spans="5:5" s="1" customFormat="1">
      <c r="E24" s="106"/>
    </row>
    <row r="25" spans="5:5" s="1" customFormat="1">
      <c r="E25" s="106"/>
    </row>
    <row r="26" spans="5:5" s="1" customFormat="1">
      <c r="E26" s="106"/>
    </row>
    <row r="27" spans="5:5" s="1" customFormat="1">
      <c r="E27" s="106"/>
    </row>
    <row r="28" spans="5:5" s="1" customFormat="1">
      <c r="E28" s="106"/>
    </row>
    <row r="29" spans="5:5" s="1" customFormat="1">
      <c r="E29" s="106"/>
    </row>
    <row r="30" spans="5:5" s="1" customFormat="1">
      <c r="E30" s="106"/>
    </row>
    <row r="31" spans="5:5" s="1" customFormat="1">
      <c r="E31" s="106"/>
    </row>
    <row r="32" spans="5:5" s="1" customFormat="1">
      <c r="E32" s="106"/>
    </row>
    <row r="33" spans="5:5" s="1" customFormat="1">
      <c r="E33" s="106"/>
    </row>
    <row r="34" spans="5:5" s="1" customFormat="1">
      <c r="E34" s="106"/>
    </row>
    <row r="35" spans="5:5" s="1" customFormat="1">
      <c r="E35" s="106"/>
    </row>
    <row r="36" spans="5:5" s="1" customFormat="1">
      <c r="E36" s="106"/>
    </row>
    <row r="37" spans="5:5" s="1" customFormat="1">
      <c r="E37" s="106"/>
    </row>
    <row r="38" spans="5:5" s="1" customFormat="1">
      <c r="E38" s="106"/>
    </row>
    <row r="39" spans="5:5" s="1" customFormat="1">
      <c r="E39" s="106"/>
    </row>
    <row r="40" spans="5:5" s="1" customFormat="1">
      <c r="E40" s="106"/>
    </row>
    <row r="41" spans="5:5" s="1" customFormat="1">
      <c r="E41" s="106"/>
    </row>
    <row r="42" spans="5:5" s="1" customFormat="1">
      <c r="E42" s="106"/>
    </row>
    <row r="43" spans="5:5" s="1" customFormat="1">
      <c r="E43" s="106"/>
    </row>
    <row r="44" spans="5:5" s="1" customFormat="1">
      <c r="E44" s="106"/>
    </row>
    <row r="45" spans="5:5" s="1" customFormat="1">
      <c r="E45" s="106"/>
    </row>
    <row r="46" spans="5:5" s="1" customFormat="1">
      <c r="E46" s="106"/>
    </row>
    <row r="47" spans="5:5" s="1" customFormat="1">
      <c r="E47" s="106"/>
    </row>
    <row r="48" spans="5:5" s="1" customFormat="1">
      <c r="E48" s="106"/>
    </row>
    <row r="49" spans="5:5" s="1" customFormat="1">
      <c r="E49" s="106"/>
    </row>
    <row r="50" spans="5:5" s="1" customFormat="1">
      <c r="E50" s="106"/>
    </row>
    <row r="51" spans="5:5" s="1" customFormat="1">
      <c r="E51" s="106"/>
    </row>
    <row r="52" spans="5:5" s="1" customFormat="1">
      <c r="E52" s="106"/>
    </row>
    <row r="53" spans="5:5" s="1" customFormat="1">
      <c r="E53" s="106"/>
    </row>
    <row r="54" spans="5:5" s="1" customFormat="1">
      <c r="E54" s="106"/>
    </row>
    <row r="55" spans="5:5" s="1" customFormat="1">
      <c r="E55" s="106"/>
    </row>
    <row r="56" spans="5:5" s="1" customFormat="1">
      <c r="E56" s="106"/>
    </row>
    <row r="57" spans="5:5" s="1" customFormat="1">
      <c r="E57" s="106"/>
    </row>
    <row r="58" spans="5:5" s="1" customFormat="1">
      <c r="E58" s="106"/>
    </row>
    <row r="59" spans="5:5" s="1" customFormat="1">
      <c r="E59" s="106"/>
    </row>
    <row r="60" spans="5:5" s="1" customFormat="1">
      <c r="E60" s="106"/>
    </row>
    <row r="61" spans="5:5" s="1" customFormat="1">
      <c r="E61" s="106"/>
    </row>
    <row r="62" spans="5:5" s="1" customFormat="1">
      <c r="E62" s="106"/>
    </row>
    <row r="63" spans="5:5" s="1" customFormat="1">
      <c r="E63" s="106"/>
    </row>
    <row r="64" spans="5:5" s="1" customFormat="1">
      <c r="E64" s="106"/>
    </row>
    <row r="65" spans="5:5" s="1" customFormat="1">
      <c r="E65" s="106"/>
    </row>
    <row r="66" spans="5:5" s="1" customFormat="1">
      <c r="E66" s="106"/>
    </row>
    <row r="67" spans="5:5" s="1" customFormat="1">
      <c r="E67" s="106"/>
    </row>
    <row r="68" spans="5:5" s="1" customFormat="1">
      <c r="E68" s="106"/>
    </row>
    <row r="69" spans="5:5" s="1" customFormat="1">
      <c r="E69" s="106"/>
    </row>
    <row r="70" spans="5:5" s="1" customFormat="1">
      <c r="E70" s="106"/>
    </row>
    <row r="71" spans="5:5" s="1" customFormat="1">
      <c r="E71" s="106"/>
    </row>
    <row r="72" spans="5:5" s="1" customFormat="1">
      <c r="E72" s="106"/>
    </row>
    <row r="73" spans="5:5" s="1" customFormat="1">
      <c r="E73" s="106"/>
    </row>
    <row r="74" spans="5:5" s="1" customFormat="1">
      <c r="E74" s="106"/>
    </row>
    <row r="75" spans="5:5" s="1" customFormat="1">
      <c r="E75" s="106"/>
    </row>
    <row r="76" spans="5:5" s="1" customFormat="1">
      <c r="E76" s="106"/>
    </row>
    <row r="77" spans="5:5" s="1" customFormat="1">
      <c r="E77" s="106"/>
    </row>
    <row r="78" spans="5:5" s="1" customFormat="1">
      <c r="E78" s="106"/>
    </row>
    <row r="79" spans="5:5" s="1" customFormat="1">
      <c r="E79" s="106"/>
    </row>
    <row r="80" spans="5:5" s="1" customFormat="1">
      <c r="E80" s="106"/>
    </row>
    <row r="81" spans="5:5" s="1" customFormat="1">
      <c r="E81" s="106"/>
    </row>
    <row r="82" spans="5:5" s="1" customFormat="1">
      <c r="E82" s="106"/>
    </row>
    <row r="83" spans="5:5" s="1" customFormat="1">
      <c r="E83" s="106"/>
    </row>
    <row r="84" spans="5:5" s="1" customFormat="1">
      <c r="E84" s="106"/>
    </row>
    <row r="85" spans="5:5" s="1" customFormat="1">
      <c r="E85" s="106"/>
    </row>
    <row r="86" spans="5:5" s="1" customFormat="1">
      <c r="E86" s="106"/>
    </row>
    <row r="87" spans="5:5" s="1" customFormat="1">
      <c r="E87" s="106"/>
    </row>
    <row r="88" spans="5:5" s="1" customFormat="1">
      <c r="E88" s="106"/>
    </row>
    <row r="89" spans="5:5" s="1" customFormat="1">
      <c r="E89" s="106"/>
    </row>
    <row r="90" spans="5:5" s="1" customFormat="1">
      <c r="E90" s="106"/>
    </row>
    <row r="91" spans="5:5" s="1" customFormat="1">
      <c r="E91" s="106"/>
    </row>
    <row r="92" spans="5:5" s="1" customFormat="1">
      <c r="E92" s="106"/>
    </row>
    <row r="93" spans="5:5" s="1" customFormat="1">
      <c r="E93" s="106"/>
    </row>
    <row r="94" spans="5:5" s="1" customFormat="1">
      <c r="E94" s="106"/>
    </row>
    <row r="95" spans="5:5" s="1" customFormat="1">
      <c r="E95" s="106"/>
    </row>
    <row r="96" spans="5:5" s="1" customFormat="1">
      <c r="E96" s="106"/>
    </row>
    <row r="97" spans="5:5" s="1" customFormat="1">
      <c r="E97" s="106"/>
    </row>
    <row r="98" spans="5:5" s="1" customFormat="1">
      <c r="E98" s="106"/>
    </row>
    <row r="99" spans="5:5" s="1" customFormat="1">
      <c r="E99" s="106"/>
    </row>
    <row r="100" spans="5:5" s="1" customFormat="1">
      <c r="E100" s="106"/>
    </row>
    <row r="101" spans="5:5" s="1" customFormat="1">
      <c r="E101" s="106"/>
    </row>
    <row r="102" spans="5:5" s="1" customFormat="1">
      <c r="E102" s="106"/>
    </row>
    <row r="103" spans="5:5" s="1" customFormat="1">
      <c r="E103" s="106"/>
    </row>
    <row r="104" spans="5:5" s="1" customFormat="1">
      <c r="E104" s="106"/>
    </row>
    <row r="105" spans="5:5" s="1" customFormat="1">
      <c r="E105" s="106"/>
    </row>
    <row r="106" spans="5:5" s="1" customFormat="1">
      <c r="E106" s="106"/>
    </row>
    <row r="107" spans="5:5" s="1" customFormat="1">
      <c r="E107" s="106"/>
    </row>
    <row r="108" spans="5:5" s="1" customFormat="1">
      <c r="E108" s="106"/>
    </row>
    <row r="109" spans="5:5" s="1" customFormat="1">
      <c r="E109" s="106"/>
    </row>
    <row r="110" spans="5:5" s="1" customFormat="1">
      <c r="E110" s="106"/>
    </row>
    <row r="111" spans="5:5" s="1" customFormat="1">
      <c r="E111" s="106"/>
    </row>
    <row r="112" spans="5:5" s="1" customFormat="1">
      <c r="E112" s="106"/>
    </row>
    <row r="113" spans="5:5" s="1" customFormat="1">
      <c r="E113" s="106"/>
    </row>
    <row r="114" spans="5:5" s="1" customFormat="1">
      <c r="E114" s="106"/>
    </row>
    <row r="115" spans="5:5" s="1" customFormat="1">
      <c r="E115" s="106"/>
    </row>
  </sheetData>
  <protectedRanges>
    <protectedRange sqref="C4:F4 F3" name="Intervalo2_1"/>
    <protectedRange sqref="B4" name="Intervalo2"/>
    <protectedRange sqref="A4" name="Intervalo2_2"/>
    <protectedRange sqref="F2" name="Intervalo2_1_1_1_2"/>
    <protectedRange sqref="D2:E3" name="Intervalo2_1_1_1_3_2"/>
    <protectedRange sqref="B2:C3" name="Intervalo2_1_1_1_1_1_1_3_2"/>
  </protectedRange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5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78"/>
  <sheetViews>
    <sheetView topLeftCell="A34" zoomScale="91" zoomScaleNormal="91" workbookViewId="0">
      <selection activeCell="B5" sqref="B5"/>
    </sheetView>
  </sheetViews>
  <sheetFormatPr defaultRowHeight="15.75"/>
  <cols>
    <col min="1" max="1" width="17.7109375" style="399" bestFit="1" customWidth="1"/>
    <col min="2" max="2" width="62.7109375" style="399" bestFit="1" customWidth="1"/>
    <col min="3" max="3" width="19" style="399" customWidth="1"/>
    <col min="4" max="4" width="73.5703125" style="399" bestFit="1" customWidth="1"/>
    <col min="5" max="5" width="56.140625" style="626" customWidth="1"/>
    <col min="6" max="6" width="14.5703125" style="399" customWidth="1"/>
    <col min="7" max="7" width="12.42578125" style="399" bestFit="1" customWidth="1"/>
    <col min="8" max="8" width="14.140625" style="399" customWidth="1"/>
    <col min="9" max="9" width="91.85546875" style="399" customWidth="1"/>
    <col min="10" max="16384" width="9.140625" style="399"/>
  </cols>
  <sheetData>
    <row r="1" spans="1:10" ht="31.5">
      <c r="A1" s="439" t="s">
        <v>177</v>
      </c>
      <c r="B1" s="439" t="s">
        <v>178</v>
      </c>
      <c r="C1" s="531" t="s">
        <v>214</v>
      </c>
      <c r="D1" s="531" t="s">
        <v>215</v>
      </c>
      <c r="E1" s="531" t="s">
        <v>216</v>
      </c>
      <c r="F1" s="531" t="s">
        <v>217</v>
      </c>
      <c r="G1" s="531" t="s">
        <v>218</v>
      </c>
      <c r="H1" s="531" t="s">
        <v>219</v>
      </c>
      <c r="I1" s="531" t="s">
        <v>220</v>
      </c>
    </row>
    <row r="2" spans="1:10" ht="31.5">
      <c r="A2" s="458" t="s">
        <v>508</v>
      </c>
      <c r="B2" s="496" t="s">
        <v>509</v>
      </c>
      <c r="C2" s="532" t="s">
        <v>541</v>
      </c>
      <c r="D2" s="533" t="s">
        <v>542</v>
      </c>
      <c r="E2" s="534" t="s">
        <v>551</v>
      </c>
      <c r="F2" s="535">
        <v>44595</v>
      </c>
      <c r="G2" s="536">
        <v>44648</v>
      </c>
      <c r="H2" s="537">
        <v>8900</v>
      </c>
      <c r="I2" s="538" t="s">
        <v>576</v>
      </c>
      <c r="J2" s="539"/>
    </row>
    <row r="3" spans="1:10">
      <c r="A3" s="458" t="s">
        <v>508</v>
      </c>
      <c r="B3" s="496" t="s">
        <v>509</v>
      </c>
      <c r="C3" s="540" t="s">
        <v>524</v>
      </c>
      <c r="D3" s="541" t="s">
        <v>525</v>
      </c>
      <c r="E3" s="542" t="s">
        <v>552</v>
      </c>
      <c r="F3" s="543">
        <v>44600</v>
      </c>
      <c r="G3" s="536">
        <v>44648</v>
      </c>
      <c r="H3" s="432">
        <v>500</v>
      </c>
      <c r="I3" s="544" t="s">
        <v>577</v>
      </c>
    </row>
    <row r="4" spans="1:10" ht="31.5">
      <c r="A4" s="458" t="s">
        <v>508</v>
      </c>
      <c r="B4" s="545" t="s">
        <v>509</v>
      </c>
      <c r="C4" s="532" t="s">
        <v>553</v>
      </c>
      <c r="D4" s="533" t="s">
        <v>554</v>
      </c>
      <c r="E4" s="542" t="s">
        <v>555</v>
      </c>
      <c r="F4" s="543">
        <v>44594</v>
      </c>
      <c r="G4" s="536">
        <v>44648</v>
      </c>
      <c r="H4" s="432">
        <v>0</v>
      </c>
      <c r="I4" s="546" t="s">
        <v>578</v>
      </c>
      <c r="J4" s="539"/>
    </row>
    <row r="5" spans="1:10">
      <c r="A5" s="458" t="s">
        <v>508</v>
      </c>
      <c r="B5" s="545" t="s">
        <v>509</v>
      </c>
      <c r="C5" s="540" t="s">
        <v>528</v>
      </c>
      <c r="D5" s="541" t="s">
        <v>529</v>
      </c>
      <c r="E5" s="542" t="s">
        <v>556</v>
      </c>
      <c r="F5" s="543">
        <v>44624</v>
      </c>
      <c r="G5" s="536">
        <v>44648</v>
      </c>
      <c r="H5" s="432">
        <v>0</v>
      </c>
      <c r="I5" s="547" t="s">
        <v>579</v>
      </c>
    </row>
    <row r="6" spans="1:10" ht="31.5">
      <c r="A6" s="458" t="s">
        <v>508</v>
      </c>
      <c r="B6" s="545" t="s">
        <v>509</v>
      </c>
      <c r="C6" s="532" t="s">
        <v>520</v>
      </c>
      <c r="D6" s="533" t="s">
        <v>521</v>
      </c>
      <c r="E6" s="534" t="s">
        <v>557</v>
      </c>
      <c r="F6" s="548" t="s">
        <v>516</v>
      </c>
      <c r="G6" s="536">
        <v>44648</v>
      </c>
      <c r="H6" s="432">
        <v>9300</v>
      </c>
      <c r="I6" s="549" t="s">
        <v>581</v>
      </c>
      <c r="J6" s="539"/>
    </row>
    <row r="7" spans="1:10">
      <c r="A7" s="458" t="s">
        <v>508</v>
      </c>
      <c r="B7" s="545" t="s">
        <v>509</v>
      </c>
      <c r="C7" s="532" t="s">
        <v>520</v>
      </c>
      <c r="D7" s="533" t="s">
        <v>521</v>
      </c>
      <c r="E7" s="534" t="s">
        <v>558</v>
      </c>
      <c r="F7" s="550">
        <v>44602</v>
      </c>
      <c r="G7" s="536">
        <v>44648</v>
      </c>
      <c r="H7" s="432">
        <v>0</v>
      </c>
      <c r="I7" s="547" t="s">
        <v>580</v>
      </c>
      <c r="J7" s="539"/>
    </row>
    <row r="8" spans="1:10" ht="31.5">
      <c r="A8" s="458" t="s">
        <v>508</v>
      </c>
      <c r="B8" s="545" t="s">
        <v>509</v>
      </c>
      <c r="C8" s="540" t="s">
        <v>518</v>
      </c>
      <c r="D8" s="541" t="s">
        <v>527</v>
      </c>
      <c r="E8" s="534" t="s">
        <v>559</v>
      </c>
      <c r="F8" s="548" t="s">
        <v>514</v>
      </c>
      <c r="G8" s="536">
        <v>44648</v>
      </c>
      <c r="H8" s="432">
        <v>0</v>
      </c>
      <c r="I8" s="538" t="s">
        <v>582</v>
      </c>
    </row>
    <row r="9" spans="1:10">
      <c r="A9" s="458" t="s">
        <v>508</v>
      </c>
      <c r="B9" s="545" t="s">
        <v>509</v>
      </c>
      <c r="C9" s="551" t="s">
        <v>533</v>
      </c>
      <c r="D9" s="552" t="s">
        <v>534</v>
      </c>
      <c r="E9" s="534" t="s">
        <v>560</v>
      </c>
      <c r="F9" s="543">
        <v>44594</v>
      </c>
      <c r="G9" s="536">
        <v>44648</v>
      </c>
      <c r="H9" s="432">
        <v>800</v>
      </c>
      <c r="I9" s="538" t="s">
        <v>583</v>
      </c>
      <c r="J9" s="539"/>
    </row>
    <row r="10" spans="1:10">
      <c r="A10" s="458" t="s">
        <v>508</v>
      </c>
      <c r="B10" s="545" t="s">
        <v>509</v>
      </c>
      <c r="C10" s="553">
        <v>21374060000144</v>
      </c>
      <c r="D10" s="554" t="s">
        <v>561</v>
      </c>
      <c r="E10" s="534" t="s">
        <v>562</v>
      </c>
      <c r="F10" s="543">
        <v>44608</v>
      </c>
      <c r="G10" s="536">
        <v>44648</v>
      </c>
      <c r="H10" s="432">
        <v>2200</v>
      </c>
      <c r="I10" s="538" t="s">
        <v>584</v>
      </c>
      <c r="J10" s="539"/>
    </row>
    <row r="11" spans="1:10">
      <c r="A11" s="458" t="s">
        <v>508</v>
      </c>
      <c r="B11" s="545" t="s">
        <v>509</v>
      </c>
      <c r="C11" s="551" t="s">
        <v>532</v>
      </c>
      <c r="D11" s="552" t="s">
        <v>519</v>
      </c>
      <c r="E11" s="534" t="s">
        <v>563</v>
      </c>
      <c r="F11" s="543">
        <v>44595</v>
      </c>
      <c r="G11" s="536">
        <v>44648</v>
      </c>
      <c r="H11" s="432">
        <v>12900</v>
      </c>
      <c r="I11" s="547" t="s">
        <v>585</v>
      </c>
    </row>
    <row r="12" spans="1:10">
      <c r="A12" s="458" t="s">
        <v>508</v>
      </c>
      <c r="B12" s="496" t="s">
        <v>509</v>
      </c>
      <c r="C12" s="555">
        <v>18554757000192</v>
      </c>
      <c r="D12" s="554" t="s">
        <v>564</v>
      </c>
      <c r="E12" s="534" t="s">
        <v>565</v>
      </c>
      <c r="F12" s="548" t="s">
        <v>512</v>
      </c>
      <c r="G12" s="536">
        <v>44648</v>
      </c>
      <c r="H12" s="432">
        <v>0</v>
      </c>
      <c r="I12" s="538" t="s">
        <v>586</v>
      </c>
      <c r="J12" s="539"/>
    </row>
    <row r="13" spans="1:10">
      <c r="A13" s="458" t="s">
        <v>508</v>
      </c>
      <c r="B13" s="496" t="s">
        <v>509</v>
      </c>
      <c r="C13" s="551" t="s">
        <v>535</v>
      </c>
      <c r="D13" s="552" t="s">
        <v>536</v>
      </c>
      <c r="E13" s="534" t="s">
        <v>566</v>
      </c>
      <c r="F13" s="548" t="s">
        <v>510</v>
      </c>
      <c r="G13" s="536">
        <v>44648</v>
      </c>
      <c r="H13" s="432">
        <v>6200</v>
      </c>
      <c r="I13" s="538" t="s">
        <v>587</v>
      </c>
      <c r="J13" s="539"/>
    </row>
    <row r="14" spans="1:10">
      <c r="A14" s="458" t="s">
        <v>508</v>
      </c>
      <c r="B14" s="496" t="s">
        <v>509</v>
      </c>
      <c r="C14" s="551" t="s">
        <v>535</v>
      </c>
      <c r="D14" s="552" t="s">
        <v>536</v>
      </c>
      <c r="E14" s="534" t="s">
        <v>567</v>
      </c>
      <c r="F14" s="548" t="s">
        <v>515</v>
      </c>
      <c r="G14" s="536">
        <v>44648</v>
      </c>
      <c r="H14" s="432">
        <v>1400</v>
      </c>
      <c r="I14" s="538" t="s">
        <v>588</v>
      </c>
      <c r="J14" s="539"/>
    </row>
    <row r="15" spans="1:10">
      <c r="A15" s="458" t="s">
        <v>508</v>
      </c>
      <c r="B15" s="496" t="s">
        <v>509</v>
      </c>
      <c r="C15" s="532" t="s">
        <v>537</v>
      </c>
      <c r="D15" s="533" t="s">
        <v>538</v>
      </c>
      <c r="E15" s="534" t="s">
        <v>568</v>
      </c>
      <c r="F15" s="548" t="s">
        <v>517</v>
      </c>
      <c r="G15" s="536">
        <v>44648</v>
      </c>
      <c r="H15" s="432">
        <v>3500</v>
      </c>
      <c r="I15" s="538" t="s">
        <v>589</v>
      </c>
      <c r="J15" s="539"/>
    </row>
    <row r="16" spans="1:10">
      <c r="A16" s="458" t="s">
        <v>508</v>
      </c>
      <c r="B16" s="496" t="s">
        <v>509</v>
      </c>
      <c r="C16" s="532" t="s">
        <v>530</v>
      </c>
      <c r="D16" s="533" t="s">
        <v>531</v>
      </c>
      <c r="E16" s="534" t="s">
        <v>569</v>
      </c>
      <c r="F16" s="548" t="s">
        <v>514</v>
      </c>
      <c r="G16" s="536">
        <v>44648</v>
      </c>
      <c r="H16" s="432">
        <v>300</v>
      </c>
      <c r="I16" s="538" t="s">
        <v>590</v>
      </c>
      <c r="J16" s="539"/>
    </row>
    <row r="17" spans="1:10">
      <c r="A17" s="458" t="s">
        <v>508</v>
      </c>
      <c r="B17" s="496" t="s">
        <v>509</v>
      </c>
      <c r="C17" s="532" t="s">
        <v>522</v>
      </c>
      <c r="D17" s="556" t="s">
        <v>523</v>
      </c>
      <c r="E17" s="534" t="s">
        <v>570</v>
      </c>
      <c r="F17" s="548" t="s">
        <v>526</v>
      </c>
      <c r="G17" s="536">
        <v>44648</v>
      </c>
      <c r="H17" s="432">
        <v>7000</v>
      </c>
      <c r="I17" s="538" t="s">
        <v>591</v>
      </c>
      <c r="J17" s="539"/>
    </row>
    <row r="18" spans="1:10">
      <c r="A18" s="458" t="s">
        <v>508</v>
      </c>
      <c r="B18" s="496" t="s">
        <v>509</v>
      </c>
      <c r="C18" s="557" t="s">
        <v>571</v>
      </c>
      <c r="D18" s="558" t="s">
        <v>572</v>
      </c>
      <c r="E18" s="534" t="s">
        <v>573</v>
      </c>
      <c r="F18" s="548" t="s">
        <v>511</v>
      </c>
      <c r="G18" s="536">
        <v>44648</v>
      </c>
      <c r="H18" s="432">
        <v>0</v>
      </c>
      <c r="I18" s="547" t="s">
        <v>592</v>
      </c>
    </row>
    <row r="19" spans="1:10">
      <c r="A19" s="458" t="s">
        <v>508</v>
      </c>
      <c r="B19" s="496" t="s">
        <v>509</v>
      </c>
      <c r="C19" s="532" t="s">
        <v>539</v>
      </c>
      <c r="D19" s="533" t="s">
        <v>540</v>
      </c>
      <c r="E19" s="542" t="s">
        <v>574</v>
      </c>
      <c r="F19" s="543">
        <v>44630</v>
      </c>
      <c r="G19" s="536">
        <v>44648</v>
      </c>
      <c r="H19" s="432">
        <v>2650</v>
      </c>
      <c r="I19" s="538" t="s">
        <v>595</v>
      </c>
    </row>
    <row r="20" spans="1:10">
      <c r="A20" s="458" t="s">
        <v>508</v>
      </c>
      <c r="B20" s="496" t="s">
        <v>509</v>
      </c>
      <c r="C20" s="532" t="s">
        <v>543</v>
      </c>
      <c r="D20" s="533" t="s">
        <v>544</v>
      </c>
      <c r="E20" s="542" t="s">
        <v>575</v>
      </c>
      <c r="F20" s="543">
        <v>44620</v>
      </c>
      <c r="G20" s="536">
        <v>44648</v>
      </c>
      <c r="H20" s="432">
        <v>3651.35</v>
      </c>
      <c r="I20" s="538" t="s">
        <v>593</v>
      </c>
      <c r="J20" s="539"/>
    </row>
    <row r="21" spans="1:10">
      <c r="A21" s="458" t="s">
        <v>508</v>
      </c>
      <c r="B21" s="496" t="s">
        <v>509</v>
      </c>
      <c r="C21" s="559" t="s">
        <v>545</v>
      </c>
      <c r="D21" s="533" t="s">
        <v>546</v>
      </c>
      <c r="E21" s="534" t="s">
        <v>603</v>
      </c>
      <c r="F21" s="548" t="s">
        <v>513</v>
      </c>
      <c r="G21" s="536">
        <v>44648</v>
      </c>
      <c r="H21" s="560" t="s">
        <v>604</v>
      </c>
      <c r="I21" s="538" t="s">
        <v>605</v>
      </c>
      <c r="J21" s="539"/>
    </row>
    <row r="22" spans="1:10">
      <c r="A22" s="458" t="s">
        <v>508</v>
      </c>
      <c r="B22" s="496" t="s">
        <v>509</v>
      </c>
      <c r="C22" s="559" t="s">
        <v>597</v>
      </c>
      <c r="D22" s="533" t="s">
        <v>598</v>
      </c>
      <c r="E22" s="534" t="s">
        <v>606</v>
      </c>
      <c r="F22" s="548" t="s">
        <v>513</v>
      </c>
      <c r="G22" s="561"/>
      <c r="H22" s="303">
        <v>14547.17</v>
      </c>
      <c r="I22" s="538" t="s">
        <v>607</v>
      </c>
      <c r="J22" s="539"/>
    </row>
    <row r="23" spans="1:10">
      <c r="A23" s="458" t="s">
        <v>508</v>
      </c>
      <c r="B23" s="496" t="s">
        <v>509</v>
      </c>
      <c r="C23" s="555">
        <v>12882148000186</v>
      </c>
      <c r="D23" s="558" t="s">
        <v>608</v>
      </c>
      <c r="E23" s="534" t="s">
        <v>560</v>
      </c>
      <c r="F23" s="543">
        <v>44652</v>
      </c>
      <c r="G23" s="536">
        <v>45017</v>
      </c>
      <c r="H23" s="560" t="s">
        <v>609</v>
      </c>
      <c r="I23" s="547" t="s">
        <v>610</v>
      </c>
    </row>
    <row r="24" spans="1:10">
      <c r="A24" s="458" t="s">
        <v>508</v>
      </c>
      <c r="B24" s="496" t="s">
        <v>509</v>
      </c>
      <c r="C24" s="555">
        <v>36405607000107</v>
      </c>
      <c r="D24" s="558" t="s">
        <v>611</v>
      </c>
      <c r="E24" s="542" t="s">
        <v>612</v>
      </c>
      <c r="F24" s="543">
        <v>44649</v>
      </c>
      <c r="G24" s="536">
        <v>45014</v>
      </c>
      <c r="H24" s="560" t="s">
        <v>604</v>
      </c>
      <c r="I24" s="547" t="s">
        <v>613</v>
      </c>
    </row>
    <row r="25" spans="1:10">
      <c r="A25" s="458" t="s">
        <v>508</v>
      </c>
      <c r="B25" s="496" t="s">
        <v>509</v>
      </c>
      <c r="C25" s="557" t="s">
        <v>648</v>
      </c>
      <c r="D25" s="562" t="s">
        <v>617</v>
      </c>
      <c r="E25" s="542" t="s">
        <v>618</v>
      </c>
      <c r="F25" s="543">
        <v>44649</v>
      </c>
      <c r="G25" s="536">
        <v>45014</v>
      </c>
      <c r="H25" s="560" t="s">
        <v>619</v>
      </c>
      <c r="I25" s="547" t="s">
        <v>620</v>
      </c>
    </row>
    <row r="26" spans="1:10">
      <c r="A26" s="458" t="s">
        <v>508</v>
      </c>
      <c r="B26" s="496" t="s">
        <v>509</v>
      </c>
      <c r="C26" s="555">
        <v>31675417000188</v>
      </c>
      <c r="D26" s="563" t="s">
        <v>621</v>
      </c>
      <c r="E26" s="542" t="s">
        <v>556</v>
      </c>
      <c r="F26" s="543">
        <v>44649</v>
      </c>
      <c r="G26" s="536">
        <v>45014</v>
      </c>
      <c r="H26" s="560" t="s">
        <v>622</v>
      </c>
      <c r="I26" s="547" t="s">
        <v>623</v>
      </c>
      <c r="J26" s="539"/>
    </row>
    <row r="27" spans="1:10">
      <c r="A27" s="458" t="s">
        <v>508</v>
      </c>
      <c r="B27" s="496" t="s">
        <v>509</v>
      </c>
      <c r="C27" s="532" t="s">
        <v>530</v>
      </c>
      <c r="D27" s="533" t="s">
        <v>531</v>
      </c>
      <c r="E27" s="534" t="s">
        <v>569</v>
      </c>
      <c r="F27" s="543">
        <v>44649</v>
      </c>
      <c r="G27" s="536">
        <v>45014</v>
      </c>
      <c r="H27" s="560" t="s">
        <v>624</v>
      </c>
      <c r="I27" s="547" t="s">
        <v>590</v>
      </c>
      <c r="J27" s="539"/>
    </row>
    <row r="28" spans="1:10">
      <c r="A28" s="458" t="s">
        <v>508</v>
      </c>
      <c r="B28" s="496" t="s">
        <v>509</v>
      </c>
      <c r="C28" s="555">
        <v>24380578002041</v>
      </c>
      <c r="D28" s="563" t="s">
        <v>601</v>
      </c>
      <c r="E28" s="542" t="s">
        <v>602</v>
      </c>
      <c r="F28" s="543">
        <v>44649</v>
      </c>
      <c r="G28" s="536">
        <v>45014</v>
      </c>
      <c r="H28" s="432">
        <v>0</v>
      </c>
      <c r="I28" s="564" t="s">
        <v>625</v>
      </c>
    </row>
    <row r="29" spans="1:10">
      <c r="A29" s="458" t="s">
        <v>508</v>
      </c>
      <c r="B29" s="496" t="s">
        <v>509</v>
      </c>
      <c r="C29" s="557" t="s">
        <v>600</v>
      </c>
      <c r="D29" s="558" t="s">
        <v>630</v>
      </c>
      <c r="E29" s="542" t="s">
        <v>629</v>
      </c>
      <c r="F29" s="543">
        <v>44603</v>
      </c>
      <c r="G29" s="561"/>
      <c r="H29" s="560">
        <v>1900.31</v>
      </c>
      <c r="I29" s="547" t="s">
        <v>628</v>
      </c>
    </row>
    <row r="30" spans="1:10">
      <c r="A30" s="458" t="s">
        <v>508</v>
      </c>
      <c r="B30" s="496" t="s">
        <v>509</v>
      </c>
      <c r="C30" s="557" t="s">
        <v>599</v>
      </c>
      <c r="D30" s="558" t="s">
        <v>631</v>
      </c>
      <c r="E30" s="542" t="s">
        <v>632</v>
      </c>
      <c r="F30" s="565">
        <v>44588</v>
      </c>
      <c r="G30" s="536">
        <v>44648</v>
      </c>
      <c r="H30" s="560" t="s">
        <v>633</v>
      </c>
      <c r="I30" s="547" t="s">
        <v>634</v>
      </c>
      <c r="J30" s="539"/>
    </row>
    <row r="31" spans="1:10">
      <c r="A31" s="458" t="s">
        <v>508</v>
      </c>
      <c r="B31" s="496" t="s">
        <v>509</v>
      </c>
      <c r="C31" s="557" t="s">
        <v>639</v>
      </c>
      <c r="D31" s="566" t="s">
        <v>640</v>
      </c>
      <c r="E31" s="542" t="s">
        <v>641</v>
      </c>
      <c r="F31" s="543">
        <v>44588</v>
      </c>
      <c r="G31" s="536">
        <v>44952</v>
      </c>
      <c r="H31" s="432">
        <v>0</v>
      </c>
      <c r="I31" s="564" t="s">
        <v>638</v>
      </c>
    </row>
    <row r="32" spans="1:10">
      <c r="A32" s="458" t="s">
        <v>636</v>
      </c>
      <c r="B32" s="561" t="s">
        <v>509</v>
      </c>
      <c r="C32" s="567" t="s">
        <v>660</v>
      </c>
      <c r="D32" s="549" t="s">
        <v>661</v>
      </c>
      <c r="E32" s="625" t="s">
        <v>662</v>
      </c>
      <c r="F32" s="543">
        <v>44685</v>
      </c>
      <c r="G32" s="536">
        <v>45234</v>
      </c>
      <c r="H32" s="306">
        <v>1647.5</v>
      </c>
      <c r="I32" s="547" t="s">
        <v>663</v>
      </c>
      <c r="J32" s="539"/>
    </row>
    <row r="33" spans="1:10">
      <c r="A33" s="458" t="s">
        <v>636</v>
      </c>
      <c r="B33" s="561" t="s">
        <v>509</v>
      </c>
      <c r="C33" s="557" t="s">
        <v>537</v>
      </c>
      <c r="D33" s="549" t="s">
        <v>664</v>
      </c>
      <c r="E33" s="626" t="s">
        <v>948</v>
      </c>
      <c r="F33" s="565">
        <v>44687</v>
      </c>
      <c r="G33" s="536">
        <v>45052</v>
      </c>
      <c r="H33" s="306">
        <v>2950</v>
      </c>
      <c r="I33" s="547" t="s">
        <v>589</v>
      </c>
      <c r="J33" s="539"/>
    </row>
    <row r="34" spans="1:10">
      <c r="A34" s="458" t="s">
        <v>636</v>
      </c>
      <c r="B34" s="561" t="s">
        <v>949</v>
      </c>
      <c r="C34" s="568" t="s">
        <v>659</v>
      </c>
      <c r="D34" s="549" t="s">
        <v>665</v>
      </c>
      <c r="E34" s="569" t="s">
        <v>666</v>
      </c>
      <c r="F34" s="570">
        <v>44690</v>
      </c>
      <c r="G34" s="571">
        <v>45055</v>
      </c>
      <c r="H34" s="306">
        <v>10524.17</v>
      </c>
      <c r="I34" s="564" t="s">
        <v>667</v>
      </c>
    </row>
    <row r="35" spans="1:10">
      <c r="A35" s="458" t="s">
        <v>636</v>
      </c>
      <c r="B35" s="561" t="s">
        <v>509</v>
      </c>
      <c r="C35" s="553">
        <v>21374060000144</v>
      </c>
      <c r="D35" s="554" t="s">
        <v>561</v>
      </c>
      <c r="E35" s="534" t="s">
        <v>562</v>
      </c>
      <c r="F35" s="572">
        <v>44608</v>
      </c>
      <c r="G35" s="536">
        <v>44742</v>
      </c>
      <c r="H35" s="432">
        <v>2200</v>
      </c>
      <c r="I35" s="547" t="s">
        <v>669</v>
      </c>
    </row>
    <row r="36" spans="1:10">
      <c r="A36" s="458" t="s">
        <v>636</v>
      </c>
      <c r="B36" s="499" t="s">
        <v>509</v>
      </c>
      <c r="C36" s="573">
        <v>41476791000108</v>
      </c>
      <c r="D36" s="563" t="s">
        <v>672</v>
      </c>
      <c r="E36" s="574" t="s">
        <v>658</v>
      </c>
      <c r="F36" s="575" t="s">
        <v>1021</v>
      </c>
      <c r="G36" s="576">
        <v>44743</v>
      </c>
      <c r="H36" s="303">
        <v>0</v>
      </c>
      <c r="I36" s="577" t="s">
        <v>673</v>
      </c>
    </row>
    <row r="37" spans="1:10">
      <c r="A37" s="458" t="s">
        <v>636</v>
      </c>
      <c r="B37" s="561" t="s">
        <v>509</v>
      </c>
      <c r="C37" s="578" t="s">
        <v>881</v>
      </c>
      <c r="D37" s="579" t="s">
        <v>674</v>
      </c>
      <c r="E37" s="627" t="s">
        <v>675</v>
      </c>
      <c r="F37" s="543">
        <v>44720</v>
      </c>
      <c r="G37" s="580">
        <v>45085</v>
      </c>
      <c r="H37" s="432">
        <v>900</v>
      </c>
      <c r="I37" s="581" t="s">
        <v>676</v>
      </c>
    </row>
    <row r="38" spans="1:10">
      <c r="A38" s="458" t="s">
        <v>636</v>
      </c>
      <c r="B38" s="561" t="s">
        <v>509</v>
      </c>
      <c r="C38" s="582">
        <v>31698424000103</v>
      </c>
      <c r="D38" s="579" t="s">
        <v>679</v>
      </c>
      <c r="E38" s="542" t="s">
        <v>680</v>
      </c>
      <c r="F38" s="543">
        <v>44593</v>
      </c>
      <c r="G38" s="583"/>
      <c r="H38" s="306">
        <v>10000</v>
      </c>
      <c r="I38" s="584" t="s">
        <v>681</v>
      </c>
    </row>
    <row r="39" spans="1:10">
      <c r="A39" s="458" t="s">
        <v>636</v>
      </c>
      <c r="B39" s="561" t="s">
        <v>509</v>
      </c>
      <c r="C39" s="555">
        <v>42291379000186</v>
      </c>
      <c r="D39" s="558" t="s">
        <v>682</v>
      </c>
      <c r="E39" s="542" t="s">
        <v>683</v>
      </c>
      <c r="F39" s="543">
        <v>44593</v>
      </c>
      <c r="G39" s="536">
        <v>44958</v>
      </c>
      <c r="H39" s="306">
        <v>18000</v>
      </c>
      <c r="I39" s="547" t="s">
        <v>684</v>
      </c>
    </row>
    <row r="40" spans="1:10">
      <c r="A40" s="458" t="s">
        <v>636</v>
      </c>
      <c r="B40" s="561" t="s">
        <v>509</v>
      </c>
      <c r="C40" s="555">
        <v>14902509000134</v>
      </c>
      <c r="D40" s="558" t="s">
        <v>685</v>
      </c>
      <c r="E40" s="542" t="s">
        <v>686</v>
      </c>
      <c r="F40" s="543">
        <v>44593</v>
      </c>
      <c r="G40" s="536">
        <v>44958</v>
      </c>
      <c r="H40" s="306">
        <v>20000</v>
      </c>
      <c r="I40" s="547" t="s">
        <v>687</v>
      </c>
    </row>
    <row r="41" spans="1:10">
      <c r="A41" s="585" t="s">
        <v>636</v>
      </c>
      <c r="B41" s="561" t="s">
        <v>509</v>
      </c>
      <c r="C41" s="557" t="s">
        <v>1006</v>
      </c>
      <c r="D41" s="558" t="s">
        <v>688</v>
      </c>
      <c r="E41" s="542" t="s">
        <v>950</v>
      </c>
      <c r="F41" s="543">
        <v>44594</v>
      </c>
      <c r="G41" s="536">
        <v>44928</v>
      </c>
      <c r="H41" s="306">
        <v>10000</v>
      </c>
      <c r="I41" s="538" t="s">
        <v>951</v>
      </c>
    </row>
    <row r="42" spans="1:10" ht="31.5">
      <c r="A42" s="458" t="s">
        <v>636</v>
      </c>
      <c r="B42" s="561" t="s">
        <v>509</v>
      </c>
      <c r="C42" s="555">
        <v>43017653000196</v>
      </c>
      <c r="D42" s="558" t="s">
        <v>689</v>
      </c>
      <c r="E42" s="542" t="s">
        <v>690</v>
      </c>
      <c r="F42" s="543">
        <v>44593</v>
      </c>
      <c r="G42" s="536">
        <v>44593</v>
      </c>
      <c r="H42" s="306">
        <v>10000</v>
      </c>
      <c r="I42" s="547" t="s">
        <v>691</v>
      </c>
    </row>
    <row r="43" spans="1:10">
      <c r="A43" s="458" t="s">
        <v>636</v>
      </c>
      <c r="B43" s="586" t="s">
        <v>509</v>
      </c>
      <c r="C43" s="587">
        <v>22296569000189</v>
      </c>
      <c r="D43" s="558" t="s">
        <v>692</v>
      </c>
      <c r="E43" s="588" t="s">
        <v>693</v>
      </c>
      <c r="F43" s="589">
        <v>44682</v>
      </c>
      <c r="G43" s="590">
        <v>44866</v>
      </c>
      <c r="H43" s="306">
        <v>10000</v>
      </c>
      <c r="I43" s="591" t="s">
        <v>694</v>
      </c>
    </row>
    <row r="44" spans="1:10">
      <c r="A44" s="458" t="s">
        <v>636</v>
      </c>
      <c r="B44" s="561" t="s">
        <v>509</v>
      </c>
      <c r="C44" s="555">
        <v>21216574000171</v>
      </c>
      <c r="D44" s="558" t="s">
        <v>695</v>
      </c>
      <c r="E44" s="542" t="s">
        <v>696</v>
      </c>
      <c r="F44" s="543">
        <v>44593</v>
      </c>
      <c r="G44" s="561"/>
      <c r="H44" s="306">
        <v>5000</v>
      </c>
      <c r="I44" s="547" t="s">
        <v>697</v>
      </c>
    </row>
    <row r="45" spans="1:10">
      <c r="A45" s="458" t="s">
        <v>636</v>
      </c>
      <c r="B45" s="561" t="s">
        <v>509</v>
      </c>
      <c r="C45" s="592" t="s">
        <v>1022</v>
      </c>
      <c r="D45" s="562" t="s">
        <v>960</v>
      </c>
      <c r="E45" s="626" t="s">
        <v>961</v>
      </c>
      <c r="F45" s="593" t="s">
        <v>962</v>
      </c>
      <c r="G45" s="536">
        <v>44835</v>
      </c>
      <c r="H45" s="306">
        <v>5000</v>
      </c>
      <c r="I45" s="594" t="s">
        <v>963</v>
      </c>
    </row>
    <row r="46" spans="1:10">
      <c r="A46" s="458" t="s">
        <v>636</v>
      </c>
      <c r="B46" s="561" t="s">
        <v>509</v>
      </c>
      <c r="C46" s="557" t="s">
        <v>1001</v>
      </c>
      <c r="D46" s="563" t="s">
        <v>993</v>
      </c>
      <c r="E46" s="595" t="s">
        <v>994</v>
      </c>
      <c r="F46" s="593" t="s">
        <v>947</v>
      </c>
      <c r="G46" s="536">
        <v>44894</v>
      </c>
      <c r="H46" s="306">
        <v>1384</v>
      </c>
      <c r="I46" s="596" t="s">
        <v>995</v>
      </c>
    </row>
    <row r="47" spans="1:10">
      <c r="A47" s="458"/>
      <c r="B47" s="597"/>
      <c r="C47" s="598"/>
      <c r="D47" s="599"/>
      <c r="E47" s="600"/>
      <c r="F47" s="601"/>
      <c r="G47" s="602"/>
      <c r="H47" s="397"/>
      <c r="I47" s="603"/>
    </row>
    <row r="48" spans="1:10">
      <c r="A48" s="458"/>
      <c r="B48" s="561"/>
      <c r="C48" s="604"/>
      <c r="D48" s="605"/>
      <c r="E48" s="545"/>
      <c r="F48" s="606"/>
      <c r="G48" s="607"/>
      <c r="H48" s="306"/>
      <c r="I48" s="608"/>
    </row>
    <row r="49" spans="1:9">
      <c r="A49" s="458"/>
      <c r="B49" s="561"/>
      <c r="C49" s="497"/>
      <c r="D49" s="497"/>
      <c r="E49" s="609"/>
      <c r="F49" s="497"/>
      <c r="G49" s="610"/>
      <c r="H49" s="306"/>
      <c r="I49" s="611"/>
    </row>
    <row r="50" spans="1:9">
      <c r="A50" s="458"/>
      <c r="B50" s="586"/>
      <c r="C50" s="612"/>
      <c r="D50" s="613"/>
      <c r="E50" s="614"/>
      <c r="F50" s="615"/>
      <c r="G50" s="616"/>
      <c r="H50" s="306"/>
      <c r="I50" s="617"/>
    </row>
    <row r="51" spans="1:9">
      <c r="A51" s="458"/>
      <c r="B51" s="586"/>
      <c r="C51" s="618"/>
      <c r="D51" s="619"/>
      <c r="E51" s="614"/>
      <c r="F51" s="618"/>
      <c r="G51" s="620"/>
      <c r="H51" s="303"/>
      <c r="I51" s="621"/>
    </row>
    <row r="52" spans="1:9">
      <c r="A52" s="458"/>
      <c r="B52" s="586"/>
      <c r="C52" s="618"/>
      <c r="D52" s="619"/>
      <c r="E52" s="614"/>
      <c r="F52" s="618"/>
      <c r="G52" s="620"/>
      <c r="H52" s="303"/>
      <c r="I52" s="621"/>
    </row>
    <row r="53" spans="1:9">
      <c r="A53" s="458"/>
      <c r="B53" s="586"/>
      <c r="C53" s="622"/>
      <c r="D53" s="562"/>
      <c r="E53" s="628"/>
      <c r="F53" s="623"/>
      <c r="G53" s="549"/>
      <c r="H53" s="303"/>
      <c r="I53" s="596"/>
    </row>
    <row r="54" spans="1:9">
      <c r="A54" s="458"/>
      <c r="B54" s="586"/>
      <c r="C54" s="557"/>
      <c r="D54" s="562"/>
      <c r="E54" s="628"/>
      <c r="F54" s="623"/>
      <c r="G54" s="549"/>
      <c r="H54" s="303"/>
      <c r="I54" s="596"/>
    </row>
    <row r="55" spans="1:9">
      <c r="A55" s="458"/>
      <c r="B55" s="586"/>
      <c r="C55" s="557"/>
      <c r="D55" s="562"/>
      <c r="E55" s="628"/>
      <c r="F55" s="623"/>
      <c r="G55" s="549"/>
      <c r="H55" s="303"/>
      <c r="I55" s="596"/>
    </row>
    <row r="56" spans="1:9">
      <c r="A56" s="458"/>
      <c r="B56" s="586"/>
      <c r="C56" s="557"/>
      <c r="D56" s="562"/>
      <c r="E56" s="628"/>
      <c r="F56" s="623"/>
      <c r="G56" s="549"/>
      <c r="H56" s="303"/>
      <c r="I56" s="549"/>
    </row>
    <row r="57" spans="1:9">
      <c r="B57" s="624"/>
    </row>
    <row r="58" spans="1:9">
      <c r="B58" s="624"/>
    </row>
    <row r="59" spans="1:9">
      <c r="B59" s="624"/>
    </row>
    <row r="60" spans="1:9">
      <c r="B60" s="624"/>
    </row>
    <row r="61" spans="1:9">
      <c r="B61" s="624"/>
    </row>
    <row r="62" spans="1:9">
      <c r="B62" s="624"/>
    </row>
    <row r="63" spans="1:9">
      <c r="B63" s="624"/>
    </row>
    <row r="64" spans="1:9">
      <c r="B64" s="624"/>
    </row>
    <row r="65" spans="2:2">
      <c r="B65" s="624"/>
    </row>
    <row r="66" spans="2:2">
      <c r="B66" s="624"/>
    </row>
    <row r="67" spans="2:2">
      <c r="B67" s="624"/>
    </row>
    <row r="68" spans="2:2">
      <c r="B68" s="624"/>
    </row>
    <row r="69" spans="2:2">
      <c r="B69" s="624"/>
    </row>
    <row r="70" spans="2:2">
      <c r="B70" s="624"/>
    </row>
    <row r="71" spans="2:2">
      <c r="B71" s="624"/>
    </row>
    <row r="72" spans="2:2">
      <c r="B72" s="624"/>
    </row>
    <row r="73" spans="2:2">
      <c r="B73" s="624"/>
    </row>
    <row r="74" spans="2:2">
      <c r="B74" s="624"/>
    </row>
    <row r="75" spans="2:2">
      <c r="B75" s="624"/>
    </row>
    <row r="76" spans="2:2">
      <c r="B76" s="624"/>
    </row>
    <row r="77" spans="2:2">
      <c r="B77" s="624"/>
    </row>
    <row r="78" spans="2:2">
      <c r="B78" s="624"/>
    </row>
    <row r="79" spans="2:2">
      <c r="B79" s="624"/>
    </row>
    <row r="80" spans="2:2">
      <c r="B80" s="624"/>
    </row>
    <row r="81" spans="2:2">
      <c r="B81" s="624"/>
    </row>
    <row r="82" spans="2:2">
      <c r="B82" s="624"/>
    </row>
    <row r="83" spans="2:2">
      <c r="B83" s="624"/>
    </row>
    <row r="84" spans="2:2">
      <c r="B84" s="624"/>
    </row>
    <row r="85" spans="2:2">
      <c r="B85" s="624"/>
    </row>
    <row r="86" spans="2:2">
      <c r="B86" s="624"/>
    </row>
    <row r="87" spans="2:2">
      <c r="B87" s="624"/>
    </row>
    <row r="88" spans="2:2">
      <c r="B88" s="624"/>
    </row>
    <row r="89" spans="2:2">
      <c r="B89" s="624"/>
    </row>
    <row r="90" spans="2:2">
      <c r="B90" s="624"/>
    </row>
    <row r="91" spans="2:2">
      <c r="B91" s="624"/>
    </row>
    <row r="92" spans="2:2">
      <c r="B92" s="624"/>
    </row>
    <row r="93" spans="2:2">
      <c r="B93" s="624"/>
    </row>
    <row r="94" spans="2:2">
      <c r="B94" s="624"/>
    </row>
    <row r="95" spans="2:2">
      <c r="B95" s="624"/>
    </row>
    <row r="96" spans="2:2">
      <c r="B96" s="624"/>
    </row>
    <row r="97" spans="2:2">
      <c r="B97" s="624"/>
    </row>
    <row r="98" spans="2:2">
      <c r="B98" s="624"/>
    </row>
    <row r="99" spans="2:2">
      <c r="B99" s="624"/>
    </row>
    <row r="100" spans="2:2">
      <c r="B100" s="624"/>
    </row>
    <row r="101" spans="2:2">
      <c r="B101" s="624"/>
    </row>
    <row r="102" spans="2:2">
      <c r="B102" s="624"/>
    </row>
    <row r="103" spans="2:2">
      <c r="B103" s="624"/>
    </row>
    <row r="104" spans="2:2">
      <c r="B104" s="624"/>
    </row>
    <row r="105" spans="2:2">
      <c r="B105" s="624"/>
    </row>
    <row r="106" spans="2:2">
      <c r="B106" s="624"/>
    </row>
    <row r="107" spans="2:2">
      <c r="B107" s="624"/>
    </row>
    <row r="108" spans="2:2">
      <c r="B108" s="624"/>
    </row>
    <row r="109" spans="2:2">
      <c r="B109" s="624"/>
    </row>
    <row r="110" spans="2:2">
      <c r="B110" s="624"/>
    </row>
    <row r="111" spans="2:2">
      <c r="B111" s="624"/>
    </row>
    <row r="112" spans="2:2">
      <c r="B112" s="624"/>
    </row>
    <row r="113" spans="2:2">
      <c r="B113" s="624"/>
    </row>
    <row r="114" spans="2:2">
      <c r="B114" s="624"/>
    </row>
    <row r="115" spans="2:2">
      <c r="B115" s="624"/>
    </row>
    <row r="116" spans="2:2">
      <c r="B116" s="624"/>
    </row>
    <row r="117" spans="2:2">
      <c r="B117" s="624"/>
    </row>
    <row r="118" spans="2:2">
      <c r="B118" s="624"/>
    </row>
    <row r="119" spans="2:2">
      <c r="B119" s="624"/>
    </row>
    <row r="120" spans="2:2">
      <c r="B120" s="624"/>
    </row>
    <row r="121" spans="2:2">
      <c r="B121" s="624"/>
    </row>
    <row r="122" spans="2:2">
      <c r="B122" s="624"/>
    </row>
    <row r="123" spans="2:2">
      <c r="B123" s="624"/>
    </row>
    <row r="124" spans="2:2">
      <c r="B124" s="624"/>
    </row>
    <row r="125" spans="2:2">
      <c r="B125" s="624"/>
    </row>
    <row r="126" spans="2:2">
      <c r="B126" s="624"/>
    </row>
    <row r="127" spans="2:2">
      <c r="B127" s="624"/>
    </row>
    <row r="128" spans="2:2">
      <c r="B128" s="624"/>
    </row>
    <row r="129" spans="2:2">
      <c r="B129" s="624"/>
    </row>
    <row r="130" spans="2:2">
      <c r="B130" s="624"/>
    </row>
    <row r="131" spans="2:2">
      <c r="B131" s="624"/>
    </row>
    <row r="132" spans="2:2">
      <c r="B132" s="624"/>
    </row>
    <row r="133" spans="2:2">
      <c r="B133" s="624"/>
    </row>
    <row r="134" spans="2:2">
      <c r="B134" s="624"/>
    </row>
    <row r="135" spans="2:2">
      <c r="B135" s="624"/>
    </row>
    <row r="136" spans="2:2">
      <c r="B136" s="624"/>
    </row>
    <row r="137" spans="2:2">
      <c r="B137" s="624"/>
    </row>
    <row r="138" spans="2:2">
      <c r="B138" s="624"/>
    </row>
    <row r="139" spans="2:2">
      <c r="B139" s="624"/>
    </row>
    <row r="140" spans="2:2">
      <c r="B140" s="624"/>
    </row>
    <row r="141" spans="2:2">
      <c r="B141" s="624"/>
    </row>
    <row r="142" spans="2:2">
      <c r="B142" s="624"/>
    </row>
    <row r="143" spans="2:2">
      <c r="B143" s="624"/>
    </row>
    <row r="144" spans="2:2">
      <c r="B144" s="624"/>
    </row>
    <row r="145" spans="2:2">
      <c r="B145" s="624"/>
    </row>
    <row r="146" spans="2:2">
      <c r="B146" s="624"/>
    </row>
    <row r="147" spans="2:2">
      <c r="B147" s="624"/>
    </row>
    <row r="148" spans="2:2">
      <c r="B148" s="624"/>
    </row>
    <row r="149" spans="2:2">
      <c r="B149" s="624"/>
    </row>
    <row r="150" spans="2:2">
      <c r="B150" s="624"/>
    </row>
    <row r="151" spans="2:2">
      <c r="B151" s="624"/>
    </row>
    <row r="152" spans="2:2">
      <c r="B152" s="624"/>
    </row>
    <row r="153" spans="2:2">
      <c r="B153" s="624"/>
    </row>
    <row r="154" spans="2:2">
      <c r="B154" s="624"/>
    </row>
    <row r="155" spans="2:2">
      <c r="B155" s="624"/>
    </row>
    <row r="156" spans="2:2">
      <c r="B156" s="624"/>
    </row>
    <row r="157" spans="2:2">
      <c r="B157" s="624"/>
    </row>
    <row r="158" spans="2:2">
      <c r="B158" s="624"/>
    </row>
    <row r="163" spans="2:2">
      <c r="B163" s="17"/>
    </row>
    <row r="164" spans="2:2">
      <c r="B164" s="17"/>
    </row>
    <row r="165" spans="2:2">
      <c r="B165" s="17"/>
    </row>
    <row r="166" spans="2:2">
      <c r="B166" s="17"/>
    </row>
    <row r="167" spans="2:2">
      <c r="B167" s="17"/>
    </row>
    <row r="168" spans="2:2">
      <c r="B168" s="17"/>
    </row>
    <row r="169" spans="2:2">
      <c r="B169" s="17"/>
    </row>
    <row r="170" spans="2:2">
      <c r="B170" s="17"/>
    </row>
    <row r="171" spans="2:2">
      <c r="B171" s="17"/>
    </row>
    <row r="172" spans="2:2">
      <c r="B172" s="17"/>
    </row>
    <row r="173" spans="2:2">
      <c r="B173" s="17"/>
    </row>
    <row r="174" spans="2:2">
      <c r="B174" s="17"/>
    </row>
    <row r="175" spans="2:2">
      <c r="B175" s="17"/>
    </row>
    <row r="176" spans="2:2">
      <c r="B176" s="17"/>
    </row>
    <row r="177" spans="2:2">
      <c r="B177" s="17"/>
    </row>
    <row r="178" spans="2:2">
      <c r="B178" s="17"/>
    </row>
  </sheetData>
  <protectedRanges>
    <protectedRange sqref="E49" name="Intervalo2_2_1_2_1_6_1"/>
    <protectedRange sqref="D48:E48" name="Intervalo2_2_1_1_1_1_1"/>
    <protectedRange sqref="D51" name="Intervalo3_1_1_1_1_1_1"/>
    <protectedRange sqref="D32:E44" name="Intervalo2_2_1_2_1_6_1_1"/>
    <protectedRange sqref="D29:E31" name="Intervalo2_2_1_2_1_1_1_2"/>
    <protectedRange sqref="B2:B20" name="Intervalo2_1_1_1_2_1"/>
    <protectedRange sqref="D10:E10 E11 D12:E12 E2:E9 E13:E20" name="Intervalo2_2_1_2_1_1_1_1_1"/>
    <protectedRange sqref="E21:E22 D23 D24:E25 D28:E28 D26" name="Intervalo2_2_1_2_1_2_2_1"/>
    <protectedRange sqref="B21:B31" name="Intervalo2_1_1_1_1_2_1"/>
    <protectedRange sqref="E23 E26:E27" name="Intervalo2_2_1_2_1_2_1_1_1"/>
    <protectedRange sqref="C21" name="Intervalo2_1_1_1_1_1_2_1"/>
    <protectedRange sqref="C22" name="Intervalo2_1_1_1_1_1_1_1_1"/>
  </protectedRanges>
  <hyperlinks>
    <hyperlink ref="I19" r:id="rId1"/>
    <hyperlink ref="I28" r:id="rId2"/>
    <hyperlink ref="I22" r:id="rId3"/>
    <hyperlink ref="I35" r:id="rId4"/>
    <hyperlink ref="I45" r:id="rId5"/>
    <hyperlink ref="I36" r:id="rId6"/>
    <hyperlink ref="I29" r:id="rId7"/>
    <hyperlink ref="I38" r:id="rId8"/>
    <hyperlink ref="I44" r:id="rId9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7" orientation="landscape" r:id="rId10"/>
  <drawing r:id="rId1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"/>
  <sheetViews>
    <sheetView zoomScale="98" zoomScaleNormal="98" workbookViewId="0">
      <selection activeCell="D21" sqref="D21"/>
    </sheetView>
  </sheetViews>
  <sheetFormatPr defaultRowHeight="15"/>
  <cols>
    <col min="1" max="1" width="22.85546875" customWidth="1"/>
    <col min="2" max="2" width="58.85546875" customWidth="1"/>
    <col min="3" max="3" width="17.28515625" customWidth="1"/>
    <col min="4" max="4" width="59.5703125" style="633" bestFit="1" customWidth="1"/>
    <col min="5" max="5" width="19.85546875" style="530" bestFit="1" customWidth="1"/>
    <col min="6" max="6" width="13.85546875" style="633" customWidth="1"/>
    <col min="7" max="7" width="10.7109375" bestFit="1" customWidth="1"/>
    <col min="8" max="8" width="13.5703125" bestFit="1" customWidth="1"/>
    <col min="9" max="9" width="86.42578125" bestFit="1" customWidth="1"/>
    <col min="10" max="10" width="0.140625" hidden="1" customWidth="1"/>
  </cols>
  <sheetData>
    <row r="1" spans="1:10" ht="31.5">
      <c r="A1" s="406" t="s">
        <v>177</v>
      </c>
      <c r="B1" s="406" t="s">
        <v>178</v>
      </c>
      <c r="C1" s="407" t="s">
        <v>221</v>
      </c>
      <c r="D1" s="407" t="s">
        <v>215</v>
      </c>
      <c r="E1" s="407" t="s">
        <v>222</v>
      </c>
      <c r="F1" s="407" t="s">
        <v>217</v>
      </c>
      <c r="G1" s="407" t="s">
        <v>1007</v>
      </c>
      <c r="H1" s="407" t="s">
        <v>223</v>
      </c>
      <c r="I1" s="407" t="s">
        <v>224</v>
      </c>
    </row>
    <row r="2" spans="1:10">
      <c r="A2" s="408" t="s">
        <v>636</v>
      </c>
      <c r="B2" s="409" t="s">
        <v>509</v>
      </c>
      <c r="C2" s="410">
        <v>24380578002041</v>
      </c>
      <c r="D2" s="639" t="s">
        <v>601</v>
      </c>
      <c r="E2" s="634" t="s">
        <v>626</v>
      </c>
      <c r="F2" s="411">
        <v>44649</v>
      </c>
      <c r="G2" s="411">
        <v>45014</v>
      </c>
      <c r="H2" s="412">
        <v>0</v>
      </c>
      <c r="I2" s="413" t="s">
        <v>627</v>
      </c>
      <c r="J2" s="351"/>
    </row>
    <row r="3" spans="1:10">
      <c r="A3" s="408" t="s">
        <v>636</v>
      </c>
      <c r="B3" s="409" t="s">
        <v>509</v>
      </c>
      <c r="C3" s="234" t="s">
        <v>524</v>
      </c>
      <c r="D3" s="414" t="s">
        <v>525</v>
      </c>
      <c r="E3" s="634" t="s">
        <v>626</v>
      </c>
      <c r="F3" s="411">
        <v>44649</v>
      </c>
      <c r="G3" s="411">
        <v>45014</v>
      </c>
      <c r="H3" s="415" t="s">
        <v>616</v>
      </c>
      <c r="I3" s="416" t="s">
        <v>635</v>
      </c>
      <c r="J3" s="290"/>
    </row>
    <row r="4" spans="1:10">
      <c r="A4" s="408" t="s">
        <v>636</v>
      </c>
      <c r="B4" s="409" t="s">
        <v>509</v>
      </c>
      <c r="C4" s="234" t="s">
        <v>518</v>
      </c>
      <c r="D4" s="414" t="s">
        <v>527</v>
      </c>
      <c r="E4" s="634" t="s">
        <v>626</v>
      </c>
      <c r="F4" s="411">
        <v>44649</v>
      </c>
      <c r="G4" s="411">
        <v>45014</v>
      </c>
      <c r="H4" s="412">
        <v>0</v>
      </c>
      <c r="I4" s="416" t="s">
        <v>1008</v>
      </c>
      <c r="J4" s="290"/>
    </row>
    <row r="5" spans="1:10">
      <c r="A5" s="408" t="s">
        <v>636</v>
      </c>
      <c r="B5" s="409" t="s">
        <v>509</v>
      </c>
      <c r="C5" s="228" t="s">
        <v>530</v>
      </c>
      <c r="D5" s="328" t="s">
        <v>531</v>
      </c>
      <c r="E5" s="634" t="s">
        <v>626</v>
      </c>
      <c r="F5" s="411">
        <v>44649</v>
      </c>
      <c r="G5" s="411">
        <v>45014</v>
      </c>
      <c r="H5" s="415" t="s">
        <v>624</v>
      </c>
      <c r="I5" s="416" t="s">
        <v>1009</v>
      </c>
    </row>
    <row r="6" spans="1:10">
      <c r="A6" s="408" t="s">
        <v>636</v>
      </c>
      <c r="B6" s="409" t="s">
        <v>509</v>
      </c>
      <c r="C6" s="417" t="s">
        <v>541</v>
      </c>
      <c r="D6" s="328" t="s">
        <v>542</v>
      </c>
      <c r="E6" s="635" t="s">
        <v>626</v>
      </c>
      <c r="F6" s="411">
        <v>44649</v>
      </c>
      <c r="G6" s="411">
        <v>45014</v>
      </c>
      <c r="H6" s="418">
        <v>890</v>
      </c>
      <c r="I6" s="419" t="s">
        <v>637</v>
      </c>
    </row>
    <row r="7" spans="1:10">
      <c r="A7" s="408" t="s">
        <v>636</v>
      </c>
      <c r="B7" s="409" t="s">
        <v>509</v>
      </c>
      <c r="C7" s="235" t="s">
        <v>600</v>
      </c>
      <c r="D7" s="328" t="s">
        <v>630</v>
      </c>
      <c r="E7" s="635" t="s">
        <v>626</v>
      </c>
      <c r="F7" s="420">
        <v>44630</v>
      </c>
      <c r="G7" s="421"/>
      <c r="H7" s="415">
        <v>1900.31</v>
      </c>
      <c r="I7" s="419" t="s">
        <v>1010</v>
      </c>
    </row>
    <row r="8" spans="1:10">
      <c r="A8" s="408" t="s">
        <v>636</v>
      </c>
      <c r="B8" s="409" t="s">
        <v>509</v>
      </c>
      <c r="C8" s="410">
        <v>18554757000192</v>
      </c>
      <c r="D8" s="328" t="s">
        <v>564</v>
      </c>
      <c r="E8" s="635" t="s">
        <v>626</v>
      </c>
      <c r="F8" s="420">
        <v>44649</v>
      </c>
      <c r="G8" s="421" t="s">
        <v>642</v>
      </c>
      <c r="H8" s="418">
        <v>0</v>
      </c>
      <c r="I8" s="413" t="s">
        <v>643</v>
      </c>
    </row>
    <row r="9" spans="1:10">
      <c r="A9" s="408" t="s">
        <v>508</v>
      </c>
      <c r="B9" s="409" t="s">
        <v>509</v>
      </c>
      <c r="C9" s="228" t="s">
        <v>522</v>
      </c>
      <c r="D9" s="422" t="s">
        <v>523</v>
      </c>
      <c r="E9" s="635" t="s">
        <v>626</v>
      </c>
      <c r="F9" s="631">
        <v>44649</v>
      </c>
      <c r="G9" s="423">
        <v>44689</v>
      </c>
      <c r="H9" s="418">
        <v>0</v>
      </c>
      <c r="I9" s="225" t="s">
        <v>644</v>
      </c>
    </row>
    <row r="10" spans="1:10">
      <c r="A10" s="408" t="s">
        <v>636</v>
      </c>
      <c r="B10" s="409" t="s">
        <v>509</v>
      </c>
      <c r="C10" s="410">
        <v>32464716000136</v>
      </c>
      <c r="D10" s="639" t="s">
        <v>614</v>
      </c>
      <c r="E10" s="635" t="s">
        <v>626</v>
      </c>
      <c r="F10" s="411">
        <v>44649</v>
      </c>
      <c r="G10" s="411">
        <v>45014</v>
      </c>
      <c r="H10" s="415" t="s">
        <v>615</v>
      </c>
      <c r="I10" s="416" t="s">
        <v>1011</v>
      </c>
    </row>
    <row r="11" spans="1:10" ht="14.25" customHeight="1">
      <c r="A11" s="408" t="s">
        <v>636</v>
      </c>
      <c r="B11" s="424" t="s">
        <v>509</v>
      </c>
      <c r="C11" s="228" t="s">
        <v>553</v>
      </c>
      <c r="D11" s="328" t="s">
        <v>554</v>
      </c>
      <c r="E11" s="635" t="s">
        <v>626</v>
      </c>
      <c r="F11" s="425" t="s">
        <v>645</v>
      </c>
      <c r="G11" s="426" t="s">
        <v>642</v>
      </c>
      <c r="H11" s="418">
        <v>0</v>
      </c>
      <c r="I11" s="225" t="s">
        <v>1012</v>
      </c>
    </row>
    <row r="12" spans="1:10">
      <c r="A12" s="408" t="s">
        <v>508</v>
      </c>
      <c r="B12" s="409" t="s">
        <v>509</v>
      </c>
      <c r="C12" s="427">
        <v>21374060000144</v>
      </c>
      <c r="D12" s="328" t="s">
        <v>561</v>
      </c>
      <c r="E12" s="635" t="s">
        <v>626</v>
      </c>
      <c r="F12" s="425" t="s">
        <v>646</v>
      </c>
      <c r="G12" s="426" t="s">
        <v>647</v>
      </c>
      <c r="H12" s="418">
        <v>2200</v>
      </c>
      <c r="I12" s="225" t="s">
        <v>1013</v>
      </c>
    </row>
    <row r="13" spans="1:10" ht="15.75">
      <c r="A13" s="428" t="s">
        <v>636</v>
      </c>
      <c r="B13" s="429" t="s">
        <v>509</v>
      </c>
      <c r="C13" s="430" t="s">
        <v>952</v>
      </c>
      <c r="D13" s="640" t="s">
        <v>668</v>
      </c>
      <c r="E13" s="636" t="s">
        <v>626</v>
      </c>
      <c r="F13" s="631">
        <v>44682</v>
      </c>
      <c r="G13" s="431"/>
      <c r="H13" s="432">
        <v>563.33000000000004</v>
      </c>
      <c r="I13" s="413" t="s">
        <v>1014</v>
      </c>
    </row>
    <row r="14" spans="1:10" ht="15.75">
      <c r="A14" s="428" t="s">
        <v>636</v>
      </c>
      <c r="B14" s="429" t="s">
        <v>509</v>
      </c>
      <c r="C14" s="433">
        <v>19694602000114</v>
      </c>
      <c r="D14" s="640" t="s">
        <v>677</v>
      </c>
      <c r="E14" s="636" t="s">
        <v>626</v>
      </c>
      <c r="F14" s="631">
        <v>44743</v>
      </c>
      <c r="G14" s="431"/>
      <c r="H14" s="303">
        <v>2666.67</v>
      </c>
      <c r="I14" s="413" t="s">
        <v>1015</v>
      </c>
    </row>
    <row r="15" spans="1:10" ht="15.75">
      <c r="A15" s="428" t="s">
        <v>636</v>
      </c>
      <c r="B15" s="191" t="s">
        <v>509</v>
      </c>
      <c r="C15" s="425" t="s">
        <v>678</v>
      </c>
      <c r="D15" s="641" t="s">
        <v>598</v>
      </c>
      <c r="E15" s="635" t="s">
        <v>626</v>
      </c>
      <c r="F15" s="631">
        <v>44746</v>
      </c>
      <c r="G15" s="431"/>
      <c r="H15" s="303">
        <v>0</v>
      </c>
      <c r="I15" s="225" t="s">
        <v>1016</v>
      </c>
    </row>
    <row r="16" spans="1:10">
      <c r="A16" s="434">
        <v>14284483000450</v>
      </c>
      <c r="B16" s="325" t="s">
        <v>509</v>
      </c>
      <c r="C16" s="435">
        <v>22544432000104</v>
      </c>
      <c r="D16" s="639" t="s">
        <v>640</v>
      </c>
      <c r="E16" s="637" t="s">
        <v>626</v>
      </c>
      <c r="F16" s="632">
        <v>44770</v>
      </c>
      <c r="G16" s="225"/>
      <c r="H16" s="436">
        <v>0</v>
      </c>
      <c r="I16" s="225" t="s">
        <v>1017</v>
      </c>
    </row>
    <row r="17" spans="1:11">
      <c r="A17" s="408" t="s">
        <v>636</v>
      </c>
      <c r="B17" s="437" t="s">
        <v>509</v>
      </c>
      <c r="C17" s="438">
        <v>31698424000103</v>
      </c>
      <c r="D17" s="328" t="s">
        <v>679</v>
      </c>
      <c r="E17" s="638" t="s">
        <v>626</v>
      </c>
      <c r="F17" s="632">
        <v>44652</v>
      </c>
      <c r="G17" s="225"/>
      <c r="H17" s="436">
        <v>10000</v>
      </c>
      <c r="I17" s="225" t="s">
        <v>1018</v>
      </c>
    </row>
    <row r="18" spans="1:11">
      <c r="A18" s="408" t="s">
        <v>636</v>
      </c>
      <c r="B18" s="437" t="s">
        <v>509</v>
      </c>
      <c r="C18" s="410">
        <v>21216574000171</v>
      </c>
      <c r="D18" s="328" t="s">
        <v>695</v>
      </c>
      <c r="E18" s="638" t="s">
        <v>626</v>
      </c>
      <c r="F18" s="632">
        <v>44621</v>
      </c>
      <c r="G18" s="225"/>
      <c r="H18" s="436">
        <v>0</v>
      </c>
      <c r="I18" s="225" t="s">
        <v>1019</v>
      </c>
    </row>
    <row r="19" spans="1:11">
      <c r="A19" s="434">
        <v>14284483000450</v>
      </c>
      <c r="B19" s="325" t="s">
        <v>509</v>
      </c>
      <c r="C19" s="434">
        <v>18630942000119</v>
      </c>
      <c r="D19" s="639" t="s">
        <v>899</v>
      </c>
      <c r="E19" s="638" t="s">
        <v>626</v>
      </c>
      <c r="F19" s="632">
        <v>44788</v>
      </c>
      <c r="G19" s="225"/>
      <c r="H19" s="436">
        <v>0</v>
      </c>
      <c r="I19" s="225" t="s">
        <v>1020</v>
      </c>
    </row>
    <row r="20" spans="1:11">
      <c r="A20" s="434">
        <v>14284483000450</v>
      </c>
      <c r="B20" s="325" t="s">
        <v>509</v>
      </c>
      <c r="C20" s="434">
        <v>18630942000119</v>
      </c>
      <c r="D20" s="639" t="s">
        <v>899</v>
      </c>
      <c r="E20" s="638" t="s">
        <v>626</v>
      </c>
      <c r="F20" s="632">
        <v>44837</v>
      </c>
      <c r="G20" s="225"/>
      <c r="H20" s="436">
        <v>0</v>
      </c>
      <c r="I20" s="630" t="s">
        <v>644</v>
      </c>
      <c r="J20" s="629"/>
    </row>
    <row r="21" spans="1:11">
      <c r="B21" s="2"/>
      <c r="J21" s="304"/>
      <c r="K21" s="305"/>
    </row>
    <row r="22" spans="1:11">
      <c r="B22" s="2"/>
      <c r="J22" s="304"/>
      <c r="K22" s="305"/>
    </row>
    <row r="23" spans="1:11">
      <c r="B23" s="2"/>
    </row>
    <row r="24" spans="1:11">
      <c r="B24" s="2"/>
    </row>
    <row r="25" spans="1:11">
      <c r="B25" s="2"/>
    </row>
    <row r="26" spans="1:11">
      <c r="B26" s="2"/>
    </row>
    <row r="27" spans="1:11">
      <c r="B27" s="2"/>
    </row>
    <row r="28" spans="1:11">
      <c r="B28" s="2"/>
    </row>
    <row r="29" spans="1:11">
      <c r="B29" s="2"/>
    </row>
    <row r="30" spans="1:11">
      <c r="B30" s="2"/>
    </row>
    <row r="31" spans="1:11">
      <c r="B31" s="2"/>
    </row>
    <row r="32" spans="1:11">
      <c r="B32" s="2"/>
    </row>
    <row r="33" spans="2:2">
      <c r="B33" s="2"/>
    </row>
    <row r="34" spans="2:2">
      <c r="B34" s="2"/>
    </row>
    <row r="35" spans="2:2">
      <c r="B35" s="2"/>
    </row>
    <row r="36" spans="2:2">
      <c r="B36" s="2"/>
    </row>
    <row r="37" spans="2:2">
      <c r="B37" s="2"/>
    </row>
    <row r="38" spans="2:2">
      <c r="B38" s="2"/>
    </row>
    <row r="39" spans="2:2">
      <c r="B39" s="2"/>
    </row>
    <row r="40" spans="2:2">
      <c r="B40" s="2"/>
    </row>
    <row r="41" spans="2:2">
      <c r="B41" s="2"/>
    </row>
    <row r="42" spans="2:2">
      <c r="B42" s="2"/>
    </row>
    <row r="43" spans="2:2">
      <c r="B43" s="2"/>
    </row>
    <row r="44" spans="2:2">
      <c r="B44" s="2"/>
    </row>
    <row r="45" spans="2:2">
      <c r="B45" s="2"/>
    </row>
    <row r="46" spans="2:2">
      <c r="B46" s="2"/>
    </row>
    <row r="47" spans="2:2">
      <c r="B47" s="2"/>
    </row>
    <row r="48" spans="2:2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>
      <c r="B61" s="2"/>
    </row>
    <row r="62" spans="2:2">
      <c r="B62" s="2"/>
    </row>
    <row r="63" spans="2:2">
      <c r="B63" s="2"/>
    </row>
    <row r="64" spans="2:2">
      <c r="B64" s="2"/>
    </row>
    <row r="65" spans="2:2">
      <c r="B65" s="2"/>
    </row>
    <row r="66" spans="2:2">
      <c r="B66" s="2"/>
    </row>
    <row r="67" spans="2:2">
      <c r="B67" s="2"/>
    </row>
    <row r="68" spans="2:2">
      <c r="B68" s="2"/>
    </row>
    <row r="69" spans="2:2">
      <c r="B69" s="2"/>
    </row>
    <row r="70" spans="2:2">
      <c r="B70" s="2"/>
    </row>
    <row r="71" spans="2:2">
      <c r="B71" s="2"/>
    </row>
    <row r="72" spans="2:2">
      <c r="B72" s="2"/>
    </row>
    <row r="73" spans="2:2">
      <c r="B73" s="2"/>
    </row>
    <row r="74" spans="2:2">
      <c r="B74" s="2"/>
    </row>
    <row r="75" spans="2:2">
      <c r="B75" s="2"/>
    </row>
    <row r="76" spans="2:2">
      <c r="B76" s="2"/>
    </row>
    <row r="77" spans="2:2">
      <c r="B77" s="2"/>
    </row>
    <row r="78" spans="2:2">
      <c r="B78" s="2"/>
    </row>
    <row r="79" spans="2:2">
      <c r="B79" s="2"/>
    </row>
    <row r="80" spans="2:2">
      <c r="B80" s="2"/>
    </row>
    <row r="81" spans="2:2">
      <c r="B81" s="2"/>
    </row>
    <row r="82" spans="2:2">
      <c r="B82" s="2"/>
    </row>
    <row r="83" spans="2:2">
      <c r="B83" s="2"/>
    </row>
    <row r="84" spans="2:2">
      <c r="B84" s="2"/>
    </row>
    <row r="85" spans="2:2">
      <c r="B85" s="2"/>
    </row>
    <row r="86" spans="2:2">
      <c r="B86" s="2"/>
    </row>
    <row r="87" spans="2:2">
      <c r="B87" s="2"/>
    </row>
    <row r="88" spans="2:2">
      <c r="B88" s="2"/>
    </row>
    <row r="89" spans="2:2">
      <c r="B89" s="2"/>
    </row>
    <row r="90" spans="2:2">
      <c r="B90" s="2"/>
    </row>
    <row r="91" spans="2:2">
      <c r="B91" s="2"/>
    </row>
    <row r="92" spans="2:2">
      <c r="B92" s="2"/>
    </row>
    <row r="93" spans="2:2">
      <c r="B93" s="2"/>
    </row>
    <row r="94" spans="2:2">
      <c r="B94" s="2"/>
    </row>
    <row r="95" spans="2:2">
      <c r="B95" s="2"/>
    </row>
    <row r="96" spans="2:2">
      <c r="B96" s="2"/>
    </row>
    <row r="97" spans="2:2">
      <c r="B97" s="2"/>
    </row>
    <row r="98" spans="2:2">
      <c r="B98" s="2"/>
    </row>
    <row r="99" spans="2:2">
      <c r="B99" s="2"/>
    </row>
    <row r="100" spans="2:2">
      <c r="B100" s="2"/>
    </row>
    <row r="101" spans="2:2">
      <c r="B101" s="2"/>
    </row>
    <row r="102" spans="2:2">
      <c r="B102" s="2"/>
    </row>
    <row r="103" spans="2:2">
      <c r="B103" s="2"/>
    </row>
    <row r="104" spans="2:2">
      <c r="B104" s="2"/>
    </row>
    <row r="105" spans="2:2">
      <c r="B105" s="2"/>
    </row>
    <row r="106" spans="2:2">
      <c r="B106" s="2"/>
    </row>
    <row r="107" spans="2:2">
      <c r="B107" s="2"/>
    </row>
    <row r="108" spans="2:2">
      <c r="B108" s="2"/>
    </row>
    <row r="109" spans="2:2">
      <c r="B109" s="2"/>
    </row>
    <row r="110" spans="2:2">
      <c r="B110" s="2"/>
    </row>
    <row r="111" spans="2:2">
      <c r="B111" s="2"/>
    </row>
    <row r="112" spans="2:2">
      <c r="B112" s="2"/>
    </row>
    <row r="113" spans="2:2">
      <c r="B113" s="2"/>
    </row>
    <row r="114" spans="2:2">
      <c r="B114" s="2"/>
    </row>
    <row r="115" spans="2:2">
      <c r="B115" s="2"/>
    </row>
    <row r="116" spans="2:2">
      <c r="B116" s="2"/>
    </row>
    <row r="117" spans="2:2">
      <c r="B117" s="2"/>
    </row>
    <row r="118" spans="2:2">
      <c r="B118" s="2"/>
    </row>
    <row r="119" spans="2:2">
      <c r="B119" s="2"/>
    </row>
    <row r="120" spans="2:2">
      <c r="B120" s="2"/>
    </row>
    <row r="121" spans="2:2">
      <c r="B121" s="2"/>
    </row>
    <row r="122" spans="2:2">
      <c r="B122" s="2"/>
    </row>
    <row r="123" spans="2:2">
      <c r="B123" s="2"/>
    </row>
    <row r="124" spans="2:2">
      <c r="B124" s="2"/>
    </row>
    <row r="125" spans="2:2">
      <c r="B125" s="2"/>
    </row>
    <row r="126" spans="2:2">
      <c r="B126" s="2"/>
    </row>
    <row r="127" spans="2:2">
      <c r="B127" s="2"/>
    </row>
    <row r="128" spans="2:2">
      <c r="B128" s="2"/>
    </row>
    <row r="129" spans="2:2">
      <c r="B129" s="2"/>
    </row>
    <row r="130" spans="2:2">
      <c r="B130" s="2"/>
    </row>
    <row r="131" spans="2:2">
      <c r="B131" s="2"/>
    </row>
    <row r="132" spans="2:2">
      <c r="B132" s="2"/>
    </row>
    <row r="133" spans="2:2">
      <c r="B133" s="2"/>
    </row>
    <row r="134" spans="2:2">
      <c r="B134" s="2"/>
    </row>
    <row r="135" spans="2:2">
      <c r="B135" s="2"/>
    </row>
    <row r="136" spans="2:2">
      <c r="B136" s="2"/>
    </row>
    <row r="137" spans="2:2">
      <c r="B137" s="2"/>
    </row>
    <row r="138" spans="2:2">
      <c r="B138" s="2"/>
    </row>
    <row r="139" spans="2:2">
      <c r="B139" s="2"/>
    </row>
    <row r="140" spans="2:2">
      <c r="B140" s="2"/>
    </row>
    <row r="141" spans="2:2">
      <c r="B141" s="2"/>
    </row>
    <row r="142" spans="2:2">
      <c r="B142" s="2"/>
    </row>
    <row r="143" spans="2:2">
      <c r="B143" s="2"/>
    </row>
    <row r="144" spans="2:2">
      <c r="B144" s="2"/>
    </row>
    <row r="145" spans="2:2">
      <c r="B145" s="2"/>
    </row>
    <row r="146" spans="2:2">
      <c r="B146" s="2"/>
    </row>
    <row r="147" spans="2:2">
      <c r="B147" s="2"/>
    </row>
    <row r="148" spans="2:2">
      <c r="B148" s="2"/>
    </row>
    <row r="149" spans="2:2">
      <c r="B149" s="2"/>
    </row>
    <row r="150" spans="2:2">
      <c r="B150" s="2"/>
    </row>
    <row r="151" spans="2:2">
      <c r="B151" s="2"/>
    </row>
    <row r="152" spans="2:2">
      <c r="B152" s="2"/>
    </row>
    <row r="153" spans="2:2">
      <c r="B153" s="2"/>
    </row>
    <row r="154" spans="2:2">
      <c r="B154" s="2"/>
    </row>
    <row r="155" spans="2:2">
      <c r="B155" s="2"/>
    </row>
    <row r="156" spans="2:2">
      <c r="B156" s="2"/>
    </row>
    <row r="157" spans="2:2">
      <c r="B157" s="2"/>
    </row>
    <row r="158" spans="2:2">
      <c r="B158" s="2"/>
    </row>
    <row r="159" spans="2:2">
      <c r="B159" s="2"/>
    </row>
    <row r="160" spans="2:2">
      <c r="B160" s="2"/>
    </row>
    <row r="161" spans="2:2">
      <c r="B161" s="2"/>
    </row>
    <row r="162" spans="2:2">
      <c r="B162" s="2"/>
    </row>
    <row r="163" spans="2:2">
      <c r="B163" s="2"/>
    </row>
    <row r="164" spans="2:2">
      <c r="B164" s="2"/>
    </row>
    <row r="165" spans="2:2">
      <c r="B165" s="2"/>
    </row>
    <row r="166" spans="2:2">
      <c r="B166" s="2"/>
    </row>
    <row r="167" spans="2:2">
      <c r="B167" s="2"/>
    </row>
    <row r="168" spans="2:2">
      <c r="B168" s="2"/>
    </row>
    <row r="169" spans="2:2">
      <c r="B169" s="2"/>
    </row>
    <row r="170" spans="2:2">
      <c r="B170" s="2"/>
    </row>
    <row r="171" spans="2:2">
      <c r="B171" s="2"/>
    </row>
  </sheetData>
  <protectedRanges>
    <protectedRange sqref="B15" name="Intervalo2_1_1"/>
    <protectedRange sqref="A15" name="Intervalo2_2_1_1"/>
    <protectedRange sqref="E15" name="Intervalo2_1_1_1_1_2_1_1_1_1_2"/>
    <protectedRange sqref="D15" name="Intervalo2_2_1_2_1_5_1"/>
    <protectedRange sqref="E6:E12" name="Intervalo2_1_1_1_1_2_1_1_1_1_1_1"/>
    <protectedRange sqref="I2" name="Intervalo2_1_1_1_1_4_1_1_1_1_1"/>
    <protectedRange sqref="B2" name="Intervalo2_1_1_1_4_1"/>
    <protectedRange sqref="D2:E2 E3:E5" name="Intervalo2_2_1_2_1_1_3_1"/>
    <protectedRange sqref="B3" name="Intervalo2_1_1_1_1_7_1"/>
    <protectedRange sqref="B4" name="Intervalo2_1_1_1_1_1_2_1"/>
    <protectedRange sqref="B5:B6" name="Intervalo2_1_1_1_1_2_1_1"/>
    <protectedRange sqref="D7" name="Intervalo2_2_1_2_1_2_2_1"/>
    <protectedRange sqref="B7" name="Intervalo2_1_1_1_1_3_1_1"/>
    <protectedRange sqref="B8:B9 B12" name="Intervalo2_1_1_1_2_1_1"/>
    <protectedRange sqref="D8" name="Intervalo2_2_1_2_1_1_1_1_1"/>
    <protectedRange sqref="D10" name="Intervalo2_2_1_2_1_2_1_1_1"/>
    <protectedRange sqref="B10" name="Intervalo2_1_1_1_1_4_1_1"/>
    <protectedRange sqref="B11" name="Intervalo2_1_1_1_3_1_1"/>
    <protectedRange sqref="D12" name="Intervalo2_2_1_2_1_1_2_1_1"/>
    <protectedRange sqref="D17" name="Intervalo2_2_1_2_1_3_1_1"/>
    <protectedRange sqref="D18" name="Intervalo2_2_1_2_1_4_2_1"/>
  </protectedRanges>
  <hyperlinks>
    <hyperlink ref="I4" r:id="rId1"/>
    <hyperlink ref="I14" r:id="rId2"/>
    <hyperlink ref="I7" r:id="rId3"/>
    <hyperlink ref="I13" r:id="rId4"/>
  </hyperlink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0" orientation="landscape" r:id="rId5"/>
  <drawing r:id="rId6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N27"/>
  <sheetViews>
    <sheetView topLeftCell="B10" zoomScale="90" zoomScaleNormal="90" workbookViewId="0">
      <selection activeCell="N22" sqref="N22"/>
    </sheetView>
  </sheetViews>
  <sheetFormatPr defaultColWidth="9.140625" defaultRowHeight="15"/>
  <cols>
    <col min="1" max="1" width="38.42578125" style="62" customWidth="1"/>
    <col min="2" max="2" width="9.140625" style="62"/>
    <col min="3" max="14" width="15.85546875" style="62" customWidth="1"/>
    <col min="15" max="16384" width="9.140625" style="62"/>
  </cols>
  <sheetData>
    <row r="7" spans="1:14" ht="21" customHeight="1">
      <c r="A7" s="890" t="s">
        <v>0</v>
      </c>
      <c r="B7" s="890"/>
      <c r="C7" s="890"/>
      <c r="D7" s="890"/>
      <c r="E7" s="890"/>
      <c r="F7" s="890"/>
      <c r="G7" s="890"/>
      <c r="H7" s="890"/>
      <c r="I7" s="890"/>
      <c r="J7" s="890"/>
      <c r="K7" s="890"/>
      <c r="L7" s="890"/>
    </row>
    <row r="8" spans="1:14" ht="21" customHeight="1">
      <c r="A8" s="890" t="s">
        <v>1</v>
      </c>
      <c r="B8" s="890"/>
      <c r="C8" s="890"/>
      <c r="D8" s="890"/>
      <c r="E8" s="890"/>
      <c r="F8" s="890"/>
      <c r="G8" s="890"/>
      <c r="H8" s="890"/>
      <c r="I8" s="890"/>
      <c r="J8" s="890"/>
      <c r="K8" s="890"/>
      <c r="L8" s="890"/>
    </row>
    <row r="9" spans="1:14" ht="21" customHeight="1">
      <c r="A9" s="933" t="s">
        <v>4</v>
      </c>
      <c r="B9" s="933"/>
      <c r="C9" s="933"/>
      <c r="D9" s="933"/>
      <c r="E9" s="933"/>
      <c r="F9" s="933"/>
      <c r="G9" s="933"/>
      <c r="H9" s="933"/>
      <c r="I9" s="933"/>
      <c r="J9" s="933"/>
      <c r="K9" s="933"/>
      <c r="L9" s="933"/>
    </row>
    <row r="10" spans="1:14" ht="21">
      <c r="A10" s="65"/>
      <c r="B10" s="65"/>
      <c r="C10" s="66"/>
      <c r="D10" s="65"/>
      <c r="E10" s="65"/>
      <c r="F10" s="65"/>
      <c r="G10" s="65"/>
      <c r="H10" s="65"/>
      <c r="I10" s="65"/>
    </row>
    <row r="11" spans="1:14" ht="38.25" customHeight="1">
      <c r="A11" s="939" t="s">
        <v>238</v>
      </c>
      <c r="B11" s="939"/>
      <c r="C11" s="939"/>
      <c r="D11" s="939"/>
      <c r="E11" s="939"/>
      <c r="F11" s="939"/>
      <c r="G11" s="939"/>
      <c r="H11" s="939"/>
      <c r="I11" s="939"/>
      <c r="J11" s="939"/>
      <c r="K11" s="939"/>
      <c r="L11" s="939"/>
      <c r="M11" s="940" t="s">
        <v>402</v>
      </c>
      <c r="N11" s="940"/>
    </row>
    <row r="12" spans="1:14" ht="21" customHeight="1">
      <c r="A12" s="941" t="s">
        <v>6</v>
      </c>
      <c r="B12" s="941"/>
      <c r="C12" s="941"/>
      <c r="D12" s="941"/>
      <c r="E12" s="941"/>
      <c r="F12" s="941"/>
      <c r="G12" s="941" t="s">
        <v>226</v>
      </c>
      <c r="H12" s="941"/>
      <c r="I12" s="941"/>
      <c r="J12" s="941"/>
      <c r="K12" s="941"/>
      <c r="L12" s="941"/>
      <c r="M12" s="887" t="s">
        <v>227</v>
      </c>
      <c r="N12" s="887"/>
    </row>
    <row r="13" spans="1:14" ht="23.25" customHeight="1">
      <c r="A13" s="942" t="s">
        <v>389</v>
      </c>
      <c r="B13" s="943"/>
      <c r="C13" s="943"/>
      <c r="D13" s="943"/>
      <c r="E13" s="943"/>
      <c r="F13" s="944"/>
      <c r="G13" s="888" t="s">
        <v>594</v>
      </c>
      <c r="H13" s="888"/>
      <c r="I13" s="888"/>
      <c r="J13" s="888"/>
      <c r="K13" s="888"/>
      <c r="L13" s="888"/>
      <c r="M13" s="945" t="s">
        <v>1025</v>
      </c>
      <c r="N13" s="945"/>
    </row>
    <row r="14" spans="1:14" ht="15.75">
      <c r="A14" s="67"/>
      <c r="B14" s="68"/>
      <c r="C14" s="69"/>
      <c r="D14" s="70"/>
      <c r="E14" s="70"/>
      <c r="F14" s="70"/>
      <c r="G14" s="70"/>
      <c r="H14" s="70"/>
    </row>
    <row r="15" spans="1:14">
      <c r="A15" s="67"/>
      <c r="B15" s="71"/>
      <c r="C15" s="67"/>
    </row>
    <row r="16" spans="1:14" ht="18" customHeight="1">
      <c r="A16" s="946" t="s">
        <v>239</v>
      </c>
      <c r="B16" s="947"/>
      <c r="C16" s="947"/>
      <c r="D16" s="947"/>
      <c r="E16" s="947"/>
      <c r="F16" s="947"/>
      <c r="G16" s="947"/>
      <c r="H16" s="947"/>
      <c r="I16" s="947"/>
      <c r="J16" s="947"/>
      <c r="K16" s="947"/>
      <c r="L16" s="947"/>
      <c r="M16" s="947"/>
      <c r="N16" s="947"/>
    </row>
    <row r="17" spans="1:14">
      <c r="A17" s="950" t="s">
        <v>238</v>
      </c>
      <c r="B17" s="951" t="s">
        <v>240</v>
      </c>
      <c r="C17" s="72" t="s">
        <v>241</v>
      </c>
      <c r="D17" s="72" t="s">
        <v>242</v>
      </c>
      <c r="E17" s="72" t="s">
        <v>243</v>
      </c>
      <c r="F17" s="72" t="s">
        <v>244</v>
      </c>
      <c r="G17" s="72" t="s">
        <v>245</v>
      </c>
      <c r="H17" s="72" t="s">
        <v>246</v>
      </c>
      <c r="I17" s="72" t="s">
        <v>247</v>
      </c>
      <c r="J17" s="72" t="s">
        <v>248</v>
      </c>
      <c r="K17" s="72" t="s">
        <v>249</v>
      </c>
      <c r="L17" s="72" t="s">
        <v>250</v>
      </c>
      <c r="M17" s="72" t="s">
        <v>251</v>
      </c>
      <c r="N17" s="72" t="s">
        <v>252</v>
      </c>
    </row>
    <row r="18" spans="1:14">
      <c r="A18" s="950"/>
      <c r="B18" s="951"/>
      <c r="C18" s="72" t="s">
        <v>253</v>
      </c>
      <c r="D18" s="72" t="s">
        <v>253</v>
      </c>
      <c r="E18" s="72" t="s">
        <v>253</v>
      </c>
      <c r="F18" s="72" t="s">
        <v>253</v>
      </c>
      <c r="G18" s="72" t="s">
        <v>253</v>
      </c>
      <c r="H18" s="72" t="s">
        <v>253</v>
      </c>
      <c r="I18" s="72" t="s">
        <v>253</v>
      </c>
      <c r="J18" s="72" t="s">
        <v>253</v>
      </c>
      <c r="K18" s="72" t="s">
        <v>253</v>
      </c>
      <c r="L18" s="72" t="s">
        <v>253</v>
      </c>
      <c r="M18" s="72" t="s">
        <v>253</v>
      </c>
      <c r="N18" s="72" t="s">
        <v>253</v>
      </c>
    </row>
    <row r="19" spans="1:14">
      <c r="A19" s="73" t="s">
        <v>254</v>
      </c>
      <c r="B19" s="952" t="s">
        <v>255</v>
      </c>
      <c r="C19" s="74">
        <v>0</v>
      </c>
      <c r="D19" s="74">
        <v>0</v>
      </c>
      <c r="E19" s="278">
        <v>24</v>
      </c>
      <c r="F19" s="294">
        <v>27</v>
      </c>
      <c r="G19" s="294">
        <v>25</v>
      </c>
      <c r="H19" s="299">
        <v>20</v>
      </c>
      <c r="I19" s="278">
        <v>21</v>
      </c>
      <c r="J19" s="299">
        <v>22</v>
      </c>
      <c r="K19" s="299">
        <v>23</v>
      </c>
      <c r="L19" s="299">
        <v>23</v>
      </c>
      <c r="M19" s="378">
        <v>21</v>
      </c>
      <c r="N19" s="74">
        <v>24</v>
      </c>
    </row>
    <row r="20" spans="1:14" ht="25.5">
      <c r="A20" s="75" t="s">
        <v>256</v>
      </c>
      <c r="B20" s="952"/>
      <c r="C20" s="222">
        <v>65</v>
      </c>
      <c r="D20" s="222">
        <v>68</v>
      </c>
      <c r="E20" s="278">
        <v>70</v>
      </c>
      <c r="F20" s="294">
        <v>74</v>
      </c>
      <c r="G20" s="294">
        <v>75</v>
      </c>
      <c r="H20" s="299">
        <v>78</v>
      </c>
      <c r="I20" s="278">
        <v>78</v>
      </c>
      <c r="J20" s="299">
        <v>77</v>
      </c>
      <c r="K20" s="299">
        <v>78</v>
      </c>
      <c r="L20" s="299">
        <v>78</v>
      </c>
      <c r="M20" s="378">
        <v>79</v>
      </c>
      <c r="N20" s="222">
        <v>77</v>
      </c>
    </row>
    <row r="21" spans="1:14">
      <c r="A21" s="73" t="s">
        <v>257</v>
      </c>
      <c r="B21" s="952"/>
      <c r="C21" s="222">
        <v>47</v>
      </c>
      <c r="D21" s="222">
        <v>49</v>
      </c>
      <c r="E21" s="278">
        <v>52</v>
      </c>
      <c r="F21" s="294">
        <v>53</v>
      </c>
      <c r="G21" s="294">
        <v>52</v>
      </c>
      <c r="H21" s="299">
        <v>52</v>
      </c>
      <c r="I21" s="278">
        <v>52</v>
      </c>
      <c r="J21" s="299">
        <v>54</v>
      </c>
      <c r="K21" s="299">
        <v>54</v>
      </c>
      <c r="L21" s="299">
        <v>54</v>
      </c>
      <c r="M21" s="378">
        <v>54</v>
      </c>
      <c r="N21" s="222">
        <v>53</v>
      </c>
    </row>
    <row r="22" spans="1:14">
      <c r="A22" s="948" t="s">
        <v>258</v>
      </c>
      <c r="B22" s="948"/>
      <c r="C22" s="76">
        <f t="shared" ref="C22:N22" si="0">SUM(C19:C21)</f>
        <v>112</v>
      </c>
      <c r="D22" s="76">
        <f t="shared" si="0"/>
        <v>117</v>
      </c>
      <c r="E22" s="76">
        <f t="shared" si="0"/>
        <v>146</v>
      </c>
      <c r="F22" s="76">
        <f t="shared" si="0"/>
        <v>154</v>
      </c>
      <c r="G22" s="76">
        <f t="shared" si="0"/>
        <v>152</v>
      </c>
      <c r="H22" s="76">
        <f t="shared" si="0"/>
        <v>150</v>
      </c>
      <c r="I22" s="76">
        <f t="shared" si="0"/>
        <v>151</v>
      </c>
      <c r="J22" s="76">
        <f t="shared" si="0"/>
        <v>153</v>
      </c>
      <c r="K22" s="76">
        <f t="shared" si="0"/>
        <v>155</v>
      </c>
      <c r="L22" s="76">
        <f t="shared" si="0"/>
        <v>155</v>
      </c>
      <c r="M22" s="76">
        <f t="shared" si="0"/>
        <v>154</v>
      </c>
      <c r="N22" s="76">
        <f t="shared" si="0"/>
        <v>154</v>
      </c>
    </row>
    <row r="23" spans="1:14">
      <c r="A23" s="73" t="s">
        <v>259</v>
      </c>
      <c r="B23" s="953" t="s">
        <v>260</v>
      </c>
      <c r="C23" s="223">
        <v>0</v>
      </c>
      <c r="D23" s="223">
        <v>0</v>
      </c>
      <c r="E23" s="77">
        <v>0</v>
      </c>
      <c r="F23" s="77">
        <v>0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  <c r="L23" s="77">
        <v>0</v>
      </c>
      <c r="M23" s="77">
        <v>0</v>
      </c>
      <c r="N23" s="77">
        <v>0</v>
      </c>
    </row>
    <row r="24" spans="1:14">
      <c r="A24" s="73" t="s">
        <v>261</v>
      </c>
      <c r="B24" s="953"/>
      <c r="C24" s="74">
        <v>0</v>
      </c>
      <c r="D24" s="74">
        <v>0</v>
      </c>
      <c r="E24" s="74">
        <v>0</v>
      </c>
      <c r="F24" s="74">
        <v>0</v>
      </c>
      <c r="G24" s="74">
        <v>0</v>
      </c>
      <c r="H24" s="74">
        <v>0</v>
      </c>
      <c r="I24" s="74">
        <v>0</v>
      </c>
      <c r="J24" s="74">
        <v>0</v>
      </c>
      <c r="K24" s="74">
        <v>0</v>
      </c>
      <c r="L24" s="74">
        <v>0</v>
      </c>
      <c r="M24" s="74">
        <v>0</v>
      </c>
      <c r="N24" s="74">
        <v>0</v>
      </c>
    </row>
    <row r="25" spans="1:14">
      <c r="A25" s="948" t="s">
        <v>262</v>
      </c>
      <c r="B25" s="948"/>
      <c r="C25" s="76">
        <f t="shared" ref="C25:N25" si="1">SUM(C23:C24)</f>
        <v>0</v>
      </c>
      <c r="D25" s="76">
        <f t="shared" si="1"/>
        <v>0</v>
      </c>
      <c r="E25" s="76">
        <f t="shared" si="1"/>
        <v>0</v>
      </c>
      <c r="F25" s="76">
        <f t="shared" si="1"/>
        <v>0</v>
      </c>
      <c r="G25" s="76">
        <f t="shared" si="1"/>
        <v>0</v>
      </c>
      <c r="H25" s="76">
        <f t="shared" si="1"/>
        <v>0</v>
      </c>
      <c r="I25" s="76">
        <f t="shared" si="1"/>
        <v>0</v>
      </c>
      <c r="J25" s="76">
        <f t="shared" si="1"/>
        <v>0</v>
      </c>
      <c r="K25" s="76">
        <f t="shared" si="1"/>
        <v>0</v>
      </c>
      <c r="L25" s="76">
        <f t="shared" si="1"/>
        <v>0</v>
      </c>
      <c r="M25" s="76">
        <f t="shared" si="1"/>
        <v>0</v>
      </c>
      <c r="N25" s="76">
        <f t="shared" si="1"/>
        <v>0</v>
      </c>
    </row>
    <row r="26" spans="1:14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</row>
    <row r="27" spans="1:14">
      <c r="A27" s="949" t="s">
        <v>263</v>
      </c>
      <c r="B27" s="949"/>
      <c r="C27" s="78">
        <f t="shared" ref="C27:N27" si="2">C25+C22</f>
        <v>112</v>
      </c>
      <c r="D27" s="78">
        <f t="shared" si="2"/>
        <v>117</v>
      </c>
      <c r="E27" s="78">
        <f t="shared" si="2"/>
        <v>146</v>
      </c>
      <c r="F27" s="78">
        <f t="shared" si="2"/>
        <v>154</v>
      </c>
      <c r="G27" s="78">
        <f t="shared" si="2"/>
        <v>152</v>
      </c>
      <c r="H27" s="78">
        <f t="shared" si="2"/>
        <v>150</v>
      </c>
      <c r="I27" s="78">
        <f t="shared" si="2"/>
        <v>151</v>
      </c>
      <c r="J27" s="78">
        <f t="shared" si="2"/>
        <v>153</v>
      </c>
      <c r="K27" s="78">
        <f t="shared" si="2"/>
        <v>155</v>
      </c>
      <c r="L27" s="78">
        <f t="shared" si="2"/>
        <v>155</v>
      </c>
      <c r="M27" s="78">
        <f t="shared" si="2"/>
        <v>154</v>
      </c>
      <c r="N27" s="78">
        <f t="shared" si="2"/>
        <v>154</v>
      </c>
    </row>
  </sheetData>
  <sheetProtection password="B090" sheet="1" objects="1" scenarios="1"/>
  <mergeCells count="19">
    <mergeCell ref="A16:N16"/>
    <mergeCell ref="A22:B22"/>
    <mergeCell ref="A25:B25"/>
    <mergeCell ref="A27:B27"/>
    <mergeCell ref="A17:A18"/>
    <mergeCell ref="B17:B18"/>
    <mergeCell ref="B19:B21"/>
    <mergeCell ref="B23:B24"/>
    <mergeCell ref="A12:F12"/>
    <mergeCell ref="G12:L12"/>
    <mergeCell ref="M12:N12"/>
    <mergeCell ref="A13:F13"/>
    <mergeCell ref="G13:L13"/>
    <mergeCell ref="M13:N13"/>
    <mergeCell ref="A7:L7"/>
    <mergeCell ref="A8:L8"/>
    <mergeCell ref="A9:L9"/>
    <mergeCell ref="A11:L11"/>
    <mergeCell ref="M11:N11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5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3"/>
  <sheetViews>
    <sheetView topLeftCell="A4" workbookViewId="0">
      <selection activeCell="G14" sqref="G14"/>
    </sheetView>
  </sheetViews>
  <sheetFormatPr defaultColWidth="9.140625" defaultRowHeight="15"/>
  <cols>
    <col min="1" max="1" width="16.140625" style="1" customWidth="1"/>
    <col min="2" max="2" width="46" style="1" customWidth="1"/>
    <col min="3" max="3" width="14.28515625" style="1" customWidth="1"/>
    <col min="4" max="4" width="8.7109375" style="1" customWidth="1"/>
    <col min="5" max="5" width="12.5703125" style="1" customWidth="1"/>
    <col min="6" max="6" width="61.28515625" style="1" customWidth="1"/>
    <col min="7" max="7" width="16" style="1" customWidth="1"/>
    <col min="8" max="9" width="8.7109375" style="1" customWidth="1"/>
    <col min="10" max="10" width="29.140625" style="1" customWidth="1"/>
    <col min="11" max="996" width="8.7109375" style="1" customWidth="1"/>
    <col min="997" max="16384" width="9.140625" style="1"/>
  </cols>
  <sheetData>
    <row r="1" spans="1:7">
      <c r="B1" s="2"/>
      <c r="C1" s="2"/>
      <c r="D1" s="2"/>
    </row>
    <row r="2" spans="1:7">
      <c r="B2" s="2"/>
      <c r="C2" s="2"/>
      <c r="D2" s="2"/>
    </row>
    <row r="3" spans="1:7">
      <c r="B3" s="2"/>
      <c r="C3" s="2"/>
      <c r="D3" s="2"/>
    </row>
    <row r="4" spans="1:7">
      <c r="B4" s="2"/>
      <c r="C4" s="2"/>
      <c r="D4" s="2"/>
    </row>
    <row r="5" spans="1:7">
      <c r="B5" s="2"/>
      <c r="C5" s="2"/>
      <c r="D5" s="2"/>
    </row>
    <row r="6" spans="1:7" ht="15.75" customHeight="1">
      <c r="A6" s="853" t="s">
        <v>0</v>
      </c>
      <c r="B6" s="853"/>
      <c r="C6" s="853"/>
      <c r="D6" s="853"/>
      <c r="E6" s="853"/>
      <c r="F6" s="853"/>
      <c r="G6" s="853"/>
    </row>
    <row r="7" spans="1:7" ht="15.75" customHeight="1">
      <c r="A7" s="853" t="s">
        <v>1</v>
      </c>
      <c r="B7" s="853"/>
      <c r="C7" s="853"/>
      <c r="D7" s="853"/>
      <c r="E7" s="853"/>
      <c r="F7" s="853"/>
      <c r="G7" s="853"/>
    </row>
    <row r="8" spans="1:7" ht="15" customHeight="1">
      <c r="A8" s="854" t="s">
        <v>325</v>
      </c>
      <c r="B8" s="854"/>
      <c r="C8" s="854"/>
      <c r="D8" s="854"/>
      <c r="E8" s="854"/>
      <c r="F8" s="854"/>
      <c r="G8" s="854"/>
    </row>
    <row r="9" spans="1:7">
      <c r="B9" s="3"/>
      <c r="C9" s="3"/>
      <c r="D9" s="3"/>
    </row>
    <row r="10" spans="1:7" ht="41.25" customHeight="1">
      <c r="A10" s="954" t="s">
        <v>390</v>
      </c>
      <c r="B10" s="954"/>
      <c r="C10" s="954"/>
      <c r="D10" s="954"/>
      <c r="E10" s="954"/>
      <c r="F10" s="954"/>
      <c r="G10" s="954"/>
    </row>
    <row r="12" spans="1:7" ht="28.5" customHeight="1">
      <c r="A12" s="955" t="s">
        <v>1024</v>
      </c>
      <c r="B12" s="956"/>
      <c r="C12" s="956"/>
      <c r="D12" s="956"/>
      <c r="E12" s="956"/>
      <c r="F12" s="956"/>
      <c r="G12" s="957"/>
    </row>
    <row r="13" spans="1:7" ht="30.75" customHeight="1">
      <c r="A13" s="958" t="s">
        <v>326</v>
      </c>
      <c r="B13" s="958"/>
      <c r="C13" s="958"/>
      <c r="E13" s="959" t="s">
        <v>327</v>
      </c>
      <c r="F13" s="959"/>
      <c r="G13" s="959"/>
    </row>
    <row r="14" spans="1:7" ht="27.75" customHeight="1">
      <c r="A14" s="967" t="s">
        <v>328</v>
      </c>
      <c r="B14" s="4" t="s">
        <v>329</v>
      </c>
      <c r="C14" s="5" t="s">
        <v>547</v>
      </c>
      <c r="E14" s="960" t="s">
        <v>330</v>
      </c>
      <c r="F14" s="960"/>
      <c r="G14" s="6">
        <v>3</v>
      </c>
    </row>
    <row r="15" spans="1:7" ht="27.75" customHeight="1">
      <c r="A15" s="968"/>
      <c r="B15" s="4" t="s">
        <v>331</v>
      </c>
      <c r="C15" s="5" t="s">
        <v>547</v>
      </c>
      <c r="E15" s="970" t="s">
        <v>332</v>
      </c>
      <c r="F15" s="7" t="s">
        <v>333</v>
      </c>
      <c r="G15" s="5" t="s">
        <v>547</v>
      </c>
    </row>
    <row r="16" spans="1:7" ht="38.25">
      <c r="A16" s="968"/>
      <c r="B16" s="8" t="s">
        <v>334</v>
      </c>
      <c r="C16" s="5" t="s">
        <v>547</v>
      </c>
      <c r="E16" s="970"/>
      <c r="F16" s="7" t="s">
        <v>335</v>
      </c>
      <c r="G16" s="5" t="s">
        <v>549</v>
      </c>
    </row>
    <row r="17" spans="1:7" ht="27.75" customHeight="1">
      <c r="A17" s="968"/>
      <c r="B17" s="8" t="s">
        <v>336</v>
      </c>
      <c r="C17" s="5" t="s">
        <v>547</v>
      </c>
      <c r="E17" s="970"/>
      <c r="F17" s="7" t="s">
        <v>337</v>
      </c>
      <c r="G17" s="5" t="s">
        <v>547</v>
      </c>
    </row>
    <row r="18" spans="1:7" ht="27.75" customHeight="1">
      <c r="A18" s="968"/>
      <c r="B18" s="8" t="s">
        <v>338</v>
      </c>
      <c r="C18" s="5" t="s">
        <v>547</v>
      </c>
      <c r="E18" s="970"/>
      <c r="F18" s="7" t="s">
        <v>21</v>
      </c>
      <c r="G18" s="5" t="s">
        <v>548</v>
      </c>
    </row>
    <row r="19" spans="1:7" ht="89.25">
      <c r="A19" s="968"/>
      <c r="B19" s="8" t="s">
        <v>339</v>
      </c>
      <c r="C19" s="5" t="s">
        <v>547</v>
      </c>
      <c r="E19" s="970"/>
      <c r="F19" s="7" t="s">
        <v>340</v>
      </c>
      <c r="G19" s="5" t="s">
        <v>547</v>
      </c>
    </row>
    <row r="20" spans="1:7" ht="27.75" customHeight="1">
      <c r="A20" s="968"/>
      <c r="B20" s="4" t="s">
        <v>341</v>
      </c>
      <c r="C20" s="5" t="s">
        <v>547</v>
      </c>
      <c r="E20" s="970"/>
      <c r="F20" s="7" t="s">
        <v>342</v>
      </c>
      <c r="G20" s="277" t="s">
        <v>547</v>
      </c>
    </row>
    <row r="21" spans="1:7" ht="27.75" customHeight="1">
      <c r="A21" s="968"/>
      <c r="B21" s="4" t="s">
        <v>343</v>
      </c>
      <c r="C21" s="5" t="s">
        <v>547</v>
      </c>
      <c r="E21" s="970"/>
      <c r="F21" s="7" t="s">
        <v>344</v>
      </c>
      <c r="G21" s="5" t="s">
        <v>548</v>
      </c>
    </row>
    <row r="22" spans="1:7" ht="27.75" customHeight="1">
      <c r="A22" s="968"/>
      <c r="B22" s="4" t="s">
        <v>345</v>
      </c>
      <c r="C22" s="5" t="s">
        <v>547</v>
      </c>
      <c r="E22" s="970"/>
      <c r="F22" s="7" t="s">
        <v>346</v>
      </c>
      <c r="G22" s="5" t="s">
        <v>547</v>
      </c>
    </row>
    <row r="23" spans="1:7" ht="27.75" customHeight="1">
      <c r="A23" s="968"/>
      <c r="B23" s="4" t="s">
        <v>347</v>
      </c>
      <c r="C23" s="5" t="s">
        <v>547</v>
      </c>
      <c r="E23" s="970"/>
      <c r="F23" s="7" t="s">
        <v>348</v>
      </c>
      <c r="G23" s="5" t="s">
        <v>547</v>
      </c>
    </row>
    <row r="24" spans="1:7" ht="27.75" customHeight="1">
      <c r="A24" s="968"/>
      <c r="B24" s="4" t="s">
        <v>349</v>
      </c>
      <c r="C24" s="5" t="s">
        <v>547</v>
      </c>
      <c r="E24" s="970"/>
      <c r="F24" s="7" t="s">
        <v>350</v>
      </c>
      <c r="G24" s="5" t="s">
        <v>547</v>
      </c>
    </row>
    <row r="25" spans="1:7" ht="27.75" customHeight="1">
      <c r="A25" s="968"/>
      <c r="B25" s="4" t="s">
        <v>351</v>
      </c>
      <c r="C25" s="5" t="s">
        <v>547</v>
      </c>
      <c r="E25" s="970"/>
      <c r="F25" s="7" t="s">
        <v>352</v>
      </c>
      <c r="G25" s="5" t="s">
        <v>547</v>
      </c>
    </row>
    <row r="26" spans="1:7" ht="38.25">
      <c r="A26" s="968"/>
      <c r="B26" s="4" t="s">
        <v>353</v>
      </c>
      <c r="C26" s="5" t="s">
        <v>547</v>
      </c>
      <c r="E26" s="970"/>
      <c r="F26" s="7" t="s">
        <v>354</v>
      </c>
      <c r="G26" s="5" t="s">
        <v>547</v>
      </c>
    </row>
    <row r="27" spans="1:7" ht="25.5">
      <c r="A27" s="968"/>
      <c r="B27" s="4" t="s">
        <v>346</v>
      </c>
      <c r="C27" s="5" t="s">
        <v>547</v>
      </c>
      <c r="E27" s="970"/>
      <c r="F27" s="7" t="s">
        <v>355</v>
      </c>
      <c r="G27" s="5" t="s">
        <v>547</v>
      </c>
    </row>
    <row r="28" spans="1:7" ht="27.75" customHeight="1">
      <c r="A28" s="968"/>
      <c r="B28" s="4" t="s">
        <v>356</v>
      </c>
      <c r="C28" s="5" t="s">
        <v>547</v>
      </c>
      <c r="E28" s="970"/>
      <c r="F28" s="7" t="s">
        <v>357</v>
      </c>
      <c r="G28" s="5" t="s">
        <v>547</v>
      </c>
    </row>
    <row r="29" spans="1:7" ht="25.5" customHeight="1">
      <c r="A29" s="968"/>
      <c r="B29" s="4" t="s">
        <v>358</v>
      </c>
      <c r="C29" s="5" t="s">
        <v>547</v>
      </c>
      <c r="E29" s="970"/>
      <c r="F29" s="7" t="s">
        <v>359</v>
      </c>
      <c r="G29" s="5" t="s">
        <v>547</v>
      </c>
    </row>
    <row r="30" spans="1:7" ht="27.75" customHeight="1">
      <c r="A30" s="967" t="s">
        <v>360</v>
      </c>
      <c r="B30" s="7" t="s">
        <v>361</v>
      </c>
      <c r="C30" s="5" t="s">
        <v>547</v>
      </c>
      <c r="E30" s="970"/>
      <c r="F30" s="7" t="s">
        <v>362</v>
      </c>
      <c r="G30" s="5" t="s">
        <v>547</v>
      </c>
    </row>
    <row r="31" spans="1:7" ht="27.75" customHeight="1">
      <c r="A31" s="969"/>
      <c r="B31" s="9" t="s">
        <v>363</v>
      </c>
      <c r="C31" s="5" t="s">
        <v>547</v>
      </c>
      <c r="E31" s="970"/>
      <c r="F31" s="7" t="s">
        <v>338</v>
      </c>
      <c r="G31" s="5" t="s">
        <v>547</v>
      </c>
    </row>
    <row r="32" spans="1:7" ht="27.75" customHeight="1">
      <c r="A32" s="969"/>
      <c r="B32" s="9" t="s">
        <v>364</v>
      </c>
      <c r="C32" s="5" t="s">
        <v>547</v>
      </c>
      <c r="E32" s="970"/>
      <c r="F32" s="7" t="s">
        <v>365</v>
      </c>
      <c r="G32" s="5" t="s">
        <v>547</v>
      </c>
    </row>
    <row r="33" spans="1:7" ht="27.75" customHeight="1">
      <c r="A33" s="969"/>
      <c r="B33" s="9" t="s">
        <v>366</v>
      </c>
      <c r="C33" s="5" t="s">
        <v>547</v>
      </c>
      <c r="E33" s="970"/>
      <c r="F33" s="7" t="s">
        <v>367</v>
      </c>
      <c r="G33" s="5" t="s">
        <v>547</v>
      </c>
    </row>
    <row r="34" spans="1:7" ht="27.75" customHeight="1">
      <c r="A34" s="969"/>
      <c r="B34" s="7" t="s">
        <v>342</v>
      </c>
      <c r="C34" s="5" t="s">
        <v>547</v>
      </c>
      <c r="E34" s="970"/>
      <c r="F34" s="7" t="s">
        <v>368</v>
      </c>
      <c r="G34" s="5" t="s">
        <v>547</v>
      </c>
    </row>
    <row r="35" spans="1:7" ht="27.75" customHeight="1">
      <c r="A35" s="969"/>
      <c r="B35" s="7" t="s">
        <v>369</v>
      </c>
      <c r="C35" s="5" t="s">
        <v>547</v>
      </c>
      <c r="E35" s="970"/>
      <c r="F35" s="7" t="s">
        <v>370</v>
      </c>
      <c r="G35" s="5" t="s">
        <v>547</v>
      </c>
    </row>
    <row r="36" spans="1:7" ht="27.75" customHeight="1">
      <c r="A36" s="969"/>
      <c r="B36" s="7" t="s">
        <v>371</v>
      </c>
      <c r="C36" s="5" t="s">
        <v>547</v>
      </c>
      <c r="E36" s="970"/>
      <c r="F36" s="7" t="s">
        <v>372</v>
      </c>
      <c r="G36" s="5" t="s">
        <v>547</v>
      </c>
    </row>
    <row r="37" spans="1:7" ht="27.75" customHeight="1">
      <c r="A37" s="969"/>
      <c r="B37" s="7" t="s">
        <v>373</v>
      </c>
      <c r="C37" s="5" t="s">
        <v>547</v>
      </c>
      <c r="E37" s="970"/>
      <c r="F37" s="7" t="s">
        <v>369</v>
      </c>
      <c r="G37" s="5" t="s">
        <v>547</v>
      </c>
    </row>
    <row r="38" spans="1:7" ht="27.75" customHeight="1">
      <c r="A38" s="969"/>
      <c r="B38" s="7" t="s">
        <v>374</v>
      </c>
      <c r="C38" s="5" t="s">
        <v>547</v>
      </c>
      <c r="E38" s="970"/>
      <c r="F38" s="7" t="s">
        <v>371</v>
      </c>
      <c r="G38" s="5" t="s">
        <v>547</v>
      </c>
    </row>
    <row r="39" spans="1:7" ht="27.75" customHeight="1">
      <c r="A39" s="969"/>
      <c r="B39" s="7" t="s">
        <v>375</v>
      </c>
      <c r="C39" s="5" t="s">
        <v>547</v>
      </c>
      <c r="E39" s="970"/>
      <c r="F39" s="7" t="s">
        <v>375</v>
      </c>
      <c r="G39" s="5" t="s">
        <v>547</v>
      </c>
    </row>
    <row r="40" spans="1:7" ht="27.75" customHeight="1">
      <c r="A40" s="969"/>
      <c r="B40" s="7" t="s">
        <v>376</v>
      </c>
      <c r="C40" s="5" t="s">
        <v>547</v>
      </c>
      <c r="E40" s="970"/>
      <c r="F40" s="7" t="s">
        <v>377</v>
      </c>
      <c r="G40" s="5" t="s">
        <v>547</v>
      </c>
    </row>
    <row r="41" spans="1:7" ht="27.75" customHeight="1">
      <c r="A41" s="969"/>
      <c r="B41" s="7" t="s">
        <v>344</v>
      </c>
      <c r="C41" s="5" t="s">
        <v>548</v>
      </c>
      <c r="E41" s="970"/>
      <c r="F41" s="7" t="s">
        <v>376</v>
      </c>
      <c r="G41" s="5" t="s">
        <v>547</v>
      </c>
    </row>
    <row r="42" spans="1:7" ht="38.25">
      <c r="A42" s="969"/>
      <c r="B42" s="7" t="s">
        <v>354</v>
      </c>
      <c r="C42" s="5" t="s">
        <v>547</v>
      </c>
      <c r="E42" s="970"/>
      <c r="F42" s="7" t="s">
        <v>378</v>
      </c>
      <c r="G42" s="5" t="s">
        <v>547</v>
      </c>
    </row>
    <row r="43" spans="1:7" ht="27.75" customHeight="1">
      <c r="A43" s="969"/>
      <c r="B43" s="7" t="s">
        <v>379</v>
      </c>
      <c r="C43" s="5" t="s">
        <v>547</v>
      </c>
      <c r="E43" s="970"/>
      <c r="F43" s="7" t="s">
        <v>380</v>
      </c>
      <c r="G43" s="5" t="s">
        <v>547</v>
      </c>
    </row>
    <row r="44" spans="1:7" ht="27.75" customHeight="1">
      <c r="A44" s="969"/>
      <c r="B44" s="7" t="s">
        <v>381</v>
      </c>
      <c r="C44" s="5" t="s">
        <v>547</v>
      </c>
      <c r="E44" s="970"/>
      <c r="F44" s="7" t="s">
        <v>382</v>
      </c>
      <c r="G44" s="5" t="s">
        <v>547</v>
      </c>
    </row>
    <row r="45" spans="1:7" ht="27.75" customHeight="1">
      <c r="A45" s="969"/>
      <c r="B45" s="7" t="s">
        <v>350</v>
      </c>
      <c r="C45" s="5" t="s">
        <v>548</v>
      </c>
      <c r="E45" s="970"/>
      <c r="F45" s="7" t="s">
        <v>383</v>
      </c>
      <c r="G45" s="5" t="s">
        <v>547</v>
      </c>
    </row>
    <row r="46" spans="1:7" ht="27.75" customHeight="1">
      <c r="A46" s="969"/>
      <c r="B46" s="7" t="s">
        <v>355</v>
      </c>
      <c r="C46" s="5" t="s">
        <v>547</v>
      </c>
      <c r="E46" s="10"/>
      <c r="F46" s="11"/>
      <c r="G46" s="12"/>
    </row>
    <row r="47" spans="1:7" ht="38.25">
      <c r="A47" s="969"/>
      <c r="B47" s="7" t="s">
        <v>357</v>
      </c>
      <c r="C47" s="291" t="s">
        <v>547</v>
      </c>
      <c r="E47" s="10"/>
      <c r="F47" s="11"/>
      <c r="G47" s="12"/>
    </row>
    <row r="48" spans="1:7" ht="27.75" customHeight="1">
      <c r="A48" s="969"/>
      <c r="B48" s="7" t="s">
        <v>359</v>
      </c>
      <c r="C48" s="291" t="s">
        <v>547</v>
      </c>
      <c r="E48" s="10"/>
      <c r="F48" s="11"/>
      <c r="G48" s="12"/>
    </row>
    <row r="49" spans="1:7" ht="27.75" customHeight="1">
      <c r="A49" s="969"/>
      <c r="B49" s="7" t="s">
        <v>365</v>
      </c>
      <c r="C49" s="5" t="s">
        <v>547</v>
      </c>
      <c r="E49" s="10"/>
      <c r="F49" s="11"/>
      <c r="G49" s="12"/>
    </row>
    <row r="50" spans="1:7" ht="27.75" customHeight="1">
      <c r="A50" s="969"/>
      <c r="B50" s="7" t="s">
        <v>367</v>
      </c>
      <c r="C50" s="5" t="s">
        <v>547</v>
      </c>
      <c r="E50" s="10"/>
      <c r="F50" s="11"/>
      <c r="G50" s="12"/>
    </row>
    <row r="51" spans="1:7" ht="27.75" customHeight="1">
      <c r="A51" s="969"/>
      <c r="B51" s="7" t="s">
        <v>368</v>
      </c>
      <c r="C51" s="5" t="s">
        <v>547</v>
      </c>
      <c r="E51" s="10"/>
      <c r="F51" s="11"/>
      <c r="G51" s="12"/>
    </row>
    <row r="52" spans="1:7" ht="27.75" customHeight="1">
      <c r="A52" s="969"/>
      <c r="B52" s="7" t="s">
        <v>370</v>
      </c>
      <c r="C52" s="5" t="s">
        <v>547</v>
      </c>
      <c r="E52" s="10"/>
      <c r="F52" s="11"/>
      <c r="G52" s="12"/>
    </row>
    <row r="53" spans="1:7" ht="27.75" customHeight="1">
      <c r="A53" s="969"/>
      <c r="B53" s="7" t="s">
        <v>380</v>
      </c>
      <c r="C53" s="5" t="s">
        <v>547</v>
      </c>
      <c r="E53" s="10"/>
      <c r="F53" s="11"/>
      <c r="G53" s="12"/>
    </row>
    <row r="54" spans="1:7" ht="27.75" customHeight="1">
      <c r="A54" s="969"/>
      <c r="B54" s="7" t="s">
        <v>383</v>
      </c>
      <c r="C54" s="5" t="s">
        <v>547</v>
      </c>
      <c r="E54" s="10"/>
      <c r="F54" s="11"/>
      <c r="G54" s="12"/>
    </row>
    <row r="55" spans="1:7" ht="27.75" customHeight="1">
      <c r="A55" s="969"/>
      <c r="B55" s="7" t="s">
        <v>384</v>
      </c>
      <c r="C55" s="5" t="s">
        <v>547</v>
      </c>
      <c r="E55" s="10"/>
      <c r="F55" s="11"/>
      <c r="G55" s="12"/>
    </row>
    <row r="56" spans="1:7">
      <c r="E56" s="13"/>
      <c r="F56" s="14"/>
      <c r="G56" s="12"/>
    </row>
    <row r="57" spans="1:7">
      <c r="E57" s="13"/>
      <c r="F57" s="14"/>
      <c r="G57" s="12"/>
    </row>
    <row r="60" spans="1:7">
      <c r="A60" s="961" t="s">
        <v>385</v>
      </c>
      <c r="B60" s="962"/>
      <c r="C60" s="962"/>
      <c r="D60" s="963"/>
    </row>
    <row r="61" spans="1:7">
      <c r="A61" s="964" t="s">
        <v>386</v>
      </c>
      <c r="B61" s="965"/>
      <c r="C61" s="965"/>
      <c r="D61" s="966"/>
    </row>
    <row r="62" spans="1:7">
      <c r="A62" s="964" t="s">
        <v>387</v>
      </c>
      <c r="B62" s="965"/>
      <c r="C62" s="965"/>
      <c r="D62" s="966"/>
    </row>
    <row r="63" spans="1:7">
      <c r="A63" s="964" t="s">
        <v>388</v>
      </c>
      <c r="B63" s="965"/>
      <c r="C63" s="965"/>
      <c r="D63" s="966"/>
    </row>
  </sheetData>
  <mergeCells count="15">
    <mergeCell ref="A62:D62"/>
    <mergeCell ref="A63:D63"/>
    <mergeCell ref="A14:A29"/>
    <mergeCell ref="A30:A55"/>
    <mergeCell ref="E15:E45"/>
    <mergeCell ref="A13:C13"/>
    <mergeCell ref="E13:G13"/>
    <mergeCell ref="E14:F14"/>
    <mergeCell ref="A60:D60"/>
    <mergeCell ref="A61:D61"/>
    <mergeCell ref="A6:G6"/>
    <mergeCell ref="A7:G7"/>
    <mergeCell ref="A8:G8"/>
    <mergeCell ref="A10:G10"/>
    <mergeCell ref="A12:G12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84"/>
  <sheetViews>
    <sheetView topLeftCell="A9" zoomScale="70" zoomScaleNormal="70" workbookViewId="0">
      <selection activeCell="D20" sqref="D20"/>
    </sheetView>
  </sheetViews>
  <sheetFormatPr defaultColWidth="8.7109375" defaultRowHeight="15.75"/>
  <cols>
    <col min="1" max="1" width="8.140625" style="16" customWidth="1"/>
    <col min="2" max="2" width="33.28515625" style="16" customWidth="1"/>
    <col min="3" max="3" width="35.140625" style="16" customWidth="1"/>
    <col min="4" max="4" width="40" style="16" customWidth="1"/>
    <col min="5" max="5" width="29.42578125" style="16" customWidth="1"/>
    <col min="6" max="6" width="47" style="16" customWidth="1"/>
    <col min="7" max="7" width="27.140625" style="16" customWidth="1"/>
    <col min="8" max="8" width="41" style="16" customWidth="1"/>
    <col min="9" max="9" width="19.7109375" style="16" customWidth="1"/>
    <col min="10" max="256" width="8.7109375" style="16"/>
    <col min="257" max="257" width="8.140625" style="16" customWidth="1"/>
    <col min="258" max="258" width="40.140625" style="16" customWidth="1"/>
    <col min="259" max="259" width="43.42578125" style="16" customWidth="1"/>
    <col min="260" max="260" width="30.7109375" style="16" customWidth="1"/>
    <col min="261" max="261" width="24.85546875" style="16" customWidth="1"/>
    <col min="262" max="262" width="34.42578125" style="16" customWidth="1"/>
    <col min="263" max="263" width="27.140625" style="16" customWidth="1"/>
    <col min="264" max="264" width="23.5703125" style="16" customWidth="1"/>
    <col min="265" max="512" width="8.7109375" style="16"/>
    <col min="513" max="513" width="8.140625" style="16" customWidth="1"/>
    <col min="514" max="514" width="40.140625" style="16" customWidth="1"/>
    <col min="515" max="515" width="43.42578125" style="16" customWidth="1"/>
    <col min="516" max="516" width="30.7109375" style="16" customWidth="1"/>
    <col min="517" max="517" width="24.85546875" style="16" customWidth="1"/>
    <col min="518" max="518" width="34.42578125" style="16" customWidth="1"/>
    <col min="519" max="519" width="27.140625" style="16" customWidth="1"/>
    <col min="520" max="520" width="23.5703125" style="16" customWidth="1"/>
    <col min="521" max="768" width="8.7109375" style="16"/>
    <col min="769" max="769" width="8.140625" style="16" customWidth="1"/>
    <col min="770" max="770" width="40.140625" style="16" customWidth="1"/>
    <col min="771" max="771" width="43.42578125" style="16" customWidth="1"/>
    <col min="772" max="772" width="30.7109375" style="16" customWidth="1"/>
    <col min="773" max="773" width="24.85546875" style="16" customWidth="1"/>
    <col min="774" max="774" width="34.42578125" style="16" customWidth="1"/>
    <col min="775" max="775" width="27.140625" style="16" customWidth="1"/>
    <col min="776" max="776" width="23.5703125" style="16" customWidth="1"/>
    <col min="777" max="1024" width="8.7109375" style="16"/>
    <col min="1025" max="1025" width="8.140625" style="16" customWidth="1"/>
    <col min="1026" max="1026" width="40.140625" style="16" customWidth="1"/>
    <col min="1027" max="1027" width="43.42578125" style="16" customWidth="1"/>
    <col min="1028" max="1028" width="30.7109375" style="16" customWidth="1"/>
    <col min="1029" max="1029" width="24.85546875" style="16" customWidth="1"/>
    <col min="1030" max="1030" width="34.42578125" style="16" customWidth="1"/>
    <col min="1031" max="1031" width="27.140625" style="16" customWidth="1"/>
    <col min="1032" max="1032" width="23.5703125" style="16" customWidth="1"/>
    <col min="1033" max="1280" width="8.7109375" style="16"/>
    <col min="1281" max="1281" width="8.140625" style="16" customWidth="1"/>
    <col min="1282" max="1282" width="40.140625" style="16" customWidth="1"/>
    <col min="1283" max="1283" width="43.42578125" style="16" customWidth="1"/>
    <col min="1284" max="1284" width="30.7109375" style="16" customWidth="1"/>
    <col min="1285" max="1285" width="24.85546875" style="16" customWidth="1"/>
    <col min="1286" max="1286" width="34.42578125" style="16" customWidth="1"/>
    <col min="1287" max="1287" width="27.140625" style="16" customWidth="1"/>
    <col min="1288" max="1288" width="23.5703125" style="16" customWidth="1"/>
    <col min="1289" max="1536" width="8.7109375" style="16"/>
    <col min="1537" max="1537" width="8.140625" style="16" customWidth="1"/>
    <col min="1538" max="1538" width="40.140625" style="16" customWidth="1"/>
    <col min="1539" max="1539" width="43.42578125" style="16" customWidth="1"/>
    <col min="1540" max="1540" width="30.7109375" style="16" customWidth="1"/>
    <col min="1541" max="1541" width="24.85546875" style="16" customWidth="1"/>
    <col min="1542" max="1542" width="34.42578125" style="16" customWidth="1"/>
    <col min="1543" max="1543" width="27.140625" style="16" customWidth="1"/>
    <col min="1544" max="1544" width="23.5703125" style="16" customWidth="1"/>
    <col min="1545" max="1792" width="8.7109375" style="16"/>
    <col min="1793" max="1793" width="8.140625" style="16" customWidth="1"/>
    <col min="1794" max="1794" width="40.140625" style="16" customWidth="1"/>
    <col min="1795" max="1795" width="43.42578125" style="16" customWidth="1"/>
    <col min="1796" max="1796" width="30.7109375" style="16" customWidth="1"/>
    <col min="1797" max="1797" width="24.85546875" style="16" customWidth="1"/>
    <col min="1798" max="1798" width="34.42578125" style="16" customWidth="1"/>
    <col min="1799" max="1799" width="27.140625" style="16" customWidth="1"/>
    <col min="1800" max="1800" width="23.5703125" style="16" customWidth="1"/>
    <col min="1801" max="2048" width="8.7109375" style="16"/>
    <col min="2049" max="2049" width="8.140625" style="16" customWidth="1"/>
    <col min="2050" max="2050" width="40.140625" style="16" customWidth="1"/>
    <col min="2051" max="2051" width="43.42578125" style="16" customWidth="1"/>
    <col min="2052" max="2052" width="30.7109375" style="16" customWidth="1"/>
    <col min="2053" max="2053" width="24.85546875" style="16" customWidth="1"/>
    <col min="2054" max="2054" width="34.42578125" style="16" customWidth="1"/>
    <col min="2055" max="2055" width="27.140625" style="16" customWidth="1"/>
    <col min="2056" max="2056" width="23.5703125" style="16" customWidth="1"/>
    <col min="2057" max="2304" width="8.7109375" style="16"/>
    <col min="2305" max="2305" width="8.140625" style="16" customWidth="1"/>
    <col min="2306" max="2306" width="40.140625" style="16" customWidth="1"/>
    <col min="2307" max="2307" width="43.42578125" style="16" customWidth="1"/>
    <col min="2308" max="2308" width="30.7109375" style="16" customWidth="1"/>
    <col min="2309" max="2309" width="24.85546875" style="16" customWidth="1"/>
    <col min="2310" max="2310" width="34.42578125" style="16" customWidth="1"/>
    <col min="2311" max="2311" width="27.140625" style="16" customWidth="1"/>
    <col min="2312" max="2312" width="23.5703125" style="16" customWidth="1"/>
    <col min="2313" max="2560" width="8.7109375" style="16"/>
    <col min="2561" max="2561" width="8.140625" style="16" customWidth="1"/>
    <col min="2562" max="2562" width="40.140625" style="16" customWidth="1"/>
    <col min="2563" max="2563" width="43.42578125" style="16" customWidth="1"/>
    <col min="2564" max="2564" width="30.7109375" style="16" customWidth="1"/>
    <col min="2565" max="2565" width="24.85546875" style="16" customWidth="1"/>
    <col min="2566" max="2566" width="34.42578125" style="16" customWidth="1"/>
    <col min="2567" max="2567" width="27.140625" style="16" customWidth="1"/>
    <col min="2568" max="2568" width="23.5703125" style="16" customWidth="1"/>
    <col min="2569" max="2816" width="8.7109375" style="16"/>
    <col min="2817" max="2817" width="8.140625" style="16" customWidth="1"/>
    <col min="2818" max="2818" width="40.140625" style="16" customWidth="1"/>
    <col min="2819" max="2819" width="43.42578125" style="16" customWidth="1"/>
    <col min="2820" max="2820" width="30.7109375" style="16" customWidth="1"/>
    <col min="2821" max="2821" width="24.85546875" style="16" customWidth="1"/>
    <col min="2822" max="2822" width="34.42578125" style="16" customWidth="1"/>
    <col min="2823" max="2823" width="27.140625" style="16" customWidth="1"/>
    <col min="2824" max="2824" width="23.5703125" style="16" customWidth="1"/>
    <col min="2825" max="3072" width="8.7109375" style="16"/>
    <col min="3073" max="3073" width="8.140625" style="16" customWidth="1"/>
    <col min="3074" max="3074" width="40.140625" style="16" customWidth="1"/>
    <col min="3075" max="3075" width="43.42578125" style="16" customWidth="1"/>
    <col min="3076" max="3076" width="30.7109375" style="16" customWidth="1"/>
    <col min="3077" max="3077" width="24.85546875" style="16" customWidth="1"/>
    <col min="3078" max="3078" width="34.42578125" style="16" customWidth="1"/>
    <col min="3079" max="3079" width="27.140625" style="16" customWidth="1"/>
    <col min="3080" max="3080" width="23.5703125" style="16" customWidth="1"/>
    <col min="3081" max="3328" width="8.7109375" style="16"/>
    <col min="3329" max="3329" width="8.140625" style="16" customWidth="1"/>
    <col min="3330" max="3330" width="40.140625" style="16" customWidth="1"/>
    <col min="3331" max="3331" width="43.42578125" style="16" customWidth="1"/>
    <col min="3332" max="3332" width="30.7109375" style="16" customWidth="1"/>
    <col min="3333" max="3333" width="24.85546875" style="16" customWidth="1"/>
    <col min="3334" max="3334" width="34.42578125" style="16" customWidth="1"/>
    <col min="3335" max="3335" width="27.140625" style="16" customWidth="1"/>
    <col min="3336" max="3336" width="23.5703125" style="16" customWidth="1"/>
    <col min="3337" max="3584" width="8.7109375" style="16"/>
    <col min="3585" max="3585" width="8.140625" style="16" customWidth="1"/>
    <col min="3586" max="3586" width="40.140625" style="16" customWidth="1"/>
    <col min="3587" max="3587" width="43.42578125" style="16" customWidth="1"/>
    <col min="3588" max="3588" width="30.7109375" style="16" customWidth="1"/>
    <col min="3589" max="3589" width="24.85546875" style="16" customWidth="1"/>
    <col min="3590" max="3590" width="34.42578125" style="16" customWidth="1"/>
    <col min="3591" max="3591" width="27.140625" style="16" customWidth="1"/>
    <col min="3592" max="3592" width="23.5703125" style="16" customWidth="1"/>
    <col min="3593" max="3840" width="8.7109375" style="16"/>
    <col min="3841" max="3841" width="8.140625" style="16" customWidth="1"/>
    <col min="3842" max="3842" width="40.140625" style="16" customWidth="1"/>
    <col min="3843" max="3843" width="43.42578125" style="16" customWidth="1"/>
    <col min="3844" max="3844" width="30.7109375" style="16" customWidth="1"/>
    <col min="3845" max="3845" width="24.85546875" style="16" customWidth="1"/>
    <col min="3846" max="3846" width="34.42578125" style="16" customWidth="1"/>
    <col min="3847" max="3847" width="27.140625" style="16" customWidth="1"/>
    <col min="3848" max="3848" width="23.5703125" style="16" customWidth="1"/>
    <col min="3849" max="4096" width="8.7109375" style="16"/>
    <col min="4097" max="4097" width="8.140625" style="16" customWidth="1"/>
    <col min="4098" max="4098" width="40.140625" style="16" customWidth="1"/>
    <col min="4099" max="4099" width="43.42578125" style="16" customWidth="1"/>
    <col min="4100" max="4100" width="30.7109375" style="16" customWidth="1"/>
    <col min="4101" max="4101" width="24.85546875" style="16" customWidth="1"/>
    <col min="4102" max="4102" width="34.42578125" style="16" customWidth="1"/>
    <col min="4103" max="4103" width="27.140625" style="16" customWidth="1"/>
    <col min="4104" max="4104" width="23.5703125" style="16" customWidth="1"/>
    <col min="4105" max="4352" width="8.7109375" style="16"/>
    <col min="4353" max="4353" width="8.140625" style="16" customWidth="1"/>
    <col min="4354" max="4354" width="40.140625" style="16" customWidth="1"/>
    <col min="4355" max="4355" width="43.42578125" style="16" customWidth="1"/>
    <col min="4356" max="4356" width="30.7109375" style="16" customWidth="1"/>
    <col min="4357" max="4357" width="24.85546875" style="16" customWidth="1"/>
    <col min="4358" max="4358" width="34.42578125" style="16" customWidth="1"/>
    <col min="4359" max="4359" width="27.140625" style="16" customWidth="1"/>
    <col min="4360" max="4360" width="23.5703125" style="16" customWidth="1"/>
    <col min="4361" max="4608" width="8.7109375" style="16"/>
    <col min="4609" max="4609" width="8.140625" style="16" customWidth="1"/>
    <col min="4610" max="4610" width="40.140625" style="16" customWidth="1"/>
    <col min="4611" max="4611" width="43.42578125" style="16" customWidth="1"/>
    <col min="4612" max="4612" width="30.7109375" style="16" customWidth="1"/>
    <col min="4613" max="4613" width="24.85546875" style="16" customWidth="1"/>
    <col min="4614" max="4614" width="34.42578125" style="16" customWidth="1"/>
    <col min="4615" max="4615" width="27.140625" style="16" customWidth="1"/>
    <col min="4616" max="4616" width="23.5703125" style="16" customWidth="1"/>
    <col min="4617" max="4864" width="8.7109375" style="16"/>
    <col min="4865" max="4865" width="8.140625" style="16" customWidth="1"/>
    <col min="4866" max="4866" width="40.140625" style="16" customWidth="1"/>
    <col min="4867" max="4867" width="43.42578125" style="16" customWidth="1"/>
    <col min="4868" max="4868" width="30.7109375" style="16" customWidth="1"/>
    <col min="4869" max="4869" width="24.85546875" style="16" customWidth="1"/>
    <col min="4870" max="4870" width="34.42578125" style="16" customWidth="1"/>
    <col min="4871" max="4871" width="27.140625" style="16" customWidth="1"/>
    <col min="4872" max="4872" width="23.5703125" style="16" customWidth="1"/>
    <col min="4873" max="5120" width="8.7109375" style="16"/>
    <col min="5121" max="5121" width="8.140625" style="16" customWidth="1"/>
    <col min="5122" max="5122" width="40.140625" style="16" customWidth="1"/>
    <col min="5123" max="5123" width="43.42578125" style="16" customWidth="1"/>
    <col min="5124" max="5124" width="30.7109375" style="16" customWidth="1"/>
    <col min="5125" max="5125" width="24.85546875" style="16" customWidth="1"/>
    <col min="5126" max="5126" width="34.42578125" style="16" customWidth="1"/>
    <col min="5127" max="5127" width="27.140625" style="16" customWidth="1"/>
    <col min="5128" max="5128" width="23.5703125" style="16" customWidth="1"/>
    <col min="5129" max="5376" width="8.7109375" style="16"/>
    <col min="5377" max="5377" width="8.140625" style="16" customWidth="1"/>
    <col min="5378" max="5378" width="40.140625" style="16" customWidth="1"/>
    <col min="5379" max="5379" width="43.42578125" style="16" customWidth="1"/>
    <col min="5380" max="5380" width="30.7109375" style="16" customWidth="1"/>
    <col min="5381" max="5381" width="24.85546875" style="16" customWidth="1"/>
    <col min="5382" max="5382" width="34.42578125" style="16" customWidth="1"/>
    <col min="5383" max="5383" width="27.140625" style="16" customWidth="1"/>
    <col min="5384" max="5384" width="23.5703125" style="16" customWidth="1"/>
    <col min="5385" max="5632" width="8.7109375" style="16"/>
    <col min="5633" max="5633" width="8.140625" style="16" customWidth="1"/>
    <col min="5634" max="5634" width="40.140625" style="16" customWidth="1"/>
    <col min="5635" max="5635" width="43.42578125" style="16" customWidth="1"/>
    <col min="5636" max="5636" width="30.7109375" style="16" customWidth="1"/>
    <col min="5637" max="5637" width="24.85546875" style="16" customWidth="1"/>
    <col min="5638" max="5638" width="34.42578125" style="16" customWidth="1"/>
    <col min="5639" max="5639" width="27.140625" style="16" customWidth="1"/>
    <col min="5640" max="5640" width="23.5703125" style="16" customWidth="1"/>
    <col min="5641" max="5888" width="8.7109375" style="16"/>
    <col min="5889" max="5889" width="8.140625" style="16" customWidth="1"/>
    <col min="5890" max="5890" width="40.140625" style="16" customWidth="1"/>
    <col min="5891" max="5891" width="43.42578125" style="16" customWidth="1"/>
    <col min="5892" max="5892" width="30.7109375" style="16" customWidth="1"/>
    <col min="5893" max="5893" width="24.85546875" style="16" customWidth="1"/>
    <col min="5894" max="5894" width="34.42578125" style="16" customWidth="1"/>
    <col min="5895" max="5895" width="27.140625" style="16" customWidth="1"/>
    <col min="5896" max="5896" width="23.5703125" style="16" customWidth="1"/>
    <col min="5897" max="6144" width="8.7109375" style="16"/>
    <col min="6145" max="6145" width="8.140625" style="16" customWidth="1"/>
    <col min="6146" max="6146" width="40.140625" style="16" customWidth="1"/>
    <col min="6147" max="6147" width="43.42578125" style="16" customWidth="1"/>
    <col min="6148" max="6148" width="30.7109375" style="16" customWidth="1"/>
    <col min="6149" max="6149" width="24.85546875" style="16" customWidth="1"/>
    <col min="6150" max="6150" width="34.42578125" style="16" customWidth="1"/>
    <col min="6151" max="6151" width="27.140625" style="16" customWidth="1"/>
    <col min="6152" max="6152" width="23.5703125" style="16" customWidth="1"/>
    <col min="6153" max="6400" width="8.7109375" style="16"/>
    <col min="6401" max="6401" width="8.140625" style="16" customWidth="1"/>
    <col min="6402" max="6402" width="40.140625" style="16" customWidth="1"/>
    <col min="6403" max="6403" width="43.42578125" style="16" customWidth="1"/>
    <col min="6404" max="6404" width="30.7109375" style="16" customWidth="1"/>
    <col min="6405" max="6405" width="24.85546875" style="16" customWidth="1"/>
    <col min="6406" max="6406" width="34.42578125" style="16" customWidth="1"/>
    <col min="6407" max="6407" width="27.140625" style="16" customWidth="1"/>
    <col min="6408" max="6408" width="23.5703125" style="16" customWidth="1"/>
    <col min="6409" max="6656" width="8.7109375" style="16"/>
    <col min="6657" max="6657" width="8.140625" style="16" customWidth="1"/>
    <col min="6658" max="6658" width="40.140625" style="16" customWidth="1"/>
    <col min="6659" max="6659" width="43.42578125" style="16" customWidth="1"/>
    <col min="6660" max="6660" width="30.7109375" style="16" customWidth="1"/>
    <col min="6661" max="6661" width="24.85546875" style="16" customWidth="1"/>
    <col min="6662" max="6662" width="34.42578125" style="16" customWidth="1"/>
    <col min="6663" max="6663" width="27.140625" style="16" customWidth="1"/>
    <col min="6664" max="6664" width="23.5703125" style="16" customWidth="1"/>
    <col min="6665" max="6912" width="8.7109375" style="16"/>
    <col min="6913" max="6913" width="8.140625" style="16" customWidth="1"/>
    <col min="6914" max="6914" width="40.140625" style="16" customWidth="1"/>
    <col min="6915" max="6915" width="43.42578125" style="16" customWidth="1"/>
    <col min="6916" max="6916" width="30.7109375" style="16" customWidth="1"/>
    <col min="6917" max="6917" width="24.85546875" style="16" customWidth="1"/>
    <col min="6918" max="6918" width="34.42578125" style="16" customWidth="1"/>
    <col min="6919" max="6919" width="27.140625" style="16" customWidth="1"/>
    <col min="6920" max="6920" width="23.5703125" style="16" customWidth="1"/>
    <col min="6921" max="7168" width="8.7109375" style="16"/>
    <col min="7169" max="7169" width="8.140625" style="16" customWidth="1"/>
    <col min="7170" max="7170" width="40.140625" style="16" customWidth="1"/>
    <col min="7171" max="7171" width="43.42578125" style="16" customWidth="1"/>
    <col min="7172" max="7172" width="30.7109375" style="16" customWidth="1"/>
    <col min="7173" max="7173" width="24.85546875" style="16" customWidth="1"/>
    <col min="7174" max="7174" width="34.42578125" style="16" customWidth="1"/>
    <col min="7175" max="7175" width="27.140625" style="16" customWidth="1"/>
    <col min="7176" max="7176" width="23.5703125" style="16" customWidth="1"/>
    <col min="7177" max="7424" width="8.7109375" style="16"/>
    <col min="7425" max="7425" width="8.140625" style="16" customWidth="1"/>
    <col min="7426" max="7426" width="40.140625" style="16" customWidth="1"/>
    <col min="7427" max="7427" width="43.42578125" style="16" customWidth="1"/>
    <col min="7428" max="7428" width="30.7109375" style="16" customWidth="1"/>
    <col min="7429" max="7429" width="24.85546875" style="16" customWidth="1"/>
    <col min="7430" max="7430" width="34.42578125" style="16" customWidth="1"/>
    <col min="7431" max="7431" width="27.140625" style="16" customWidth="1"/>
    <col min="7432" max="7432" width="23.5703125" style="16" customWidth="1"/>
    <col min="7433" max="7680" width="8.7109375" style="16"/>
    <col min="7681" max="7681" width="8.140625" style="16" customWidth="1"/>
    <col min="7682" max="7682" width="40.140625" style="16" customWidth="1"/>
    <col min="7683" max="7683" width="43.42578125" style="16" customWidth="1"/>
    <col min="7684" max="7684" width="30.7109375" style="16" customWidth="1"/>
    <col min="7685" max="7685" width="24.85546875" style="16" customWidth="1"/>
    <col min="7686" max="7686" width="34.42578125" style="16" customWidth="1"/>
    <col min="7687" max="7687" width="27.140625" style="16" customWidth="1"/>
    <col min="7688" max="7688" width="23.5703125" style="16" customWidth="1"/>
    <col min="7689" max="7936" width="8.7109375" style="16"/>
    <col min="7937" max="7937" width="8.140625" style="16" customWidth="1"/>
    <col min="7938" max="7938" width="40.140625" style="16" customWidth="1"/>
    <col min="7939" max="7939" width="43.42578125" style="16" customWidth="1"/>
    <col min="7940" max="7940" width="30.7109375" style="16" customWidth="1"/>
    <col min="7941" max="7941" width="24.85546875" style="16" customWidth="1"/>
    <col min="7942" max="7942" width="34.42578125" style="16" customWidth="1"/>
    <col min="7943" max="7943" width="27.140625" style="16" customWidth="1"/>
    <col min="7944" max="7944" width="23.5703125" style="16" customWidth="1"/>
    <col min="7945" max="8192" width="8.7109375" style="16"/>
    <col min="8193" max="8193" width="8.140625" style="16" customWidth="1"/>
    <col min="8194" max="8194" width="40.140625" style="16" customWidth="1"/>
    <col min="8195" max="8195" width="43.42578125" style="16" customWidth="1"/>
    <col min="8196" max="8196" width="30.7109375" style="16" customWidth="1"/>
    <col min="8197" max="8197" width="24.85546875" style="16" customWidth="1"/>
    <col min="8198" max="8198" width="34.42578125" style="16" customWidth="1"/>
    <col min="8199" max="8199" width="27.140625" style="16" customWidth="1"/>
    <col min="8200" max="8200" width="23.5703125" style="16" customWidth="1"/>
    <col min="8201" max="8448" width="8.7109375" style="16"/>
    <col min="8449" max="8449" width="8.140625" style="16" customWidth="1"/>
    <col min="8450" max="8450" width="40.140625" style="16" customWidth="1"/>
    <col min="8451" max="8451" width="43.42578125" style="16" customWidth="1"/>
    <col min="8452" max="8452" width="30.7109375" style="16" customWidth="1"/>
    <col min="8453" max="8453" width="24.85546875" style="16" customWidth="1"/>
    <col min="8454" max="8454" width="34.42578125" style="16" customWidth="1"/>
    <col min="8455" max="8455" width="27.140625" style="16" customWidth="1"/>
    <col min="8456" max="8456" width="23.5703125" style="16" customWidth="1"/>
    <col min="8457" max="8704" width="8.7109375" style="16"/>
    <col min="8705" max="8705" width="8.140625" style="16" customWidth="1"/>
    <col min="8706" max="8706" width="40.140625" style="16" customWidth="1"/>
    <col min="8707" max="8707" width="43.42578125" style="16" customWidth="1"/>
    <col min="8708" max="8708" width="30.7109375" style="16" customWidth="1"/>
    <col min="8709" max="8709" width="24.85546875" style="16" customWidth="1"/>
    <col min="8710" max="8710" width="34.42578125" style="16" customWidth="1"/>
    <col min="8711" max="8711" width="27.140625" style="16" customWidth="1"/>
    <col min="8712" max="8712" width="23.5703125" style="16" customWidth="1"/>
    <col min="8713" max="8960" width="8.7109375" style="16"/>
    <col min="8961" max="8961" width="8.140625" style="16" customWidth="1"/>
    <col min="8962" max="8962" width="40.140625" style="16" customWidth="1"/>
    <col min="8963" max="8963" width="43.42578125" style="16" customWidth="1"/>
    <col min="8964" max="8964" width="30.7109375" style="16" customWidth="1"/>
    <col min="8965" max="8965" width="24.85546875" style="16" customWidth="1"/>
    <col min="8966" max="8966" width="34.42578125" style="16" customWidth="1"/>
    <col min="8967" max="8967" width="27.140625" style="16" customWidth="1"/>
    <col min="8968" max="8968" width="23.5703125" style="16" customWidth="1"/>
    <col min="8969" max="9216" width="8.7109375" style="16"/>
    <col min="9217" max="9217" width="8.140625" style="16" customWidth="1"/>
    <col min="9218" max="9218" width="40.140625" style="16" customWidth="1"/>
    <col min="9219" max="9219" width="43.42578125" style="16" customWidth="1"/>
    <col min="9220" max="9220" width="30.7109375" style="16" customWidth="1"/>
    <col min="9221" max="9221" width="24.85546875" style="16" customWidth="1"/>
    <col min="9222" max="9222" width="34.42578125" style="16" customWidth="1"/>
    <col min="9223" max="9223" width="27.140625" style="16" customWidth="1"/>
    <col min="9224" max="9224" width="23.5703125" style="16" customWidth="1"/>
    <col min="9225" max="9472" width="8.7109375" style="16"/>
    <col min="9473" max="9473" width="8.140625" style="16" customWidth="1"/>
    <col min="9474" max="9474" width="40.140625" style="16" customWidth="1"/>
    <col min="9475" max="9475" width="43.42578125" style="16" customWidth="1"/>
    <col min="9476" max="9476" width="30.7109375" style="16" customWidth="1"/>
    <col min="9477" max="9477" width="24.85546875" style="16" customWidth="1"/>
    <col min="9478" max="9478" width="34.42578125" style="16" customWidth="1"/>
    <col min="9479" max="9479" width="27.140625" style="16" customWidth="1"/>
    <col min="9480" max="9480" width="23.5703125" style="16" customWidth="1"/>
    <col min="9481" max="9728" width="8.7109375" style="16"/>
    <col min="9729" max="9729" width="8.140625" style="16" customWidth="1"/>
    <col min="9730" max="9730" width="40.140625" style="16" customWidth="1"/>
    <col min="9731" max="9731" width="43.42578125" style="16" customWidth="1"/>
    <col min="9732" max="9732" width="30.7109375" style="16" customWidth="1"/>
    <col min="9733" max="9733" width="24.85546875" style="16" customWidth="1"/>
    <col min="9734" max="9734" width="34.42578125" style="16" customWidth="1"/>
    <col min="9735" max="9735" width="27.140625" style="16" customWidth="1"/>
    <col min="9736" max="9736" width="23.5703125" style="16" customWidth="1"/>
    <col min="9737" max="9984" width="8.7109375" style="16"/>
    <col min="9985" max="9985" width="8.140625" style="16" customWidth="1"/>
    <col min="9986" max="9986" width="40.140625" style="16" customWidth="1"/>
    <col min="9987" max="9987" width="43.42578125" style="16" customWidth="1"/>
    <col min="9988" max="9988" width="30.7109375" style="16" customWidth="1"/>
    <col min="9989" max="9989" width="24.85546875" style="16" customWidth="1"/>
    <col min="9990" max="9990" width="34.42578125" style="16" customWidth="1"/>
    <col min="9991" max="9991" width="27.140625" style="16" customWidth="1"/>
    <col min="9992" max="9992" width="23.5703125" style="16" customWidth="1"/>
    <col min="9993" max="10240" width="8.7109375" style="16"/>
    <col min="10241" max="10241" width="8.140625" style="16" customWidth="1"/>
    <col min="10242" max="10242" width="40.140625" style="16" customWidth="1"/>
    <col min="10243" max="10243" width="43.42578125" style="16" customWidth="1"/>
    <col min="10244" max="10244" width="30.7109375" style="16" customWidth="1"/>
    <col min="10245" max="10245" width="24.85546875" style="16" customWidth="1"/>
    <col min="10246" max="10246" width="34.42578125" style="16" customWidth="1"/>
    <col min="10247" max="10247" width="27.140625" style="16" customWidth="1"/>
    <col min="10248" max="10248" width="23.5703125" style="16" customWidth="1"/>
    <col min="10249" max="10496" width="8.7109375" style="16"/>
    <col min="10497" max="10497" width="8.140625" style="16" customWidth="1"/>
    <col min="10498" max="10498" width="40.140625" style="16" customWidth="1"/>
    <col min="10499" max="10499" width="43.42578125" style="16" customWidth="1"/>
    <col min="10500" max="10500" width="30.7109375" style="16" customWidth="1"/>
    <col min="10501" max="10501" width="24.85546875" style="16" customWidth="1"/>
    <col min="10502" max="10502" width="34.42578125" style="16" customWidth="1"/>
    <col min="10503" max="10503" width="27.140625" style="16" customWidth="1"/>
    <col min="10504" max="10504" width="23.5703125" style="16" customWidth="1"/>
    <col min="10505" max="10752" width="8.7109375" style="16"/>
    <col min="10753" max="10753" width="8.140625" style="16" customWidth="1"/>
    <col min="10754" max="10754" width="40.140625" style="16" customWidth="1"/>
    <col min="10755" max="10755" width="43.42578125" style="16" customWidth="1"/>
    <col min="10756" max="10756" width="30.7109375" style="16" customWidth="1"/>
    <col min="10757" max="10757" width="24.85546875" style="16" customWidth="1"/>
    <col min="10758" max="10758" width="34.42578125" style="16" customWidth="1"/>
    <col min="10759" max="10759" width="27.140625" style="16" customWidth="1"/>
    <col min="10760" max="10760" width="23.5703125" style="16" customWidth="1"/>
    <col min="10761" max="11008" width="8.7109375" style="16"/>
    <col min="11009" max="11009" width="8.140625" style="16" customWidth="1"/>
    <col min="11010" max="11010" width="40.140625" style="16" customWidth="1"/>
    <col min="11011" max="11011" width="43.42578125" style="16" customWidth="1"/>
    <col min="11012" max="11012" width="30.7109375" style="16" customWidth="1"/>
    <col min="11013" max="11013" width="24.85546875" style="16" customWidth="1"/>
    <col min="11014" max="11014" width="34.42578125" style="16" customWidth="1"/>
    <col min="11015" max="11015" width="27.140625" style="16" customWidth="1"/>
    <col min="11016" max="11016" width="23.5703125" style="16" customWidth="1"/>
    <col min="11017" max="11264" width="8.7109375" style="16"/>
    <col min="11265" max="11265" width="8.140625" style="16" customWidth="1"/>
    <col min="11266" max="11266" width="40.140625" style="16" customWidth="1"/>
    <col min="11267" max="11267" width="43.42578125" style="16" customWidth="1"/>
    <col min="11268" max="11268" width="30.7109375" style="16" customWidth="1"/>
    <col min="11269" max="11269" width="24.85546875" style="16" customWidth="1"/>
    <col min="11270" max="11270" width="34.42578125" style="16" customWidth="1"/>
    <col min="11271" max="11271" width="27.140625" style="16" customWidth="1"/>
    <col min="11272" max="11272" width="23.5703125" style="16" customWidth="1"/>
    <col min="11273" max="11520" width="8.7109375" style="16"/>
    <col min="11521" max="11521" width="8.140625" style="16" customWidth="1"/>
    <col min="11522" max="11522" width="40.140625" style="16" customWidth="1"/>
    <col min="11523" max="11523" width="43.42578125" style="16" customWidth="1"/>
    <col min="11524" max="11524" width="30.7109375" style="16" customWidth="1"/>
    <col min="11525" max="11525" width="24.85546875" style="16" customWidth="1"/>
    <col min="11526" max="11526" width="34.42578125" style="16" customWidth="1"/>
    <col min="11527" max="11527" width="27.140625" style="16" customWidth="1"/>
    <col min="11528" max="11528" width="23.5703125" style="16" customWidth="1"/>
    <col min="11529" max="11776" width="8.7109375" style="16"/>
    <col min="11777" max="11777" width="8.140625" style="16" customWidth="1"/>
    <col min="11778" max="11778" width="40.140625" style="16" customWidth="1"/>
    <col min="11779" max="11779" width="43.42578125" style="16" customWidth="1"/>
    <col min="11780" max="11780" width="30.7109375" style="16" customWidth="1"/>
    <col min="11781" max="11781" width="24.85546875" style="16" customWidth="1"/>
    <col min="11782" max="11782" width="34.42578125" style="16" customWidth="1"/>
    <col min="11783" max="11783" width="27.140625" style="16" customWidth="1"/>
    <col min="11784" max="11784" width="23.5703125" style="16" customWidth="1"/>
    <col min="11785" max="12032" width="8.7109375" style="16"/>
    <col min="12033" max="12033" width="8.140625" style="16" customWidth="1"/>
    <col min="12034" max="12034" width="40.140625" style="16" customWidth="1"/>
    <col min="12035" max="12035" width="43.42578125" style="16" customWidth="1"/>
    <col min="12036" max="12036" width="30.7109375" style="16" customWidth="1"/>
    <col min="12037" max="12037" width="24.85546875" style="16" customWidth="1"/>
    <col min="12038" max="12038" width="34.42578125" style="16" customWidth="1"/>
    <col min="12039" max="12039" width="27.140625" style="16" customWidth="1"/>
    <col min="12040" max="12040" width="23.5703125" style="16" customWidth="1"/>
    <col min="12041" max="12288" width="8.7109375" style="16"/>
    <col min="12289" max="12289" width="8.140625" style="16" customWidth="1"/>
    <col min="12290" max="12290" width="40.140625" style="16" customWidth="1"/>
    <col min="12291" max="12291" width="43.42578125" style="16" customWidth="1"/>
    <col min="12292" max="12292" width="30.7109375" style="16" customWidth="1"/>
    <col min="12293" max="12293" width="24.85546875" style="16" customWidth="1"/>
    <col min="12294" max="12294" width="34.42578125" style="16" customWidth="1"/>
    <col min="12295" max="12295" width="27.140625" style="16" customWidth="1"/>
    <col min="12296" max="12296" width="23.5703125" style="16" customWidth="1"/>
    <col min="12297" max="12544" width="8.7109375" style="16"/>
    <col min="12545" max="12545" width="8.140625" style="16" customWidth="1"/>
    <col min="12546" max="12546" width="40.140625" style="16" customWidth="1"/>
    <col min="12547" max="12547" width="43.42578125" style="16" customWidth="1"/>
    <col min="12548" max="12548" width="30.7109375" style="16" customWidth="1"/>
    <col min="12549" max="12549" width="24.85546875" style="16" customWidth="1"/>
    <col min="12550" max="12550" width="34.42578125" style="16" customWidth="1"/>
    <col min="12551" max="12551" width="27.140625" style="16" customWidth="1"/>
    <col min="12552" max="12552" width="23.5703125" style="16" customWidth="1"/>
    <col min="12553" max="12800" width="8.7109375" style="16"/>
    <col min="12801" max="12801" width="8.140625" style="16" customWidth="1"/>
    <col min="12802" max="12802" width="40.140625" style="16" customWidth="1"/>
    <col min="12803" max="12803" width="43.42578125" style="16" customWidth="1"/>
    <col min="12804" max="12804" width="30.7109375" style="16" customWidth="1"/>
    <col min="12805" max="12805" width="24.85546875" style="16" customWidth="1"/>
    <col min="12806" max="12806" width="34.42578125" style="16" customWidth="1"/>
    <col min="12807" max="12807" width="27.140625" style="16" customWidth="1"/>
    <col min="12808" max="12808" width="23.5703125" style="16" customWidth="1"/>
    <col min="12809" max="13056" width="8.7109375" style="16"/>
    <col min="13057" max="13057" width="8.140625" style="16" customWidth="1"/>
    <col min="13058" max="13058" width="40.140625" style="16" customWidth="1"/>
    <col min="13059" max="13059" width="43.42578125" style="16" customWidth="1"/>
    <col min="13060" max="13060" width="30.7109375" style="16" customWidth="1"/>
    <col min="13061" max="13061" width="24.85546875" style="16" customWidth="1"/>
    <col min="13062" max="13062" width="34.42578125" style="16" customWidth="1"/>
    <col min="13063" max="13063" width="27.140625" style="16" customWidth="1"/>
    <col min="13064" max="13064" width="23.5703125" style="16" customWidth="1"/>
    <col min="13065" max="13312" width="8.7109375" style="16"/>
    <col min="13313" max="13313" width="8.140625" style="16" customWidth="1"/>
    <col min="13314" max="13314" width="40.140625" style="16" customWidth="1"/>
    <col min="13315" max="13315" width="43.42578125" style="16" customWidth="1"/>
    <col min="13316" max="13316" width="30.7109375" style="16" customWidth="1"/>
    <col min="13317" max="13317" width="24.85546875" style="16" customWidth="1"/>
    <col min="13318" max="13318" width="34.42578125" style="16" customWidth="1"/>
    <col min="13319" max="13319" width="27.140625" style="16" customWidth="1"/>
    <col min="13320" max="13320" width="23.5703125" style="16" customWidth="1"/>
    <col min="13321" max="13568" width="8.7109375" style="16"/>
    <col min="13569" max="13569" width="8.140625" style="16" customWidth="1"/>
    <col min="13570" max="13570" width="40.140625" style="16" customWidth="1"/>
    <col min="13571" max="13571" width="43.42578125" style="16" customWidth="1"/>
    <col min="13572" max="13572" width="30.7109375" style="16" customWidth="1"/>
    <col min="13573" max="13573" width="24.85546875" style="16" customWidth="1"/>
    <col min="13574" max="13574" width="34.42578125" style="16" customWidth="1"/>
    <col min="13575" max="13575" width="27.140625" style="16" customWidth="1"/>
    <col min="13576" max="13576" width="23.5703125" style="16" customWidth="1"/>
    <col min="13577" max="13824" width="8.7109375" style="16"/>
    <col min="13825" max="13825" width="8.140625" style="16" customWidth="1"/>
    <col min="13826" max="13826" width="40.140625" style="16" customWidth="1"/>
    <col min="13827" max="13827" width="43.42578125" style="16" customWidth="1"/>
    <col min="13828" max="13828" width="30.7109375" style="16" customWidth="1"/>
    <col min="13829" max="13829" width="24.85546875" style="16" customWidth="1"/>
    <col min="13830" max="13830" width="34.42578125" style="16" customWidth="1"/>
    <col min="13831" max="13831" width="27.140625" style="16" customWidth="1"/>
    <col min="13832" max="13832" width="23.5703125" style="16" customWidth="1"/>
    <col min="13833" max="14080" width="8.7109375" style="16"/>
    <col min="14081" max="14081" width="8.140625" style="16" customWidth="1"/>
    <col min="14082" max="14082" width="40.140625" style="16" customWidth="1"/>
    <col min="14083" max="14083" width="43.42578125" style="16" customWidth="1"/>
    <col min="14084" max="14084" width="30.7109375" style="16" customWidth="1"/>
    <col min="14085" max="14085" width="24.85546875" style="16" customWidth="1"/>
    <col min="14086" max="14086" width="34.42578125" style="16" customWidth="1"/>
    <col min="14087" max="14087" width="27.140625" style="16" customWidth="1"/>
    <col min="14088" max="14088" width="23.5703125" style="16" customWidth="1"/>
    <col min="14089" max="14336" width="8.7109375" style="16"/>
    <col min="14337" max="14337" width="8.140625" style="16" customWidth="1"/>
    <col min="14338" max="14338" width="40.140625" style="16" customWidth="1"/>
    <col min="14339" max="14339" width="43.42578125" style="16" customWidth="1"/>
    <col min="14340" max="14340" width="30.7109375" style="16" customWidth="1"/>
    <col min="14341" max="14341" width="24.85546875" style="16" customWidth="1"/>
    <col min="14342" max="14342" width="34.42578125" style="16" customWidth="1"/>
    <col min="14343" max="14343" width="27.140625" style="16" customWidth="1"/>
    <col min="14344" max="14344" width="23.5703125" style="16" customWidth="1"/>
    <col min="14345" max="14592" width="8.7109375" style="16"/>
    <col min="14593" max="14593" width="8.140625" style="16" customWidth="1"/>
    <col min="14594" max="14594" width="40.140625" style="16" customWidth="1"/>
    <col min="14595" max="14595" width="43.42578125" style="16" customWidth="1"/>
    <col min="14596" max="14596" width="30.7109375" style="16" customWidth="1"/>
    <col min="14597" max="14597" width="24.85546875" style="16" customWidth="1"/>
    <col min="14598" max="14598" width="34.42578125" style="16" customWidth="1"/>
    <col min="14599" max="14599" width="27.140625" style="16" customWidth="1"/>
    <col min="14600" max="14600" width="23.5703125" style="16" customWidth="1"/>
    <col min="14601" max="14848" width="8.7109375" style="16"/>
    <col min="14849" max="14849" width="8.140625" style="16" customWidth="1"/>
    <col min="14850" max="14850" width="40.140625" style="16" customWidth="1"/>
    <col min="14851" max="14851" width="43.42578125" style="16" customWidth="1"/>
    <col min="14852" max="14852" width="30.7109375" style="16" customWidth="1"/>
    <col min="14853" max="14853" width="24.85546875" style="16" customWidth="1"/>
    <col min="14854" max="14854" width="34.42578125" style="16" customWidth="1"/>
    <col min="14855" max="14855" width="27.140625" style="16" customWidth="1"/>
    <col min="14856" max="14856" width="23.5703125" style="16" customWidth="1"/>
    <col min="14857" max="15104" width="8.7109375" style="16"/>
    <col min="15105" max="15105" width="8.140625" style="16" customWidth="1"/>
    <col min="15106" max="15106" width="40.140625" style="16" customWidth="1"/>
    <col min="15107" max="15107" width="43.42578125" style="16" customWidth="1"/>
    <col min="15108" max="15108" width="30.7109375" style="16" customWidth="1"/>
    <col min="15109" max="15109" width="24.85546875" style="16" customWidth="1"/>
    <col min="15110" max="15110" width="34.42578125" style="16" customWidth="1"/>
    <col min="15111" max="15111" width="27.140625" style="16" customWidth="1"/>
    <col min="15112" max="15112" width="23.5703125" style="16" customWidth="1"/>
    <col min="15113" max="15360" width="8.7109375" style="16"/>
    <col min="15361" max="15361" width="8.140625" style="16" customWidth="1"/>
    <col min="15362" max="15362" width="40.140625" style="16" customWidth="1"/>
    <col min="15363" max="15363" width="43.42578125" style="16" customWidth="1"/>
    <col min="15364" max="15364" width="30.7109375" style="16" customWidth="1"/>
    <col min="15365" max="15365" width="24.85546875" style="16" customWidth="1"/>
    <col min="15366" max="15366" width="34.42578125" style="16" customWidth="1"/>
    <col min="15367" max="15367" width="27.140625" style="16" customWidth="1"/>
    <col min="15368" max="15368" width="23.5703125" style="16" customWidth="1"/>
    <col min="15369" max="15616" width="8.7109375" style="16"/>
    <col min="15617" max="15617" width="8.140625" style="16" customWidth="1"/>
    <col min="15618" max="15618" width="40.140625" style="16" customWidth="1"/>
    <col min="15619" max="15619" width="43.42578125" style="16" customWidth="1"/>
    <col min="15620" max="15620" width="30.7109375" style="16" customWidth="1"/>
    <col min="15621" max="15621" width="24.85546875" style="16" customWidth="1"/>
    <col min="15622" max="15622" width="34.42578125" style="16" customWidth="1"/>
    <col min="15623" max="15623" width="27.140625" style="16" customWidth="1"/>
    <col min="15624" max="15624" width="23.5703125" style="16" customWidth="1"/>
    <col min="15625" max="15872" width="8.7109375" style="16"/>
    <col min="15873" max="15873" width="8.140625" style="16" customWidth="1"/>
    <col min="15874" max="15874" width="40.140625" style="16" customWidth="1"/>
    <col min="15875" max="15875" width="43.42578125" style="16" customWidth="1"/>
    <col min="15876" max="15876" width="30.7109375" style="16" customWidth="1"/>
    <col min="15877" max="15877" width="24.85546875" style="16" customWidth="1"/>
    <col min="15878" max="15878" width="34.42578125" style="16" customWidth="1"/>
    <col min="15879" max="15879" width="27.140625" style="16" customWidth="1"/>
    <col min="15880" max="15880" width="23.5703125" style="16" customWidth="1"/>
    <col min="15881" max="16128" width="8.7109375" style="16"/>
    <col min="16129" max="16129" width="8.140625" style="16" customWidth="1"/>
    <col min="16130" max="16130" width="40.140625" style="16" customWidth="1"/>
    <col min="16131" max="16131" width="43.42578125" style="16" customWidth="1"/>
    <col min="16132" max="16132" width="30.7109375" style="16" customWidth="1"/>
    <col min="16133" max="16133" width="24.85546875" style="16" customWidth="1"/>
    <col min="16134" max="16134" width="34.42578125" style="16" customWidth="1"/>
    <col min="16135" max="16135" width="27.140625" style="16" customWidth="1"/>
    <col min="16136" max="16136" width="23.5703125" style="16" customWidth="1"/>
    <col min="16137" max="16384" width="8.7109375" style="16"/>
  </cols>
  <sheetData>
    <row r="1" spans="2:9">
      <c r="C1" s="17"/>
      <c r="D1" s="17"/>
      <c r="E1" s="17"/>
    </row>
    <row r="2" spans="2:9">
      <c r="C2" s="17"/>
      <c r="D2" s="17"/>
      <c r="E2" s="17"/>
    </row>
    <row r="3" spans="2:9">
      <c r="C3" s="17"/>
      <c r="D3" s="17"/>
      <c r="E3" s="17"/>
    </row>
    <row r="4" spans="2:9">
      <c r="C4" s="17"/>
      <c r="D4" s="17"/>
      <c r="E4" s="17"/>
    </row>
    <row r="5" spans="2:9">
      <c r="C5" s="17"/>
      <c r="D5" s="17"/>
      <c r="E5" s="17"/>
    </row>
    <row r="6" spans="2:9">
      <c r="C6" s="17"/>
      <c r="D6" s="17"/>
      <c r="E6" s="17"/>
    </row>
    <row r="7" spans="2:9" ht="15.75" customHeight="1">
      <c r="B7" s="853" t="s">
        <v>0</v>
      </c>
      <c r="C7" s="853"/>
      <c r="D7" s="853"/>
      <c r="E7" s="853"/>
      <c r="F7" s="853"/>
      <c r="G7" s="853"/>
      <c r="H7" s="853"/>
    </row>
    <row r="8" spans="2:9" ht="15.75" customHeight="1">
      <c r="B8" s="853" t="s">
        <v>1</v>
      </c>
      <c r="C8" s="853"/>
      <c r="D8" s="853"/>
      <c r="E8" s="853"/>
      <c r="F8" s="853"/>
      <c r="G8" s="853"/>
      <c r="H8" s="853"/>
    </row>
    <row r="9" spans="2:9" ht="15" customHeight="1">
      <c r="B9" s="854" t="s">
        <v>4</v>
      </c>
      <c r="C9" s="854"/>
      <c r="D9" s="854"/>
      <c r="E9" s="854"/>
      <c r="F9" s="854"/>
      <c r="G9" s="854"/>
      <c r="H9" s="854"/>
    </row>
    <row r="12" spans="2:9" s="15" customFormat="1" ht="46.5" customHeight="1">
      <c r="B12" s="855" t="s">
        <v>1027</v>
      </c>
      <c r="C12" s="856"/>
      <c r="D12" s="856"/>
      <c r="E12" s="856"/>
      <c r="F12" s="856"/>
      <c r="G12" s="856"/>
      <c r="H12" s="856"/>
    </row>
    <row r="13" spans="2:9">
      <c r="B13" s="857"/>
      <c r="C13" s="857"/>
      <c r="D13" s="857"/>
      <c r="E13" s="857"/>
      <c r="F13" s="857"/>
      <c r="G13" s="857"/>
      <c r="H13" s="18"/>
    </row>
    <row r="14" spans="2:9" s="15" customFormat="1">
      <c r="B14" s="857"/>
      <c r="C14" s="857"/>
      <c r="D14" s="857"/>
      <c r="E14" s="19" t="s">
        <v>264</v>
      </c>
      <c r="F14" s="19" t="s">
        <v>265</v>
      </c>
      <c r="G14" s="19"/>
      <c r="H14" s="20"/>
    </row>
    <row r="15" spans="2:9" ht="15.75" customHeight="1">
      <c r="B15" s="858" t="s">
        <v>266</v>
      </c>
      <c r="C15" s="858"/>
      <c r="D15" s="21">
        <v>0</v>
      </c>
      <c r="E15" s="22">
        <f>D15*0.08</f>
        <v>0</v>
      </c>
      <c r="F15" s="22"/>
      <c r="G15" s="209"/>
      <c r="H15" s="23">
        <f>D15+E15+F15+G15</f>
        <v>0</v>
      </c>
      <c r="I15" s="866">
        <f>H15+H17</f>
        <v>162712.21679999999</v>
      </c>
    </row>
    <row r="16" spans="2:9">
      <c r="B16" s="24"/>
      <c r="C16" s="24"/>
      <c r="D16" s="24"/>
      <c r="E16" s="19" t="s">
        <v>264</v>
      </c>
      <c r="F16" s="19" t="s">
        <v>265</v>
      </c>
      <c r="G16" s="19"/>
      <c r="H16" s="24"/>
      <c r="I16" s="867"/>
    </row>
    <row r="17" spans="2:9" ht="21" customHeight="1">
      <c r="B17" s="859" t="s">
        <v>267</v>
      </c>
      <c r="C17" s="859"/>
      <c r="D17" s="369">
        <v>145708.29999999999</v>
      </c>
      <c r="E17" s="22">
        <f>(212548.96)*0.08</f>
        <v>17003.916799999999</v>
      </c>
      <c r="F17" s="25"/>
      <c r="G17" s="210"/>
      <c r="H17" s="23">
        <f>D17+E17+F17+G17</f>
        <v>162712.21679999999</v>
      </c>
      <c r="I17" s="868"/>
    </row>
    <row r="18" spans="2:9">
      <c r="B18" s="24"/>
      <c r="C18" s="24"/>
      <c r="D18" s="442"/>
      <c r="E18" s="19" t="s">
        <v>264</v>
      </c>
      <c r="F18" s="19" t="s">
        <v>265</v>
      </c>
      <c r="G18" s="19" t="s">
        <v>185</v>
      </c>
      <c r="H18" s="24"/>
    </row>
    <row r="19" spans="2:9">
      <c r="B19" s="860" t="s">
        <v>268</v>
      </c>
      <c r="C19" s="860"/>
      <c r="D19" s="369">
        <f>36091.75-1252.53-142.4-242.4-41.25-82.9-69.41-1.88</f>
        <v>34258.979999999996</v>
      </c>
      <c r="E19" s="318">
        <f>(5623.8*8%)</f>
        <v>449.904</v>
      </c>
      <c r="F19" s="25"/>
      <c r="G19" s="310">
        <f>G66</f>
        <v>661.18000000000006</v>
      </c>
      <c r="H19" s="23">
        <f>D19+E19+F19+G19</f>
        <v>35370.063999999998</v>
      </c>
    </row>
    <row r="20" spans="2:9">
      <c r="B20" s="861"/>
      <c r="C20" s="861"/>
      <c r="D20" s="26"/>
      <c r="E20" s="18"/>
      <c r="F20" s="18"/>
      <c r="G20" s="18"/>
      <c r="H20" s="18"/>
    </row>
    <row r="21" spans="2:9">
      <c r="B21" s="18"/>
      <c r="C21" s="18"/>
      <c r="D21" s="18"/>
      <c r="E21" s="18"/>
      <c r="F21" s="18"/>
      <c r="G21" s="18"/>
      <c r="H21" s="18"/>
    </row>
    <row r="22" spans="2:9">
      <c r="B22" s="197" t="s">
        <v>269</v>
      </c>
      <c r="C22" s="198">
        <v>0</v>
      </c>
      <c r="D22" s="27" t="s">
        <v>270</v>
      </c>
      <c r="E22" s="28"/>
      <c r="F22" s="197" t="s">
        <v>271</v>
      </c>
      <c r="G22" s="370">
        <v>60092.94</v>
      </c>
      <c r="H22" s="27" t="s">
        <v>272</v>
      </c>
      <c r="I22" s="18"/>
    </row>
    <row r="23" spans="2:9">
      <c r="B23" s="199" t="s">
        <v>273</v>
      </c>
      <c r="C23" s="211">
        <f>SUM(0)*0.01</f>
        <v>0</v>
      </c>
      <c r="D23" s="28" t="s">
        <v>274</v>
      </c>
      <c r="E23" s="28"/>
      <c r="F23" s="202" t="s">
        <v>275</v>
      </c>
      <c r="G23" s="295">
        <f>(532989.03)*0.08-G25</f>
        <v>42639.1224</v>
      </c>
      <c r="H23" s="28" t="s">
        <v>276</v>
      </c>
      <c r="I23" s="18"/>
    </row>
    <row r="24" spans="2:9">
      <c r="B24" s="200" t="s">
        <v>277</v>
      </c>
      <c r="C24" s="204">
        <v>0</v>
      </c>
      <c r="D24" s="28" t="s">
        <v>278</v>
      </c>
      <c r="E24" s="28"/>
      <c r="F24" s="201" t="s">
        <v>279</v>
      </c>
      <c r="G24" s="204">
        <v>0</v>
      </c>
      <c r="H24" s="28" t="s">
        <v>280</v>
      </c>
      <c r="I24" s="18"/>
    </row>
    <row r="25" spans="2:9">
      <c r="B25" s="201" t="s">
        <v>281</v>
      </c>
      <c r="C25" s="204">
        <v>0</v>
      </c>
      <c r="D25" s="873" t="s">
        <v>282</v>
      </c>
      <c r="E25" s="873"/>
      <c r="F25" s="201" t="s">
        <v>283</v>
      </c>
      <c r="G25" s="203">
        <f>E15</f>
        <v>0</v>
      </c>
      <c r="H25" s="28" t="s">
        <v>284</v>
      </c>
      <c r="I25" s="18"/>
    </row>
    <row r="26" spans="2:9">
      <c r="B26" s="201" t="s">
        <v>285</v>
      </c>
      <c r="C26" s="204">
        <v>0</v>
      </c>
      <c r="D26" s="873" t="s">
        <v>286</v>
      </c>
      <c r="E26" s="873"/>
      <c r="F26" s="201" t="s">
        <v>287</v>
      </c>
      <c r="G26" s="204">
        <f>E17</f>
        <v>17003.916799999999</v>
      </c>
      <c r="H26" s="28" t="s">
        <v>288</v>
      </c>
      <c r="I26" s="18"/>
    </row>
    <row r="27" spans="2:9">
      <c r="B27" s="201" t="s">
        <v>289</v>
      </c>
      <c r="C27" s="204">
        <v>0</v>
      </c>
      <c r="D27" s="196" t="s">
        <v>290</v>
      </c>
      <c r="E27" s="196"/>
      <c r="F27" s="205" t="s">
        <v>291</v>
      </c>
      <c r="G27" s="204">
        <f>E19</f>
        <v>449.904</v>
      </c>
      <c r="H27" s="28" t="s">
        <v>292</v>
      </c>
      <c r="I27" s="18"/>
    </row>
    <row r="28" spans="2:9">
      <c r="B28" s="218" t="s">
        <v>105</v>
      </c>
      <c r="C28" s="220">
        <f>SUM(C23:C27)-C25</f>
        <v>0</v>
      </c>
      <c r="D28" s="18"/>
      <c r="E28" s="18"/>
      <c r="F28" s="218" t="s">
        <v>105</v>
      </c>
      <c r="G28" s="216">
        <f>SUM(G23:G27)</f>
        <v>60092.943200000002</v>
      </c>
      <c r="H28" s="18"/>
    </row>
    <row r="29" spans="2:9">
      <c r="B29" s="219" t="s">
        <v>400</v>
      </c>
      <c r="C29" s="217">
        <f>C28-C22</f>
        <v>0</v>
      </c>
      <c r="D29" s="18"/>
      <c r="E29" s="18"/>
      <c r="F29" s="219" t="s">
        <v>400</v>
      </c>
      <c r="G29" s="217">
        <f>G28-G22</f>
        <v>3.1999999991967343E-3</v>
      </c>
      <c r="H29" s="18"/>
    </row>
    <row r="30" spans="2:9">
      <c r="B30" s="18"/>
      <c r="C30" s="18"/>
      <c r="D30" s="18"/>
      <c r="E30" s="18"/>
      <c r="F30" s="18"/>
      <c r="G30" s="18"/>
      <c r="H30" s="18"/>
    </row>
    <row r="31" spans="2:9">
      <c r="B31" s="18"/>
      <c r="C31" s="18"/>
      <c r="D31" s="18"/>
      <c r="E31" s="18"/>
      <c r="F31" s="18"/>
      <c r="G31" s="18"/>
      <c r="H31" s="18"/>
    </row>
    <row r="32" spans="2:9">
      <c r="B32" s="874" t="s">
        <v>293</v>
      </c>
      <c r="C32" s="874"/>
      <c r="D32" s="874"/>
      <c r="E32" s="874"/>
      <c r="F32" s="874"/>
      <c r="G32" s="874"/>
      <c r="H32" s="874"/>
    </row>
    <row r="33" spans="1:8" ht="21" customHeight="1">
      <c r="B33" s="30">
        <f>B37+B38-B34-B35-B36</f>
        <v>396117.77</v>
      </c>
      <c r="C33" s="31" t="s">
        <v>294</v>
      </c>
      <c r="D33" s="32"/>
      <c r="E33" s="32"/>
      <c r="F33" s="32"/>
      <c r="G33" s="18"/>
      <c r="H33" s="18"/>
    </row>
    <row r="34" spans="1:8">
      <c r="B34" s="33">
        <f>D15</f>
        <v>0</v>
      </c>
      <c r="C34" s="869" t="s">
        <v>295</v>
      </c>
      <c r="D34" s="869"/>
      <c r="E34" s="869"/>
      <c r="F34" s="869"/>
      <c r="G34" s="18"/>
      <c r="H34" s="18"/>
    </row>
    <row r="35" spans="1:8" ht="15.75" customHeight="1">
      <c r="B35" s="34">
        <f>D17</f>
        <v>145708.29999999999</v>
      </c>
      <c r="C35" s="869" t="s">
        <v>296</v>
      </c>
      <c r="D35" s="869"/>
      <c r="E35" s="869"/>
      <c r="F35" s="869"/>
      <c r="G35" s="18"/>
      <c r="H35" s="18"/>
    </row>
    <row r="36" spans="1:8">
      <c r="B36" s="35">
        <f>D42</f>
        <v>35853.32</v>
      </c>
      <c r="C36" s="869" t="s">
        <v>297</v>
      </c>
      <c r="D36" s="869"/>
      <c r="E36" s="869"/>
      <c r="F36" s="869"/>
      <c r="G36" s="18"/>
      <c r="H36" s="18"/>
    </row>
    <row r="37" spans="1:8" ht="21" customHeight="1">
      <c r="A37" s="36"/>
      <c r="B37" s="443">
        <v>577679.39</v>
      </c>
      <c r="C37" s="870" t="s">
        <v>298</v>
      </c>
      <c r="D37" s="870"/>
      <c r="E37" s="870"/>
      <c r="F37" s="870"/>
      <c r="G37" s="18"/>
      <c r="H37" s="18"/>
    </row>
    <row r="38" spans="1:8">
      <c r="A38" s="36"/>
      <c r="B38" s="29">
        <v>0</v>
      </c>
      <c r="C38" s="871" t="s">
        <v>299</v>
      </c>
      <c r="D38" s="871"/>
      <c r="E38" s="871"/>
      <c r="F38" s="871"/>
      <c r="G38" s="18"/>
      <c r="H38" s="18"/>
    </row>
    <row r="39" spans="1:8">
      <c r="B39" s="35">
        <f>D19</f>
        <v>34258.979999999996</v>
      </c>
      <c r="C39" s="871" t="s">
        <v>300</v>
      </c>
      <c r="D39" s="871"/>
      <c r="E39" s="871"/>
      <c r="F39" s="871"/>
      <c r="G39" s="18"/>
      <c r="H39" s="18"/>
    </row>
    <row r="40" spans="1:8">
      <c r="B40" s="37">
        <f>SUM(B37:B39)</f>
        <v>611938.37</v>
      </c>
      <c r="C40" s="872" t="s">
        <v>301</v>
      </c>
      <c r="D40" s="872"/>
      <c r="E40" s="872"/>
      <c r="F40" s="872"/>
      <c r="G40" s="18"/>
      <c r="H40" s="18"/>
    </row>
    <row r="41" spans="1:8">
      <c r="B41" s="18"/>
      <c r="C41" s="18"/>
      <c r="D41" s="18"/>
      <c r="E41" s="18"/>
      <c r="F41" s="18"/>
      <c r="G41" s="18"/>
      <c r="H41" s="18"/>
    </row>
    <row r="42" spans="1:8" ht="31.5">
      <c r="B42" s="38" t="s">
        <v>302</v>
      </c>
      <c r="C42" s="194" t="s">
        <v>303</v>
      </c>
      <c r="D42" s="39">
        <f>SUM(D43:D65)</f>
        <v>35853.32</v>
      </c>
      <c r="E42" s="18"/>
      <c r="F42" s="862" t="s">
        <v>304</v>
      </c>
      <c r="G42" s="862"/>
      <c r="H42" s="862"/>
    </row>
    <row r="43" spans="1:8">
      <c r="B43" s="371">
        <v>231</v>
      </c>
      <c r="C43" s="372" t="s">
        <v>868</v>
      </c>
      <c r="D43" s="373">
        <v>566.54999999999995</v>
      </c>
      <c r="E43" s="18"/>
      <c r="F43" s="43" t="s">
        <v>305</v>
      </c>
      <c r="G43" s="44" t="s">
        <v>306</v>
      </c>
      <c r="H43" s="44" t="s">
        <v>184</v>
      </c>
    </row>
    <row r="44" spans="1:8">
      <c r="B44" s="371">
        <v>232</v>
      </c>
      <c r="C44" s="372" t="s">
        <v>868</v>
      </c>
      <c r="D44" s="373">
        <v>415.27</v>
      </c>
      <c r="E44" s="18"/>
      <c r="F44" s="374" t="s">
        <v>1032</v>
      </c>
      <c r="G44" s="373">
        <v>528.36</v>
      </c>
      <c r="H44" s="373"/>
    </row>
    <row r="45" spans="1:8">
      <c r="B45" s="371">
        <v>995</v>
      </c>
      <c r="C45" s="372" t="s">
        <v>869</v>
      </c>
      <c r="D45" s="373">
        <v>1468.22</v>
      </c>
      <c r="E45" s="18"/>
      <c r="F45" s="375" t="s">
        <v>1033</v>
      </c>
      <c r="G45" s="373">
        <v>3.98</v>
      </c>
      <c r="H45" s="373"/>
    </row>
    <row r="46" spans="1:8">
      <c r="B46" s="371">
        <v>251</v>
      </c>
      <c r="C46" s="372" t="s">
        <v>870</v>
      </c>
      <c r="D46" s="373">
        <v>30422.39</v>
      </c>
      <c r="E46" s="18"/>
      <c r="F46" s="375" t="s">
        <v>1034</v>
      </c>
      <c r="G46" s="373"/>
      <c r="H46" s="373">
        <v>101.31</v>
      </c>
    </row>
    <row r="47" spans="1:8">
      <c r="B47" s="371">
        <v>988</v>
      </c>
      <c r="C47" s="372" t="s">
        <v>871</v>
      </c>
      <c r="D47" s="373">
        <v>2980.89</v>
      </c>
      <c r="E47" s="18"/>
      <c r="F47" s="375" t="s">
        <v>1035</v>
      </c>
      <c r="G47" s="373">
        <v>128.84</v>
      </c>
      <c r="H47" s="373"/>
    </row>
    <row r="48" spans="1:8">
      <c r="B48" s="40"/>
      <c r="C48" s="41"/>
      <c r="D48" s="42"/>
      <c r="E48" s="18"/>
      <c r="F48" s="375" t="s">
        <v>840</v>
      </c>
      <c r="G48" s="373"/>
      <c r="H48" s="373">
        <v>348.58</v>
      </c>
    </row>
    <row r="49" spans="2:8">
      <c r="B49" s="40"/>
      <c r="C49" s="41"/>
      <c r="D49" s="42"/>
      <c r="E49" s="18"/>
      <c r="F49" s="317"/>
      <c r="G49" s="311"/>
      <c r="H49" s="311"/>
    </row>
    <row r="50" spans="2:8">
      <c r="B50" s="40"/>
      <c r="C50" s="41"/>
      <c r="D50" s="42">
        <v>0</v>
      </c>
      <c r="E50" s="18"/>
      <c r="F50" s="227"/>
      <c r="G50" s="42"/>
      <c r="H50" s="42"/>
    </row>
    <row r="51" spans="2:8">
      <c r="B51" s="206"/>
      <c r="C51" s="207"/>
      <c r="D51" s="208">
        <v>0</v>
      </c>
      <c r="E51" s="18"/>
      <c r="F51" s="227"/>
      <c r="G51" s="42"/>
      <c r="H51" s="42"/>
    </row>
    <row r="52" spans="2:8">
      <c r="B52" s="206"/>
      <c r="C52" s="207"/>
      <c r="D52" s="208">
        <v>0</v>
      </c>
      <c r="E52" s="18"/>
      <c r="F52" s="227"/>
      <c r="G52" s="42"/>
      <c r="H52" s="42"/>
    </row>
    <row r="53" spans="2:8">
      <c r="B53" s="206"/>
      <c r="C53" s="207"/>
      <c r="D53" s="208">
        <v>0</v>
      </c>
      <c r="E53" s="18"/>
      <c r="F53" s="227"/>
      <c r="G53" s="42"/>
      <c r="H53" s="42"/>
    </row>
    <row r="54" spans="2:8">
      <c r="B54" s="206"/>
      <c r="C54" s="207"/>
      <c r="D54" s="208">
        <v>0</v>
      </c>
      <c r="E54" s="18"/>
      <c r="F54" s="227"/>
      <c r="G54" s="42"/>
      <c r="H54" s="42"/>
    </row>
    <row r="55" spans="2:8">
      <c r="B55" s="206"/>
      <c r="C55" s="207"/>
      <c r="D55" s="208">
        <v>0</v>
      </c>
      <c r="E55" s="18"/>
      <c r="F55" s="227"/>
      <c r="G55" s="42"/>
      <c r="H55" s="42"/>
    </row>
    <row r="56" spans="2:8">
      <c r="B56" s="206"/>
      <c r="C56" s="207"/>
      <c r="D56" s="208">
        <v>0</v>
      </c>
      <c r="E56" s="18"/>
      <c r="F56" s="227"/>
      <c r="G56" s="42"/>
      <c r="H56" s="42"/>
    </row>
    <row r="57" spans="2:8">
      <c r="B57" s="206"/>
      <c r="C57" s="207"/>
      <c r="D57" s="208">
        <v>0</v>
      </c>
      <c r="E57" s="18"/>
      <c r="F57" s="227"/>
      <c r="G57" s="42"/>
      <c r="H57" s="42"/>
    </row>
    <row r="58" spans="2:8">
      <c r="B58" s="206"/>
      <c r="C58" s="207"/>
      <c r="D58" s="208">
        <v>0</v>
      </c>
      <c r="E58" s="18"/>
      <c r="F58" s="227"/>
      <c r="G58" s="42"/>
      <c r="H58" s="42"/>
    </row>
    <row r="59" spans="2:8">
      <c r="B59" s="40"/>
      <c r="C59" s="41"/>
      <c r="D59" s="42">
        <v>0</v>
      </c>
      <c r="E59" s="18"/>
      <c r="F59" s="227"/>
      <c r="G59" s="42"/>
      <c r="H59" s="42"/>
    </row>
    <row r="60" spans="2:8">
      <c r="B60" s="40"/>
      <c r="C60" s="41"/>
      <c r="D60" s="42">
        <v>0</v>
      </c>
      <c r="E60" s="18"/>
      <c r="F60" s="227"/>
      <c r="G60" s="42"/>
      <c r="H60" s="42"/>
    </row>
    <row r="61" spans="2:8">
      <c r="B61" s="231"/>
      <c r="C61" s="232"/>
      <c r="D61" s="233"/>
      <c r="E61" s="18"/>
      <c r="F61" s="214"/>
      <c r="G61" s="42"/>
      <c r="H61" s="42"/>
    </row>
    <row r="62" spans="2:8">
      <c r="B62" s="231"/>
      <c r="C62" s="232"/>
      <c r="D62" s="233"/>
      <c r="E62" s="18"/>
      <c r="F62" s="214"/>
      <c r="G62" s="42"/>
      <c r="H62" s="42"/>
    </row>
    <row r="63" spans="2:8">
      <c r="B63" s="231"/>
      <c r="C63" s="232"/>
      <c r="D63" s="233"/>
      <c r="E63" s="18"/>
      <c r="F63" s="214"/>
      <c r="G63" s="42"/>
      <c r="H63" s="42"/>
    </row>
    <row r="64" spans="2:8">
      <c r="B64" s="231"/>
      <c r="C64" s="232"/>
      <c r="D64" s="233"/>
      <c r="E64" s="18"/>
      <c r="F64" s="214"/>
      <c r="G64" s="42"/>
      <c r="H64" s="42"/>
    </row>
    <row r="65" spans="2:9">
      <c r="B65" s="231"/>
      <c r="C65" s="232"/>
      <c r="D65" s="233"/>
      <c r="E65" s="18"/>
      <c r="F65" s="214"/>
      <c r="G65" s="42"/>
      <c r="H65" s="42"/>
    </row>
    <row r="66" spans="2:9">
      <c r="B66" s="18"/>
      <c r="C66" s="18"/>
      <c r="D66" s="18"/>
      <c r="E66" s="18"/>
      <c r="F66" s="46" t="s">
        <v>105</v>
      </c>
      <c r="G66" s="47">
        <f>SUM(G44:G65)</f>
        <v>661.18000000000006</v>
      </c>
      <c r="H66" s="47">
        <f>SUM(H44:H65)</f>
        <v>449.89</v>
      </c>
    </row>
    <row r="67" spans="2:9">
      <c r="D67" s="18"/>
      <c r="E67" s="18"/>
      <c r="F67" s="221"/>
      <c r="G67" s="221"/>
      <c r="H67" s="221"/>
    </row>
    <row r="68" spans="2:9" ht="33.950000000000003" customHeight="1">
      <c r="B68" s="38" t="s">
        <v>302</v>
      </c>
      <c r="C68" s="194" t="s">
        <v>307</v>
      </c>
      <c r="D68" s="39">
        <f>SUM(D69:D84)</f>
        <v>1832.7700000000002</v>
      </c>
      <c r="F68" s="863" t="s">
        <v>308</v>
      </c>
      <c r="G68" s="864"/>
      <c r="H68" s="864"/>
      <c r="I68" s="212"/>
    </row>
    <row r="69" spans="2:9">
      <c r="B69" s="371">
        <v>231</v>
      </c>
      <c r="C69" s="372" t="s">
        <v>868</v>
      </c>
      <c r="D69" s="373">
        <v>69.41</v>
      </c>
      <c r="F69" s="48" t="s">
        <v>309</v>
      </c>
      <c r="G69" s="49">
        <f>G23+G24</f>
        <v>42639.1224</v>
      </c>
      <c r="H69" s="50" t="s">
        <v>310</v>
      </c>
      <c r="I69" s="213"/>
    </row>
    <row r="70" spans="2:9">
      <c r="B70" s="371">
        <v>995</v>
      </c>
      <c r="C70" s="372" t="s">
        <v>869</v>
      </c>
      <c r="D70" s="373">
        <v>1.88</v>
      </c>
      <c r="F70" s="48" t="s">
        <v>311</v>
      </c>
      <c r="G70" s="49">
        <f>C23+C24</f>
        <v>0</v>
      </c>
      <c r="H70" s="50" t="s">
        <v>312</v>
      </c>
      <c r="I70" s="213"/>
    </row>
    <row r="71" spans="2:9">
      <c r="B71" s="371">
        <v>49</v>
      </c>
      <c r="C71" s="372" t="s">
        <v>938</v>
      </c>
      <c r="D71" s="373">
        <v>1252.53</v>
      </c>
      <c r="F71" s="19"/>
      <c r="G71" s="51"/>
      <c r="H71" s="52"/>
      <c r="I71" s="19"/>
    </row>
    <row r="72" spans="2:9" ht="15.75" customHeight="1">
      <c r="B72" s="371">
        <v>8149</v>
      </c>
      <c r="C72" s="372" t="s">
        <v>939</v>
      </c>
      <c r="D72" s="373">
        <v>142.19999999999999</v>
      </c>
      <c r="F72" s="865" t="s">
        <v>313</v>
      </c>
      <c r="G72" s="865"/>
      <c r="H72" s="53"/>
      <c r="I72" s="58"/>
    </row>
    <row r="73" spans="2:9">
      <c r="B73" s="371">
        <v>8150</v>
      </c>
      <c r="C73" s="377" t="s">
        <v>940</v>
      </c>
      <c r="D73" s="373">
        <v>242.4</v>
      </c>
      <c r="F73" s="54" t="s">
        <v>314</v>
      </c>
      <c r="G73" s="23">
        <f>G74-G80</f>
        <v>37483.710000000006</v>
      </c>
      <c r="H73" s="55"/>
      <c r="I73" s="58"/>
    </row>
    <row r="74" spans="2:9">
      <c r="B74" s="371">
        <v>8792</v>
      </c>
      <c r="C74" s="372" t="s">
        <v>965</v>
      </c>
      <c r="D74" s="373">
        <v>41.45</v>
      </c>
      <c r="F74" s="56" t="s">
        <v>315</v>
      </c>
      <c r="G74" s="57">
        <f>SUM(G75:G79)</f>
        <v>46081.600000000006</v>
      </c>
      <c r="H74" s="55"/>
      <c r="I74" s="58"/>
    </row>
    <row r="75" spans="2:9">
      <c r="B75" s="371">
        <v>8794</v>
      </c>
      <c r="C75" s="372" t="s">
        <v>989</v>
      </c>
      <c r="D75" s="373">
        <v>82.9</v>
      </c>
      <c r="F75" s="214" t="s">
        <v>316</v>
      </c>
      <c r="G75" s="376">
        <f>15187.78+957</f>
        <v>16144.78</v>
      </c>
      <c r="H75" s="59"/>
      <c r="I75" s="60"/>
    </row>
    <row r="76" spans="2:9">
      <c r="B76" s="371"/>
      <c r="C76" s="372"/>
      <c r="D76" s="373"/>
      <c r="F76" s="214" t="s">
        <v>317</v>
      </c>
      <c r="G76" s="376">
        <v>0</v>
      </c>
      <c r="I76" s="61"/>
    </row>
    <row r="77" spans="2:9">
      <c r="B77" s="40"/>
      <c r="C77" s="41"/>
      <c r="D77" s="42">
        <v>0</v>
      </c>
      <c r="F77" s="214" t="s">
        <v>318</v>
      </c>
      <c r="G77" s="376">
        <f>D43+D44</f>
        <v>981.81999999999994</v>
      </c>
      <c r="I77" s="61"/>
    </row>
    <row r="78" spans="2:9">
      <c r="B78" s="40"/>
      <c r="C78" s="41"/>
      <c r="D78" s="42">
        <v>0</v>
      </c>
      <c r="F78" s="214" t="s">
        <v>319</v>
      </c>
      <c r="G78" s="376">
        <v>0</v>
      </c>
      <c r="I78" s="61"/>
    </row>
    <row r="79" spans="2:9">
      <c r="B79" s="40"/>
      <c r="C79" s="41"/>
      <c r="D79" s="42">
        <v>0</v>
      </c>
      <c r="F79" s="215" t="s">
        <v>320</v>
      </c>
      <c r="G79" s="376">
        <v>28955</v>
      </c>
      <c r="I79" s="61"/>
    </row>
    <row r="80" spans="2:9">
      <c r="B80" s="40"/>
      <c r="C80" s="41"/>
      <c r="D80" s="42">
        <v>0</v>
      </c>
      <c r="F80" s="56" t="s">
        <v>321</v>
      </c>
      <c r="G80" s="57">
        <f>SUM(G81:G83)</f>
        <v>8597.89</v>
      </c>
      <c r="H80" s="18"/>
      <c r="I80" s="18"/>
    </row>
    <row r="81" spans="2:9">
      <c r="B81" s="40"/>
      <c r="C81" s="41"/>
      <c r="D81" s="42">
        <v>0</v>
      </c>
      <c r="F81" s="214" t="s">
        <v>322</v>
      </c>
      <c r="G81" s="376">
        <v>5097.25</v>
      </c>
      <c r="H81" s="195"/>
      <c r="I81" s="195"/>
    </row>
    <row r="82" spans="2:9">
      <c r="B82" s="40"/>
      <c r="C82" s="41"/>
      <c r="D82" s="42">
        <v>0</v>
      </c>
      <c r="F82" s="215" t="s">
        <v>323</v>
      </c>
      <c r="G82" s="376">
        <v>0</v>
      </c>
      <c r="H82" s="195"/>
      <c r="I82" s="195"/>
    </row>
    <row r="83" spans="2:9">
      <c r="B83" s="41"/>
      <c r="C83" s="45"/>
      <c r="D83" s="42">
        <v>0</v>
      </c>
      <c r="F83" s="214" t="s">
        <v>324</v>
      </c>
      <c r="G83" s="376">
        <f>3005.05+109.2+69.86+137.64+178.89</f>
        <v>3500.64</v>
      </c>
      <c r="H83" s="861"/>
      <c r="I83" s="861"/>
    </row>
    <row r="84" spans="2:9">
      <c r="B84" s="40"/>
      <c r="C84" s="41"/>
      <c r="D84" s="42">
        <v>0</v>
      </c>
    </row>
  </sheetData>
  <sheetProtection password="B090" sheet="1" objects="1" scenarios="1"/>
  <mergeCells count="26">
    <mergeCell ref="F42:H42"/>
    <mergeCell ref="F68:H68"/>
    <mergeCell ref="F72:G72"/>
    <mergeCell ref="H83:I83"/>
    <mergeCell ref="I15:I17"/>
    <mergeCell ref="C36:F36"/>
    <mergeCell ref="C37:F37"/>
    <mergeCell ref="C38:F38"/>
    <mergeCell ref="C39:F39"/>
    <mergeCell ref="C40:F40"/>
    <mergeCell ref="D25:E25"/>
    <mergeCell ref="D26:E26"/>
    <mergeCell ref="B32:H32"/>
    <mergeCell ref="C34:F34"/>
    <mergeCell ref="C35:F35"/>
    <mergeCell ref="B14:D14"/>
    <mergeCell ref="B15:C15"/>
    <mergeCell ref="B17:C17"/>
    <mergeCell ref="B19:C19"/>
    <mergeCell ref="B20:C20"/>
    <mergeCell ref="B7:H7"/>
    <mergeCell ref="B8:H8"/>
    <mergeCell ref="B9:H9"/>
    <mergeCell ref="B12:H12"/>
    <mergeCell ref="B13:D13"/>
    <mergeCell ref="E13:G13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35" orientation="landscape" r:id="rId1"/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1"/>
  <sheetViews>
    <sheetView topLeftCell="C3" zoomScaleNormal="100" workbookViewId="0">
      <selection activeCell="F10" sqref="F10"/>
    </sheetView>
  </sheetViews>
  <sheetFormatPr defaultColWidth="9.140625" defaultRowHeight="15"/>
  <cols>
    <col min="1" max="1" width="26" style="1" customWidth="1"/>
    <col min="2" max="2" width="23.7109375" style="1" customWidth="1"/>
    <col min="3" max="3" width="26.85546875" style="1" customWidth="1"/>
    <col min="4" max="4" width="45.7109375" style="1" customWidth="1"/>
    <col min="5" max="5" width="57.140625" style="1" customWidth="1"/>
    <col min="6" max="7" width="27.85546875" style="1" customWidth="1"/>
    <col min="8" max="16384" width="9.140625" style="1"/>
  </cols>
  <sheetData>
    <row r="2" spans="1:7" ht="18" customHeight="1">
      <c r="B2" s="880" t="s">
        <v>0</v>
      </c>
      <c r="C2" s="880"/>
      <c r="D2" s="880"/>
      <c r="E2" s="880"/>
      <c r="F2" s="880"/>
      <c r="G2" s="880"/>
    </row>
    <row r="3" spans="1:7" ht="15.75" customHeight="1">
      <c r="A3" s="880" t="s">
        <v>1</v>
      </c>
      <c r="B3" s="880"/>
      <c r="C3" s="880"/>
      <c r="D3" s="880"/>
      <c r="E3" s="880"/>
      <c r="F3" s="880"/>
      <c r="G3" s="880"/>
    </row>
    <row r="4" spans="1:7" ht="15" customHeight="1">
      <c r="A4" s="880" t="s">
        <v>4</v>
      </c>
      <c r="B4" s="880"/>
      <c r="C4" s="880"/>
      <c r="D4" s="880"/>
      <c r="E4" s="880"/>
      <c r="F4" s="880"/>
      <c r="G4" s="64"/>
    </row>
    <row r="7" spans="1:7" ht="61.5" customHeight="1">
      <c r="A7" s="875" t="s">
        <v>1026</v>
      </c>
      <c r="B7" s="876"/>
      <c r="C7" s="876"/>
      <c r="D7" s="876"/>
      <c r="E7" s="876"/>
      <c r="F7" s="876"/>
      <c r="G7" s="876"/>
    </row>
    <row r="9" spans="1:7">
      <c r="A9" s="130" t="s">
        <v>122</v>
      </c>
      <c r="B9" s="130" t="s">
        <v>123</v>
      </c>
      <c r="C9" s="130" t="s">
        <v>124</v>
      </c>
      <c r="D9" s="130" t="s">
        <v>125</v>
      </c>
      <c r="E9" s="130" t="s">
        <v>10</v>
      </c>
      <c r="F9" s="130" t="s">
        <v>126</v>
      </c>
      <c r="G9" s="130" t="s">
        <v>127</v>
      </c>
    </row>
    <row r="10" spans="1:7">
      <c r="A10" s="366" t="s">
        <v>985</v>
      </c>
      <c r="B10" s="131">
        <v>44901</v>
      </c>
      <c r="C10" s="132" t="s">
        <v>982</v>
      </c>
      <c r="D10" s="132" t="s">
        <v>983</v>
      </c>
      <c r="E10" s="132" t="s">
        <v>986</v>
      </c>
      <c r="F10" s="133">
        <v>74.47</v>
      </c>
      <c r="G10" s="133"/>
    </row>
    <row r="11" spans="1:7">
      <c r="A11" s="366"/>
      <c r="B11" s="131"/>
      <c r="C11" s="224"/>
      <c r="D11" s="367"/>
      <c r="E11" s="132"/>
      <c r="F11" s="133"/>
      <c r="G11" s="133"/>
    </row>
    <row r="12" spans="1:7">
      <c r="A12" s="366"/>
      <c r="B12" s="131"/>
      <c r="C12" s="224"/>
      <c r="D12" s="367"/>
      <c r="E12" s="132"/>
      <c r="F12" s="133"/>
      <c r="G12" s="133"/>
    </row>
    <row r="13" spans="1:7">
      <c r="A13" s="320"/>
      <c r="B13" s="131"/>
      <c r="C13" s="224"/>
      <c r="D13" s="132"/>
      <c r="E13" s="319"/>
      <c r="F13" s="133">
        <v>0</v>
      </c>
      <c r="G13" s="133">
        <v>0</v>
      </c>
    </row>
    <row r="14" spans="1:7">
      <c r="A14" s="320"/>
      <c r="B14" s="131"/>
      <c r="C14" s="224"/>
      <c r="D14" s="132"/>
      <c r="E14" s="132"/>
      <c r="F14" s="133">
        <v>0</v>
      </c>
      <c r="G14" s="133">
        <v>0</v>
      </c>
    </row>
    <row r="15" spans="1:7">
      <c r="A15" s="320"/>
      <c r="B15" s="131"/>
      <c r="C15" s="132"/>
      <c r="D15" s="132"/>
      <c r="E15" s="132"/>
      <c r="F15" s="133">
        <v>0</v>
      </c>
      <c r="G15" s="133">
        <v>0</v>
      </c>
    </row>
    <row r="16" spans="1:7">
      <c r="A16" s="320"/>
      <c r="B16" s="131"/>
      <c r="C16" s="132"/>
      <c r="D16" s="132"/>
      <c r="E16" s="132"/>
      <c r="F16" s="133">
        <v>0</v>
      </c>
      <c r="G16" s="133">
        <v>0</v>
      </c>
    </row>
    <row r="17" spans="1:7">
      <c r="A17" s="320"/>
      <c r="B17" s="131"/>
      <c r="C17" s="132"/>
      <c r="D17" s="132"/>
      <c r="E17" s="132"/>
      <c r="F17" s="133">
        <v>0</v>
      </c>
      <c r="G17" s="133">
        <v>0</v>
      </c>
    </row>
    <row r="18" spans="1:7">
      <c r="A18" s="320"/>
      <c r="B18" s="131"/>
      <c r="C18" s="132"/>
      <c r="D18" s="132"/>
      <c r="E18" s="132"/>
      <c r="F18" s="133">
        <v>0</v>
      </c>
      <c r="G18" s="133">
        <v>0</v>
      </c>
    </row>
    <row r="19" spans="1:7">
      <c r="B19" s="131"/>
      <c r="C19" s="224"/>
      <c r="D19" s="132"/>
      <c r="E19" s="132"/>
      <c r="F19" s="133">
        <v>0</v>
      </c>
      <c r="G19" s="133">
        <v>0</v>
      </c>
    </row>
    <row r="20" spans="1:7">
      <c r="A20" s="320"/>
      <c r="B20" s="131"/>
      <c r="C20" s="224"/>
      <c r="D20" s="319"/>
      <c r="E20" s="132"/>
      <c r="F20" s="133">
        <v>0</v>
      </c>
      <c r="G20" s="133">
        <v>0</v>
      </c>
    </row>
    <row r="21" spans="1:7">
      <c r="A21" s="320"/>
      <c r="B21" s="131"/>
      <c r="C21" s="132"/>
      <c r="D21" s="132"/>
      <c r="E21" s="132"/>
      <c r="F21" s="133">
        <v>0</v>
      </c>
      <c r="G21" s="133">
        <v>0</v>
      </c>
    </row>
    <row r="22" spans="1:7">
      <c r="A22" s="320"/>
      <c r="B22" s="131"/>
      <c r="C22" s="132"/>
      <c r="D22" s="132"/>
      <c r="E22" s="132"/>
      <c r="F22" s="133">
        <v>0</v>
      </c>
      <c r="G22" s="133">
        <v>0</v>
      </c>
    </row>
    <row r="23" spans="1:7">
      <c r="A23" s="320"/>
      <c r="B23" s="131"/>
      <c r="C23" s="132"/>
      <c r="D23" s="319"/>
      <c r="E23" s="319"/>
      <c r="F23" s="133">
        <v>0</v>
      </c>
      <c r="G23" s="133">
        <v>0</v>
      </c>
    </row>
    <row r="24" spans="1:7">
      <c r="A24" s="320"/>
      <c r="B24" s="131"/>
      <c r="C24" s="132"/>
      <c r="D24" s="132"/>
      <c r="E24" s="132"/>
      <c r="F24" s="133">
        <v>0</v>
      </c>
      <c r="G24" s="133">
        <v>0</v>
      </c>
    </row>
    <row r="25" spans="1:7">
      <c r="A25" s="131"/>
      <c r="B25" s="131"/>
      <c r="C25" s="224"/>
      <c r="D25" s="319"/>
      <c r="E25" s="319"/>
      <c r="F25" s="133">
        <v>0</v>
      </c>
      <c r="G25" s="133">
        <v>0</v>
      </c>
    </row>
    <row r="26" spans="1:7">
      <c r="A26" s="131"/>
      <c r="B26" s="131"/>
      <c r="C26" s="224"/>
      <c r="D26" s="319"/>
      <c r="E26" s="319"/>
      <c r="F26" s="133">
        <v>0</v>
      </c>
      <c r="G26" s="133">
        <v>0</v>
      </c>
    </row>
    <row r="27" spans="1:7">
      <c r="A27" s="131"/>
      <c r="B27" s="131"/>
      <c r="C27" s="224"/>
      <c r="D27" s="319"/>
      <c r="E27" s="319"/>
      <c r="F27" s="133">
        <v>0</v>
      </c>
      <c r="G27" s="133">
        <v>0</v>
      </c>
    </row>
    <row r="28" spans="1:7">
      <c r="A28" s="131"/>
      <c r="B28" s="131"/>
      <c r="C28" s="132"/>
      <c r="D28" s="319"/>
      <c r="E28" s="319"/>
      <c r="F28" s="133">
        <v>0</v>
      </c>
      <c r="G28" s="133">
        <v>0</v>
      </c>
    </row>
    <row r="29" spans="1:7">
      <c r="A29" s="131"/>
      <c r="B29" s="131"/>
      <c r="C29" s="132"/>
      <c r="D29" s="319"/>
      <c r="E29" s="319"/>
      <c r="F29" s="133">
        <v>0</v>
      </c>
      <c r="G29" s="133">
        <v>0</v>
      </c>
    </row>
    <row r="30" spans="1:7">
      <c r="F30" s="133">
        <v>0</v>
      </c>
      <c r="G30" s="133">
        <v>0</v>
      </c>
    </row>
    <row r="31" spans="1:7">
      <c r="A31" s="131"/>
      <c r="B31" s="131"/>
      <c r="C31" s="132"/>
      <c r="D31" s="132"/>
      <c r="E31" s="132"/>
      <c r="F31" s="133">
        <v>0</v>
      </c>
      <c r="G31" s="133">
        <v>0</v>
      </c>
    </row>
    <row r="32" spans="1:7">
      <c r="A32" s="131"/>
      <c r="B32" s="131"/>
      <c r="C32" s="132"/>
      <c r="D32" s="132"/>
      <c r="E32" s="132"/>
      <c r="F32" s="133">
        <v>0</v>
      </c>
      <c r="G32" s="133">
        <v>0</v>
      </c>
    </row>
    <row r="33" spans="1:7">
      <c r="A33" s="131"/>
      <c r="B33" s="131"/>
      <c r="C33" s="132"/>
      <c r="D33" s="132"/>
      <c r="E33" s="132"/>
      <c r="F33" s="133">
        <v>0</v>
      </c>
      <c r="G33" s="133">
        <v>0</v>
      </c>
    </row>
    <row r="34" spans="1:7">
      <c r="A34" s="131"/>
      <c r="B34" s="131"/>
      <c r="C34" s="132"/>
      <c r="D34" s="132"/>
      <c r="E34" s="132"/>
      <c r="F34" s="133">
        <v>0</v>
      </c>
      <c r="G34" s="133">
        <v>0</v>
      </c>
    </row>
    <row r="35" spans="1:7">
      <c r="A35" s="131"/>
      <c r="B35" s="131"/>
      <c r="C35" s="132"/>
      <c r="D35" s="132"/>
      <c r="E35" s="132"/>
      <c r="F35" s="133">
        <v>0</v>
      </c>
      <c r="G35" s="133">
        <v>0</v>
      </c>
    </row>
    <row r="36" spans="1:7">
      <c r="A36" s="131"/>
      <c r="B36" s="131"/>
      <c r="C36" s="132"/>
      <c r="D36" s="132"/>
      <c r="E36" s="132"/>
      <c r="F36" s="133">
        <v>0</v>
      </c>
      <c r="G36" s="133">
        <v>0</v>
      </c>
    </row>
    <row r="37" spans="1:7">
      <c r="A37" s="131"/>
      <c r="B37" s="131"/>
      <c r="C37" s="132"/>
      <c r="D37" s="132"/>
      <c r="E37" s="132"/>
      <c r="F37" s="133">
        <v>0</v>
      </c>
      <c r="G37" s="133">
        <v>0</v>
      </c>
    </row>
    <row r="38" spans="1:7">
      <c r="A38" s="131"/>
      <c r="B38" s="131"/>
      <c r="C38" s="132"/>
      <c r="D38" s="132"/>
      <c r="E38" s="132"/>
      <c r="F38" s="133">
        <v>0</v>
      </c>
      <c r="G38" s="133">
        <v>0</v>
      </c>
    </row>
    <row r="39" spans="1:7">
      <c r="A39" s="131"/>
      <c r="B39" s="131"/>
      <c r="C39" s="132"/>
      <c r="D39" s="132"/>
      <c r="E39" s="132"/>
      <c r="F39" s="133">
        <v>0</v>
      </c>
      <c r="G39" s="133">
        <v>0</v>
      </c>
    </row>
    <row r="40" spans="1:7">
      <c r="A40" s="131"/>
      <c r="B40" s="131"/>
      <c r="C40" s="132"/>
      <c r="D40" s="132"/>
      <c r="E40" s="132"/>
      <c r="F40" s="133">
        <v>0</v>
      </c>
      <c r="G40" s="133">
        <v>0</v>
      </c>
    </row>
    <row r="41" spans="1:7">
      <c r="A41" s="131"/>
      <c r="B41" s="131"/>
      <c r="C41" s="132"/>
      <c r="D41" s="132"/>
      <c r="E41" s="132"/>
      <c r="F41" s="133">
        <v>0</v>
      </c>
      <c r="G41" s="133">
        <v>0</v>
      </c>
    </row>
    <row r="42" spans="1:7">
      <c r="A42" s="131"/>
      <c r="B42" s="131"/>
      <c r="C42" s="132"/>
      <c r="D42" s="132"/>
      <c r="E42" s="132"/>
      <c r="F42" s="133">
        <v>0</v>
      </c>
      <c r="G42" s="133">
        <v>0</v>
      </c>
    </row>
    <row r="43" spans="1:7">
      <c r="A43" s="131"/>
      <c r="B43" s="132"/>
      <c r="C43" s="132"/>
      <c r="D43" s="132"/>
      <c r="E43" s="132"/>
      <c r="F43" s="133">
        <v>0</v>
      </c>
      <c r="G43" s="133">
        <v>0</v>
      </c>
    </row>
    <row r="44" spans="1:7">
      <c r="A44" s="131"/>
      <c r="B44" s="132"/>
      <c r="C44" s="132"/>
      <c r="D44" s="132"/>
      <c r="E44" s="132"/>
      <c r="F44" s="133">
        <v>0</v>
      </c>
      <c r="G44" s="133">
        <v>0</v>
      </c>
    </row>
    <row r="45" spans="1:7">
      <c r="A45" s="131"/>
      <c r="B45" s="132"/>
      <c r="C45" s="132"/>
      <c r="D45" s="132"/>
      <c r="E45" s="132"/>
      <c r="F45" s="133">
        <v>0</v>
      </c>
      <c r="G45" s="133">
        <v>0</v>
      </c>
    </row>
    <row r="46" spans="1:7">
      <c r="A46" s="131"/>
      <c r="B46" s="132"/>
      <c r="C46" s="132"/>
      <c r="D46" s="132"/>
      <c r="E46" s="132"/>
      <c r="F46" s="133">
        <v>0</v>
      </c>
      <c r="G46" s="133">
        <v>0</v>
      </c>
    </row>
    <row r="47" spans="1:7">
      <c r="A47" s="132"/>
      <c r="B47" s="132"/>
      <c r="C47" s="132"/>
      <c r="D47" s="132"/>
      <c r="E47" s="132"/>
      <c r="F47" s="133">
        <v>0</v>
      </c>
      <c r="G47" s="133">
        <v>0</v>
      </c>
    </row>
    <row r="48" spans="1:7">
      <c r="A48" s="877" t="s">
        <v>105</v>
      </c>
      <c r="B48" s="878"/>
      <c r="C48" s="878"/>
      <c r="D48" s="878"/>
      <c r="E48" s="879"/>
      <c r="F48" s="134">
        <f>SUM(F10:F47)</f>
        <v>74.47</v>
      </c>
      <c r="G48" s="134">
        <f>SUM(G10:G47)</f>
        <v>0</v>
      </c>
    </row>
    <row r="49" spans="1:6">
      <c r="A49" s="135"/>
      <c r="B49" s="135"/>
      <c r="C49" s="135"/>
      <c r="D49" s="135"/>
      <c r="E49" s="135"/>
      <c r="F49" s="135"/>
    </row>
    <row r="50" spans="1:6">
      <c r="B50" s="136"/>
      <c r="C50" s="136"/>
      <c r="D50" s="136"/>
      <c r="E50" s="136"/>
      <c r="F50" s="136"/>
    </row>
    <row r="51" spans="1:6">
      <c r="A51" s="883" t="s">
        <v>128</v>
      </c>
      <c r="B51" s="883"/>
      <c r="C51" s="883"/>
      <c r="D51" s="137"/>
    </row>
    <row r="52" spans="1:6" ht="15" customHeight="1">
      <c r="A52" s="884" t="s">
        <v>129</v>
      </c>
      <c r="B52" s="884"/>
      <c r="C52" s="138">
        <v>302.5</v>
      </c>
      <c r="D52" s="139"/>
    </row>
    <row r="53" spans="1:6" ht="15" customHeight="1">
      <c r="A53" s="884" t="s">
        <v>130</v>
      </c>
      <c r="B53" s="884"/>
      <c r="C53" s="140">
        <f>F48</f>
        <v>74.47</v>
      </c>
      <c r="D53" s="141"/>
    </row>
    <row r="54" spans="1:6" ht="15" customHeight="1">
      <c r="A54" s="884" t="s">
        <v>131</v>
      </c>
      <c r="B54" s="884"/>
      <c r="C54" s="140">
        <f>G48</f>
        <v>0</v>
      </c>
      <c r="D54" s="141"/>
    </row>
    <row r="55" spans="1:6">
      <c r="A55" s="885" t="s">
        <v>132</v>
      </c>
      <c r="B55" s="885"/>
      <c r="C55" s="142">
        <f>C52-C53+C54</f>
        <v>228.03</v>
      </c>
      <c r="D55" s="143"/>
    </row>
    <row r="56" spans="1:6">
      <c r="D56" s="144"/>
    </row>
    <row r="60" spans="1:6">
      <c r="B60" s="881" t="s">
        <v>133</v>
      </c>
      <c r="C60" s="881"/>
      <c r="D60" s="881"/>
      <c r="E60" s="881"/>
    </row>
    <row r="61" spans="1:6">
      <c r="B61" s="882" t="s">
        <v>134</v>
      </c>
      <c r="C61" s="882"/>
      <c r="D61" s="882"/>
      <c r="E61" s="882"/>
    </row>
  </sheetData>
  <sheetProtection password="B090" sheet="1" objects="1" scenarios="1"/>
  <mergeCells count="12">
    <mergeCell ref="B60:E60"/>
    <mergeCell ref="B61:E61"/>
    <mergeCell ref="A51:C51"/>
    <mergeCell ref="A52:B52"/>
    <mergeCell ref="A53:B53"/>
    <mergeCell ref="A54:B54"/>
    <mergeCell ref="A55:B55"/>
    <mergeCell ref="A7:G7"/>
    <mergeCell ref="A48:E48"/>
    <mergeCell ref="B2:G2"/>
    <mergeCell ref="A3:G3"/>
    <mergeCell ref="A4:F4"/>
  </mergeCells>
  <phoneticPr fontId="161" type="noConversion"/>
  <printOptions horizontalCentered="1" verticalCentered="1"/>
  <pageMargins left="0.25" right="0.25" top="0.75" bottom="0.75" header="0.3" footer="0.3"/>
  <pageSetup paperSize="9"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5"/>
  <sheetViews>
    <sheetView topLeftCell="A13" zoomScale="89" zoomScaleNormal="89" workbookViewId="0">
      <selection activeCell="E23" sqref="E23"/>
    </sheetView>
  </sheetViews>
  <sheetFormatPr defaultColWidth="9.140625" defaultRowHeight="15"/>
  <cols>
    <col min="1" max="1" width="50.5703125" style="62" customWidth="1"/>
    <col min="2" max="2" width="14.28515625" style="62" customWidth="1"/>
    <col min="3" max="3" width="8.5703125" style="62" customWidth="1"/>
    <col min="4" max="4" width="7.7109375" style="62" customWidth="1"/>
    <col min="5" max="5" width="9.140625" style="62"/>
    <col min="6" max="6" width="9.28515625" style="62" customWidth="1"/>
    <col min="7" max="7" width="6.140625" style="62" customWidth="1"/>
    <col min="8" max="10" width="9.140625" style="62"/>
    <col min="11" max="11" width="12" style="62" customWidth="1"/>
    <col min="12" max="16384" width="9.140625" style="62"/>
  </cols>
  <sheetData>
    <row r="2" spans="1:11" ht="21">
      <c r="A2" s="890"/>
      <c r="B2" s="890"/>
      <c r="C2" s="65"/>
      <c r="D2" s="65"/>
      <c r="E2" s="65"/>
      <c r="F2" s="65"/>
      <c r="G2" s="65"/>
      <c r="H2" s="65"/>
      <c r="I2" s="65"/>
      <c r="J2" s="65"/>
      <c r="K2" s="65"/>
    </row>
    <row r="3" spans="1:11" ht="21">
      <c r="A3" s="63"/>
      <c r="B3" s="63"/>
      <c r="C3" s="65"/>
      <c r="D3" s="65"/>
      <c r="E3" s="65"/>
      <c r="F3" s="65"/>
      <c r="G3" s="65"/>
      <c r="H3" s="65"/>
      <c r="I3" s="65"/>
      <c r="J3" s="65"/>
      <c r="K3" s="65"/>
    </row>
    <row r="4" spans="1:11" ht="21">
      <c r="A4" s="63"/>
      <c r="B4" s="63"/>
      <c r="C4" s="65"/>
      <c r="D4" s="65"/>
      <c r="E4" s="65"/>
      <c r="F4" s="65"/>
      <c r="G4" s="65"/>
      <c r="H4" s="65"/>
      <c r="I4" s="65"/>
      <c r="J4" s="65"/>
      <c r="K4" s="65"/>
    </row>
    <row r="5" spans="1:11" ht="21">
      <c r="A5" s="63"/>
      <c r="B5" s="63"/>
      <c r="C5" s="65"/>
      <c r="D5" s="65"/>
      <c r="E5" s="65"/>
      <c r="F5" s="65"/>
      <c r="G5" s="65"/>
      <c r="H5" s="65"/>
      <c r="I5" s="65"/>
      <c r="J5" s="65"/>
      <c r="K5" s="65"/>
    </row>
    <row r="6" spans="1:11" ht="21" customHeight="1">
      <c r="A6" s="853" t="s">
        <v>0</v>
      </c>
      <c r="B6" s="853"/>
      <c r="C6" s="853"/>
      <c r="D6" s="853"/>
      <c r="E6" s="853"/>
      <c r="F6" s="853"/>
      <c r="G6" s="853"/>
      <c r="H6" s="853"/>
      <c r="I6" s="853"/>
      <c r="J6" s="853"/>
      <c r="K6" s="853"/>
    </row>
    <row r="7" spans="1:11" ht="21" customHeight="1">
      <c r="A7" s="853" t="s">
        <v>1</v>
      </c>
      <c r="B7" s="853"/>
      <c r="C7" s="853"/>
      <c r="D7" s="853"/>
      <c r="E7" s="853"/>
      <c r="F7" s="853"/>
      <c r="G7" s="853"/>
      <c r="H7" s="853"/>
      <c r="I7" s="853"/>
      <c r="J7" s="853"/>
      <c r="K7" s="853"/>
    </row>
    <row r="8" spans="1:11" ht="21" customHeight="1">
      <c r="A8" s="853" t="s">
        <v>4</v>
      </c>
      <c r="B8" s="853"/>
      <c r="C8" s="853"/>
      <c r="D8" s="853"/>
      <c r="E8" s="853"/>
      <c r="F8" s="853"/>
      <c r="G8" s="853"/>
      <c r="H8" s="853"/>
      <c r="I8" s="853"/>
      <c r="J8" s="853"/>
      <c r="K8" s="853"/>
    </row>
    <row r="9" spans="1:11" ht="21">
      <c r="A9" s="64"/>
      <c r="B9" s="64"/>
      <c r="C9" s="65"/>
      <c r="D9" s="65"/>
      <c r="E9" s="65"/>
      <c r="F9" s="65"/>
      <c r="G9" s="65"/>
      <c r="H9" s="65"/>
    </row>
    <row r="10" spans="1:11" ht="21" customHeight="1">
      <c r="A10" s="894" t="s">
        <v>225</v>
      </c>
      <c r="B10" s="895"/>
      <c r="C10" s="895"/>
      <c r="D10" s="895"/>
      <c r="E10" s="895"/>
      <c r="F10" s="895"/>
      <c r="G10" s="895"/>
      <c r="H10" s="896"/>
      <c r="I10" s="891" t="s">
        <v>402</v>
      </c>
      <c r="J10" s="892"/>
      <c r="K10" s="893"/>
    </row>
    <row r="11" spans="1:11" ht="21" customHeight="1">
      <c r="A11" s="269" t="s">
        <v>6</v>
      </c>
      <c r="B11" s="886" t="s">
        <v>226</v>
      </c>
      <c r="C11" s="886"/>
      <c r="D11" s="886"/>
      <c r="E11" s="886"/>
      <c r="F11" s="886"/>
      <c r="G11" s="886"/>
      <c r="H11" s="886"/>
      <c r="I11" s="887" t="s">
        <v>227</v>
      </c>
      <c r="J11" s="887"/>
      <c r="K11" s="887"/>
    </row>
    <row r="12" spans="1:11" ht="42.75" customHeight="1">
      <c r="A12" s="268" t="s">
        <v>389</v>
      </c>
      <c r="B12" s="888" t="s">
        <v>550</v>
      </c>
      <c r="C12" s="888"/>
      <c r="D12" s="888"/>
      <c r="E12" s="888"/>
      <c r="F12" s="888"/>
      <c r="G12" s="888"/>
      <c r="H12" s="888"/>
      <c r="I12" s="889" t="s">
        <v>1025</v>
      </c>
      <c r="J12" s="889"/>
      <c r="K12" s="889"/>
    </row>
    <row r="13" spans="1:11" ht="21">
      <c r="A13" s="79"/>
      <c r="B13" s="65"/>
      <c r="C13" s="65"/>
      <c r="D13" s="65"/>
      <c r="E13" s="65"/>
      <c r="F13" s="65"/>
      <c r="G13" s="65"/>
      <c r="H13" s="98"/>
      <c r="I13" s="98"/>
      <c r="J13" s="98"/>
      <c r="K13" s="65"/>
    </row>
    <row r="14" spans="1:11" ht="15.75">
      <c r="A14" s="900" t="s">
        <v>228</v>
      </c>
      <c r="B14" s="901"/>
      <c r="C14" s="902" t="s">
        <v>229</v>
      </c>
      <c r="D14" s="902"/>
      <c r="E14" s="902"/>
      <c r="F14" s="902"/>
      <c r="G14" s="902"/>
      <c r="H14" s="902"/>
      <c r="I14" s="902"/>
      <c r="J14" s="902"/>
      <c r="K14" s="902"/>
    </row>
    <row r="15" spans="1:11" ht="34.5" customHeight="1">
      <c r="A15" s="762" t="s">
        <v>389</v>
      </c>
      <c r="B15" s="763"/>
      <c r="C15" s="903" t="s">
        <v>964</v>
      </c>
      <c r="D15" s="904"/>
      <c r="E15" s="904"/>
      <c r="F15" s="904"/>
      <c r="G15" s="904"/>
      <c r="H15" s="904"/>
      <c r="I15" s="904"/>
      <c r="J15" s="904"/>
      <c r="K15" s="905"/>
    </row>
    <row r="16" spans="1:11" ht="21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</row>
    <row r="17" spans="1:11" ht="21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</row>
    <row r="18" spans="1:11" ht="21">
      <c r="A18" s="81"/>
      <c r="B18" s="899"/>
      <c r="C18" s="899"/>
      <c r="D18" s="82"/>
      <c r="E18" s="899"/>
      <c r="F18" s="899"/>
      <c r="G18" s="81"/>
      <c r="H18" s="81"/>
      <c r="I18" s="80"/>
      <c r="J18" s="65"/>
      <c r="K18" s="65"/>
    </row>
    <row r="19" spans="1:11" ht="21">
      <c r="A19" s="83" t="s">
        <v>230</v>
      </c>
      <c r="B19" s="84" t="s">
        <v>231</v>
      </c>
      <c r="C19" s="309">
        <v>3</v>
      </c>
      <c r="D19" s="86" t="s">
        <v>232</v>
      </c>
      <c r="E19" s="85">
        <v>5</v>
      </c>
      <c r="F19" s="87" t="s">
        <v>233</v>
      </c>
      <c r="G19" s="86" t="s">
        <v>234</v>
      </c>
      <c r="H19" s="86">
        <v>2</v>
      </c>
      <c r="I19" s="65"/>
      <c r="J19" s="65"/>
      <c r="K19" s="65"/>
    </row>
    <row r="20" spans="1:11" ht="21">
      <c r="A20" s="83" t="s">
        <v>235</v>
      </c>
      <c r="B20" s="897">
        <v>150</v>
      </c>
      <c r="C20" s="897"/>
      <c r="D20" s="88"/>
      <c r="E20" s="89" t="s">
        <v>236</v>
      </c>
      <c r="F20" s="90"/>
      <c r="G20" s="898">
        <v>100</v>
      </c>
      <c r="H20" s="898"/>
      <c r="I20" s="65"/>
      <c r="J20" s="65"/>
      <c r="K20" s="65"/>
    </row>
    <row r="21" spans="1:11" ht="21">
      <c r="A21" s="91"/>
      <c r="B21" s="899"/>
      <c r="C21" s="899"/>
      <c r="D21" s="91"/>
      <c r="E21" s="91"/>
      <c r="F21" s="91"/>
      <c r="G21" s="91"/>
      <c r="H21" s="91"/>
      <c r="I21" s="65"/>
      <c r="J21" s="65"/>
      <c r="K21" s="65"/>
    </row>
    <row r="22" spans="1:11" ht="21">
      <c r="A22" s="83" t="s">
        <v>237</v>
      </c>
      <c r="B22" s="92">
        <f>(C19+E19)/H19/B20*G20</f>
        <v>2.666666666666667</v>
      </c>
      <c r="C22" s="93"/>
      <c r="D22" s="93"/>
      <c r="E22" s="91"/>
      <c r="F22" s="91"/>
      <c r="G22" s="91"/>
      <c r="H22" s="91"/>
      <c r="I22" s="65"/>
      <c r="J22" s="65"/>
      <c r="K22" s="65"/>
    </row>
    <row r="23" spans="1:11" ht="2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</row>
    <row r="24" spans="1:11" ht="21">
      <c r="A24" s="94"/>
      <c r="B24" s="95"/>
      <c r="C24" s="65"/>
      <c r="D24" s="65"/>
      <c r="E24" s="65"/>
      <c r="F24" s="65"/>
      <c r="G24" s="65"/>
      <c r="H24" s="65"/>
      <c r="I24" s="65"/>
      <c r="J24" s="65"/>
      <c r="K24" s="65"/>
    </row>
    <row r="25" spans="1:11" ht="21">
      <c r="A25" s="94"/>
      <c r="B25" s="96"/>
      <c r="C25" s="97"/>
      <c r="D25" s="65"/>
      <c r="E25" s="65"/>
      <c r="F25" s="65"/>
      <c r="G25" s="65"/>
      <c r="H25" s="65"/>
      <c r="I25" s="65"/>
      <c r="J25" s="65"/>
      <c r="K25" s="65"/>
    </row>
  </sheetData>
  <sheetProtection password="B090" sheet="1" objects="1" scenarios="1"/>
  <mergeCells count="19">
    <mergeCell ref="B20:C20"/>
    <mergeCell ref="G20:H20"/>
    <mergeCell ref="B21:C21"/>
    <mergeCell ref="A14:B14"/>
    <mergeCell ref="C14:K14"/>
    <mergeCell ref="A15:B15"/>
    <mergeCell ref="C15:K15"/>
    <mergeCell ref="B18:C18"/>
    <mergeCell ref="E18:F18"/>
    <mergeCell ref="B11:H11"/>
    <mergeCell ref="I11:K11"/>
    <mergeCell ref="B12:H12"/>
    <mergeCell ref="I12:K12"/>
    <mergeCell ref="A2:B2"/>
    <mergeCell ref="I10:K10"/>
    <mergeCell ref="A6:K6"/>
    <mergeCell ref="A7:K7"/>
    <mergeCell ref="A8:K8"/>
    <mergeCell ref="A10:H1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topLeftCell="A216" zoomScaleNormal="100" workbookViewId="0">
      <selection activeCell="C230" sqref="C230"/>
    </sheetView>
  </sheetViews>
  <sheetFormatPr defaultColWidth="9.140625" defaultRowHeight="15"/>
  <cols>
    <col min="1" max="1" width="25.5703125" style="1" customWidth="1"/>
    <col min="2" max="2" width="29.140625" style="102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 customHeight="1">
      <c r="A3" s="906" t="s">
        <v>0</v>
      </c>
      <c r="B3" s="906"/>
      <c r="C3" s="906"/>
      <c r="D3" s="906"/>
      <c r="E3" s="906"/>
    </row>
    <row r="4" spans="1:5" ht="15.75" customHeight="1">
      <c r="A4" s="906" t="s">
        <v>1</v>
      </c>
      <c r="B4" s="906"/>
      <c r="C4" s="906"/>
      <c r="D4" s="906"/>
      <c r="E4" s="906"/>
    </row>
    <row r="5" spans="1:5" ht="15.75" customHeight="1">
      <c r="A5" s="906" t="s">
        <v>4</v>
      </c>
      <c r="B5" s="906"/>
      <c r="C5" s="906"/>
      <c r="D5" s="906"/>
      <c r="E5" s="906"/>
    </row>
    <row r="8" spans="1:5" ht="50.25" customHeight="1">
      <c r="A8" s="909" t="s">
        <v>1023</v>
      </c>
      <c r="B8" s="910"/>
      <c r="C8" s="910"/>
      <c r="D8" s="910"/>
      <c r="E8" s="910"/>
    </row>
    <row r="10" spans="1:5" ht="46.5" customHeight="1">
      <c r="A10" s="911" t="s">
        <v>670</v>
      </c>
      <c r="B10" s="912"/>
      <c r="C10" s="912"/>
      <c r="D10" s="912"/>
      <c r="E10" s="912"/>
    </row>
    <row r="13" spans="1:5">
      <c r="B13" s="907" t="s">
        <v>137</v>
      </c>
      <c r="C13" s="907"/>
      <c r="D13" s="124">
        <v>533.65</v>
      </c>
    </row>
    <row r="14" spans="1:5">
      <c r="B14" s="125" t="s">
        <v>123</v>
      </c>
      <c r="C14" s="125" t="s">
        <v>138</v>
      </c>
      <c r="D14" s="240" t="s">
        <v>139</v>
      </c>
    </row>
    <row r="15" spans="1:5">
      <c r="B15" s="300">
        <v>44896</v>
      </c>
      <c r="C15" s="313">
        <v>2.2000000000000002</v>
      </c>
      <c r="D15" s="313"/>
    </row>
    <row r="16" spans="1:5">
      <c r="B16" s="300">
        <v>44897</v>
      </c>
      <c r="C16" s="313">
        <v>7.67</v>
      </c>
      <c r="D16" s="313"/>
    </row>
    <row r="17" spans="2:4">
      <c r="B17" s="300">
        <v>44900</v>
      </c>
      <c r="C17" s="313"/>
      <c r="D17" s="313">
        <v>510000</v>
      </c>
    </row>
    <row r="18" spans="2:4">
      <c r="B18" s="300"/>
      <c r="C18" s="313">
        <v>844.65</v>
      </c>
      <c r="D18" s="313"/>
    </row>
    <row r="19" spans="2:4">
      <c r="B19" s="300"/>
      <c r="C19" s="313">
        <v>2.2000000000000002</v>
      </c>
      <c r="D19" s="313"/>
    </row>
    <row r="20" spans="2:4">
      <c r="B20" s="300">
        <v>44901</v>
      </c>
      <c r="C20" s="313">
        <v>111901.82</v>
      </c>
      <c r="D20" s="313"/>
    </row>
    <row r="21" spans="2:4">
      <c r="B21" s="300"/>
      <c r="C21" s="313">
        <v>423.5</v>
      </c>
      <c r="D21" s="313"/>
    </row>
    <row r="22" spans="2:4">
      <c r="B22" s="300"/>
      <c r="C22" s="313">
        <v>336710.54</v>
      </c>
      <c r="D22" s="313"/>
    </row>
    <row r="23" spans="2:4">
      <c r="B23" s="300">
        <v>44902</v>
      </c>
      <c r="C23" s="313"/>
      <c r="D23" s="313">
        <v>17000.009999999998</v>
      </c>
    </row>
    <row r="24" spans="2:4">
      <c r="B24" s="300"/>
      <c r="C24" s="313"/>
      <c r="D24" s="313">
        <v>34873.699999999997</v>
      </c>
    </row>
    <row r="25" spans="2:4">
      <c r="B25" s="300"/>
      <c r="C25" s="313">
        <v>2108.2399999999998</v>
      </c>
      <c r="D25" s="313"/>
    </row>
    <row r="26" spans="2:4">
      <c r="B26" s="300"/>
      <c r="C26" s="313">
        <v>1450</v>
      </c>
      <c r="D26" s="313"/>
    </row>
    <row r="27" spans="2:4">
      <c r="B27" s="300"/>
      <c r="C27" s="313">
        <v>315.08999999999997</v>
      </c>
      <c r="D27" s="313"/>
    </row>
    <row r="28" spans="2:4">
      <c r="B28" s="300"/>
      <c r="C28" s="313">
        <v>75.150000000000006</v>
      </c>
      <c r="D28" s="313"/>
    </row>
    <row r="29" spans="2:4">
      <c r="B29" s="300"/>
      <c r="C29" s="313">
        <v>4999.5</v>
      </c>
      <c r="D29" s="313"/>
    </row>
    <row r="30" spans="2:4">
      <c r="B30" s="300"/>
      <c r="C30" s="313">
        <v>3.98</v>
      </c>
      <c r="D30" s="313"/>
    </row>
    <row r="31" spans="2:4">
      <c r="B31" s="300"/>
      <c r="C31" s="313">
        <v>57928.46</v>
      </c>
      <c r="D31" s="313"/>
    </row>
    <row r="32" spans="2:4">
      <c r="B32" s="300"/>
      <c r="C32" s="313">
        <v>457</v>
      </c>
      <c r="D32" s="313"/>
    </row>
    <row r="33" spans="2:4">
      <c r="B33" s="300"/>
      <c r="C33" s="313">
        <v>105.32</v>
      </c>
      <c r="D33" s="313"/>
    </row>
    <row r="34" spans="2:4">
      <c r="B34" s="300"/>
      <c r="C34" s="313">
        <v>11.65</v>
      </c>
      <c r="D34" s="313"/>
    </row>
    <row r="35" spans="2:4">
      <c r="B35" s="300"/>
      <c r="C35" s="313">
        <v>11.65</v>
      </c>
      <c r="D35" s="313"/>
    </row>
    <row r="36" spans="2:4">
      <c r="B36" s="300"/>
      <c r="C36" s="313">
        <v>11.65</v>
      </c>
      <c r="D36" s="313"/>
    </row>
    <row r="37" spans="2:4">
      <c r="B37" s="300"/>
      <c r="C37" s="313">
        <v>34873.699999999997</v>
      </c>
      <c r="D37" s="313"/>
    </row>
    <row r="38" spans="2:4">
      <c r="B38" s="300">
        <v>44904</v>
      </c>
      <c r="C38" s="313"/>
      <c r="D38" s="313">
        <v>170000</v>
      </c>
    </row>
    <row r="39" spans="2:4">
      <c r="B39" s="300"/>
      <c r="C39" s="313"/>
      <c r="D39" s="313">
        <v>992456.73</v>
      </c>
    </row>
    <row r="40" spans="2:4">
      <c r="B40" s="300"/>
      <c r="C40" s="313">
        <v>9</v>
      </c>
      <c r="D40" s="313"/>
    </row>
    <row r="41" spans="2:4">
      <c r="B41" s="300"/>
      <c r="C41" s="313">
        <v>60.95</v>
      </c>
      <c r="D41" s="313"/>
    </row>
    <row r="42" spans="2:4">
      <c r="B42" s="300"/>
      <c r="C42" s="313">
        <v>10000</v>
      </c>
      <c r="D42" s="313"/>
    </row>
    <row r="43" spans="2:4">
      <c r="B43" s="300"/>
      <c r="C43" s="313">
        <v>11.65</v>
      </c>
      <c r="D43" s="313"/>
    </row>
    <row r="44" spans="2:4">
      <c r="B44" s="300"/>
      <c r="C44" s="313">
        <v>10000</v>
      </c>
      <c r="D44" s="313"/>
    </row>
    <row r="45" spans="2:4">
      <c r="B45" s="300">
        <v>44907</v>
      </c>
      <c r="C45" s="313">
        <v>1040000</v>
      </c>
      <c r="D45" s="313"/>
    </row>
    <row r="46" spans="2:4">
      <c r="B46" s="300"/>
      <c r="C46" s="313">
        <v>2487.5</v>
      </c>
      <c r="D46" s="313"/>
    </row>
    <row r="47" spans="2:4">
      <c r="B47" s="300"/>
      <c r="C47" s="313">
        <v>2359.92</v>
      </c>
      <c r="D47" s="313"/>
    </row>
    <row r="48" spans="2:4">
      <c r="B48" s="300"/>
      <c r="C48" s="313">
        <v>13652.51</v>
      </c>
      <c r="D48" s="313"/>
    </row>
    <row r="49" spans="2:4">
      <c r="B49" s="300"/>
      <c r="C49" s="313">
        <v>119.89</v>
      </c>
      <c r="D49" s="313"/>
    </row>
    <row r="50" spans="2:4">
      <c r="B50" s="300"/>
      <c r="C50" s="313">
        <v>3206</v>
      </c>
      <c r="D50" s="313"/>
    </row>
    <row r="51" spans="2:4">
      <c r="B51" s="300"/>
      <c r="C51" s="313">
        <v>1500</v>
      </c>
      <c r="D51" s="313"/>
    </row>
    <row r="52" spans="2:4">
      <c r="B52" s="300"/>
      <c r="C52" s="313">
        <v>11928.91</v>
      </c>
      <c r="D52" s="313"/>
    </row>
    <row r="53" spans="2:4">
      <c r="B53" s="300"/>
      <c r="C53" s="313">
        <v>403.99</v>
      </c>
      <c r="D53" s="313"/>
    </row>
    <row r="54" spans="2:4">
      <c r="B54" s="300"/>
      <c r="C54" s="313">
        <v>1525.27</v>
      </c>
      <c r="D54" s="313"/>
    </row>
    <row r="55" spans="2:4">
      <c r="B55" s="300"/>
      <c r="C55" s="313">
        <v>69102.429999999993</v>
      </c>
      <c r="D55" s="313"/>
    </row>
    <row r="56" spans="2:4">
      <c r="B56" s="300"/>
      <c r="C56" s="313">
        <v>11.65</v>
      </c>
      <c r="D56" s="313"/>
    </row>
    <row r="57" spans="2:4">
      <c r="B57" s="300"/>
      <c r="C57" s="313">
        <v>11.65</v>
      </c>
      <c r="D57" s="313"/>
    </row>
    <row r="58" spans="2:4">
      <c r="B58" s="300"/>
      <c r="C58" s="313">
        <v>11.65</v>
      </c>
      <c r="D58" s="313"/>
    </row>
    <row r="59" spans="2:4">
      <c r="B59" s="300">
        <v>44908</v>
      </c>
      <c r="C59" s="313"/>
      <c r="D59" s="313">
        <v>18247.349999999999</v>
      </c>
    </row>
    <row r="60" spans="2:4">
      <c r="B60" s="300"/>
      <c r="C60" s="313"/>
      <c r="D60" s="313">
        <v>26752.65</v>
      </c>
    </row>
    <row r="61" spans="2:4">
      <c r="B61" s="300"/>
      <c r="C61" s="313">
        <v>16779.05</v>
      </c>
      <c r="D61" s="313"/>
    </row>
    <row r="62" spans="2:4">
      <c r="B62" s="300"/>
      <c r="C62" s="313">
        <v>17919.490000000002</v>
      </c>
      <c r="D62" s="313"/>
    </row>
    <row r="63" spans="2:4">
      <c r="B63" s="300"/>
      <c r="C63" s="313">
        <v>2210.36</v>
      </c>
      <c r="D63" s="313"/>
    </row>
    <row r="64" spans="2:4">
      <c r="B64" s="300"/>
      <c r="C64" s="313">
        <v>886.69</v>
      </c>
      <c r="D64" s="313"/>
    </row>
    <row r="65" spans="2:4">
      <c r="B65" s="300"/>
      <c r="C65" s="313">
        <v>2288.37</v>
      </c>
      <c r="D65" s="313"/>
    </row>
    <row r="66" spans="2:4">
      <c r="B66" s="300"/>
      <c r="C66" s="313">
        <v>886.69</v>
      </c>
      <c r="D66" s="313"/>
    </row>
    <row r="67" spans="2:4">
      <c r="B67" s="300"/>
      <c r="C67" s="313">
        <v>886.69</v>
      </c>
      <c r="D67" s="313"/>
    </row>
    <row r="68" spans="2:4">
      <c r="B68" s="300"/>
      <c r="C68" s="313">
        <v>886.69</v>
      </c>
      <c r="D68" s="313"/>
    </row>
    <row r="69" spans="2:4">
      <c r="B69" s="300"/>
      <c r="C69" s="313">
        <v>436.96</v>
      </c>
      <c r="D69" s="313"/>
    </row>
    <row r="70" spans="2:4">
      <c r="B70" s="300"/>
      <c r="C70" s="313">
        <v>886.69</v>
      </c>
      <c r="D70" s="313"/>
    </row>
    <row r="71" spans="2:4">
      <c r="B71" s="300"/>
      <c r="C71" s="313">
        <v>1323.66</v>
      </c>
      <c r="D71" s="313"/>
    </row>
    <row r="72" spans="2:4">
      <c r="B72" s="300"/>
      <c r="C72" s="313">
        <v>1323.66</v>
      </c>
      <c r="D72" s="313"/>
    </row>
    <row r="73" spans="2:4">
      <c r="B73" s="300"/>
      <c r="C73" s="313">
        <v>1323.66</v>
      </c>
      <c r="D73" s="313"/>
    </row>
    <row r="74" spans="2:4">
      <c r="B74" s="300"/>
      <c r="C74" s="313">
        <v>9</v>
      </c>
      <c r="D74" s="313"/>
    </row>
    <row r="75" spans="2:4">
      <c r="B75" s="300"/>
      <c r="C75" s="313">
        <v>11.65</v>
      </c>
      <c r="D75" s="313"/>
    </row>
    <row r="76" spans="2:4">
      <c r="B76" s="300"/>
      <c r="C76" s="313">
        <v>11.65</v>
      </c>
      <c r="D76" s="313"/>
    </row>
    <row r="77" spans="2:4">
      <c r="B77" s="300"/>
      <c r="C77" s="313">
        <v>11.65</v>
      </c>
      <c r="D77" s="313"/>
    </row>
    <row r="78" spans="2:4">
      <c r="B78" s="300"/>
      <c r="C78" s="313">
        <v>11.65</v>
      </c>
      <c r="D78" s="313"/>
    </row>
    <row r="79" spans="2:4">
      <c r="B79" s="300"/>
      <c r="C79" s="313">
        <v>11.65</v>
      </c>
      <c r="D79" s="313"/>
    </row>
    <row r="80" spans="2:4">
      <c r="B80" s="300"/>
      <c r="C80" s="313">
        <v>11.65</v>
      </c>
      <c r="D80" s="313"/>
    </row>
    <row r="81" spans="1:6">
      <c r="B81" s="300"/>
      <c r="C81" s="313">
        <v>11.65</v>
      </c>
      <c r="D81" s="313"/>
    </row>
    <row r="82" spans="1:6">
      <c r="B82" s="300"/>
      <c r="C82" s="313">
        <v>11.65</v>
      </c>
      <c r="D82" s="313"/>
    </row>
    <row r="83" spans="1:6">
      <c r="B83" s="300"/>
      <c r="C83" s="313">
        <v>11.65</v>
      </c>
      <c r="D83" s="313"/>
    </row>
    <row r="84" spans="1:6">
      <c r="B84" s="300"/>
      <c r="C84" s="313">
        <v>11.65</v>
      </c>
      <c r="D84" s="313"/>
    </row>
    <row r="85" spans="1:6">
      <c r="B85" s="300"/>
      <c r="C85" s="313">
        <v>11.65</v>
      </c>
      <c r="D85" s="313"/>
    </row>
    <row r="86" spans="1:6">
      <c r="B86" s="300">
        <v>44909</v>
      </c>
      <c r="C86" s="313"/>
      <c r="D86" s="313">
        <v>115000</v>
      </c>
    </row>
    <row r="87" spans="1:6">
      <c r="B87" s="300"/>
      <c r="C87" s="313">
        <v>563.33000000000004</v>
      </c>
      <c r="D87" s="313"/>
    </row>
    <row r="88" spans="1:6">
      <c r="B88" s="300"/>
      <c r="C88" s="313">
        <v>890</v>
      </c>
      <c r="D88" s="313"/>
    </row>
    <row r="89" spans="1:6">
      <c r="B89" s="300"/>
      <c r="C89" s="313">
        <v>2520.5</v>
      </c>
      <c r="D89" s="313"/>
    </row>
    <row r="90" spans="1:6">
      <c r="A90" s="229"/>
      <c r="B90" s="300"/>
      <c r="C90" s="313">
        <v>3920</v>
      </c>
      <c r="D90" s="313"/>
      <c r="E90" s="229"/>
      <c r="F90" s="230"/>
    </row>
    <row r="91" spans="1:6">
      <c r="B91" s="300"/>
      <c r="C91" s="313">
        <v>7300</v>
      </c>
      <c r="D91" s="313"/>
    </row>
    <row r="92" spans="1:6">
      <c r="B92" s="300"/>
      <c r="C92" s="313">
        <v>367.51</v>
      </c>
      <c r="D92" s="313"/>
    </row>
    <row r="93" spans="1:6">
      <c r="B93" s="300"/>
      <c r="C93" s="313">
        <v>4961.6000000000004</v>
      </c>
      <c r="D93" s="313"/>
    </row>
    <row r="94" spans="1:6">
      <c r="B94" s="300"/>
      <c r="C94" s="313">
        <v>3051.78</v>
      </c>
      <c r="D94" s="313"/>
    </row>
    <row r="95" spans="1:6">
      <c r="B95" s="300"/>
      <c r="C95" s="313">
        <v>500</v>
      </c>
      <c r="D95" s="313"/>
    </row>
    <row r="96" spans="1:6">
      <c r="B96" s="300"/>
      <c r="C96" s="313">
        <v>260.44</v>
      </c>
      <c r="D96" s="313"/>
    </row>
    <row r="97" spans="2:4">
      <c r="B97" s="300"/>
      <c r="C97" s="313">
        <v>1773.38</v>
      </c>
      <c r="D97" s="313"/>
    </row>
    <row r="98" spans="2:4">
      <c r="B98" s="300"/>
      <c r="C98" s="313">
        <v>13000</v>
      </c>
      <c r="D98" s="313"/>
    </row>
    <row r="99" spans="2:4">
      <c r="B99" s="300"/>
      <c r="C99" s="313">
        <v>2769.55</v>
      </c>
      <c r="D99" s="313"/>
    </row>
    <row r="100" spans="2:4">
      <c r="B100" s="300"/>
      <c r="C100" s="313">
        <v>14094.83</v>
      </c>
      <c r="D100" s="313"/>
    </row>
    <row r="101" spans="2:4">
      <c r="B101" s="300"/>
      <c r="C101" s="313">
        <v>300</v>
      </c>
      <c r="D101" s="313"/>
    </row>
    <row r="102" spans="2:4">
      <c r="B102" s="300"/>
      <c r="C102" s="313">
        <v>436.96</v>
      </c>
      <c r="D102" s="313"/>
    </row>
    <row r="103" spans="2:4">
      <c r="B103" s="300"/>
      <c r="C103" s="313">
        <v>1323.66</v>
      </c>
      <c r="D103" s="313"/>
    </row>
    <row r="104" spans="2:4">
      <c r="B104" s="300"/>
      <c r="C104" s="313">
        <v>528.36</v>
      </c>
      <c r="D104" s="313"/>
    </row>
    <row r="105" spans="2:4">
      <c r="B105" s="300"/>
      <c r="C105" s="313">
        <v>52564.78</v>
      </c>
      <c r="D105" s="313"/>
    </row>
    <row r="106" spans="2:4">
      <c r="B106" s="300"/>
      <c r="C106" s="313">
        <v>4000</v>
      </c>
      <c r="D106" s="313"/>
    </row>
    <row r="107" spans="2:4">
      <c r="B107" s="300"/>
      <c r="C107" s="313">
        <v>480</v>
      </c>
      <c r="D107" s="313"/>
    </row>
    <row r="108" spans="2:4">
      <c r="B108" s="300"/>
      <c r="C108" s="313">
        <v>480</v>
      </c>
      <c r="D108" s="313"/>
    </row>
    <row r="109" spans="2:4">
      <c r="B109" s="300"/>
      <c r="C109" s="313">
        <v>11.65</v>
      </c>
      <c r="D109" s="313"/>
    </row>
    <row r="110" spans="2:4">
      <c r="B110" s="300"/>
      <c r="C110" s="313">
        <v>11.65</v>
      </c>
      <c r="D110" s="313"/>
    </row>
    <row r="111" spans="2:4">
      <c r="B111" s="300"/>
      <c r="C111" s="313">
        <v>11.65</v>
      </c>
      <c r="D111" s="313"/>
    </row>
    <row r="112" spans="2:4">
      <c r="B112" s="300"/>
      <c r="C112" s="313">
        <v>11.65</v>
      </c>
      <c r="D112" s="313"/>
    </row>
    <row r="113" spans="2:4">
      <c r="B113" s="300"/>
      <c r="C113" s="313">
        <v>11.65</v>
      </c>
      <c r="D113" s="313"/>
    </row>
    <row r="114" spans="2:4">
      <c r="B114" s="300"/>
      <c r="C114" s="313">
        <v>11.65</v>
      </c>
      <c r="D114" s="313"/>
    </row>
    <row r="115" spans="2:4">
      <c r="B115" s="300"/>
      <c r="C115" s="313">
        <v>11.65</v>
      </c>
      <c r="D115" s="313"/>
    </row>
    <row r="116" spans="2:4">
      <c r="B116" s="300"/>
      <c r="C116" s="313">
        <v>11.65</v>
      </c>
      <c r="D116" s="313"/>
    </row>
    <row r="117" spans="2:4">
      <c r="B117" s="300"/>
      <c r="C117" s="313">
        <v>11.65</v>
      </c>
      <c r="D117" s="313"/>
    </row>
    <row r="118" spans="2:4">
      <c r="B118" s="300"/>
      <c r="C118" s="313">
        <v>11.65</v>
      </c>
      <c r="D118" s="313"/>
    </row>
    <row r="119" spans="2:4">
      <c r="B119" s="300"/>
      <c r="C119" s="313">
        <v>11.65</v>
      </c>
      <c r="D119" s="313"/>
    </row>
    <row r="120" spans="2:4">
      <c r="B120" s="300"/>
      <c r="C120" s="313">
        <v>60.44</v>
      </c>
      <c r="D120" s="313"/>
    </row>
    <row r="121" spans="2:4">
      <c r="B121" s="300"/>
      <c r="C121" s="313">
        <v>60.44</v>
      </c>
      <c r="D121" s="313"/>
    </row>
    <row r="122" spans="2:4">
      <c r="B122" s="300">
        <v>44910</v>
      </c>
      <c r="C122" s="313"/>
      <c r="D122" s="313">
        <v>274873.7</v>
      </c>
    </row>
    <row r="123" spans="2:4">
      <c r="B123" s="300"/>
      <c r="C123" s="313">
        <v>34184.78</v>
      </c>
      <c r="D123" s="313"/>
    </row>
    <row r="124" spans="2:4">
      <c r="B124" s="300"/>
      <c r="C124" s="313">
        <v>409.5</v>
      </c>
      <c r="D124" s="313"/>
    </row>
    <row r="125" spans="2:4">
      <c r="B125" s="300"/>
      <c r="C125" s="313">
        <v>4187.3999999999996</v>
      </c>
      <c r="D125" s="313"/>
    </row>
    <row r="126" spans="2:4">
      <c r="B126" s="300"/>
      <c r="C126" s="313">
        <v>3922.07</v>
      </c>
      <c r="D126" s="313"/>
    </row>
    <row r="127" spans="2:4">
      <c r="B127" s="300"/>
      <c r="C127" s="313">
        <v>10000</v>
      </c>
      <c r="D127" s="313"/>
    </row>
    <row r="128" spans="2:4">
      <c r="B128" s="300"/>
      <c r="C128" s="313">
        <v>1798.8</v>
      </c>
      <c r="D128" s="313"/>
    </row>
    <row r="129" spans="2:4">
      <c r="B129" s="300"/>
      <c r="C129" s="313">
        <v>27945.4</v>
      </c>
      <c r="D129" s="313"/>
    </row>
    <row r="130" spans="2:4">
      <c r="B130" s="300"/>
      <c r="C130" s="313">
        <v>37374.11</v>
      </c>
      <c r="D130" s="313"/>
    </row>
    <row r="131" spans="2:4">
      <c r="B131" s="300"/>
      <c r="C131" s="313">
        <v>110075.91</v>
      </c>
      <c r="D131" s="313"/>
    </row>
    <row r="132" spans="2:4">
      <c r="B132" s="300"/>
      <c r="C132" s="313">
        <v>11.65</v>
      </c>
      <c r="D132" s="313"/>
    </row>
    <row r="133" spans="2:4">
      <c r="B133" s="300"/>
      <c r="C133" s="313">
        <v>11.65</v>
      </c>
      <c r="D133" s="313"/>
    </row>
    <row r="134" spans="2:4">
      <c r="B134" s="300"/>
      <c r="C134" s="313">
        <v>11.65</v>
      </c>
      <c r="D134" s="313"/>
    </row>
    <row r="135" spans="2:4">
      <c r="B135" s="300"/>
      <c r="C135" s="313">
        <v>11.65</v>
      </c>
      <c r="D135" s="313"/>
    </row>
    <row r="136" spans="2:4">
      <c r="B136" s="300"/>
      <c r="C136" s="313">
        <v>11.65</v>
      </c>
      <c r="D136" s="313"/>
    </row>
    <row r="137" spans="2:4">
      <c r="B137" s="300"/>
      <c r="C137" s="313">
        <v>34873.699999999997</v>
      </c>
      <c r="D137" s="313"/>
    </row>
    <row r="138" spans="2:4">
      <c r="B138" s="300">
        <v>44911</v>
      </c>
      <c r="C138" s="313"/>
      <c r="D138" s="313">
        <v>50000</v>
      </c>
    </row>
    <row r="139" spans="2:4">
      <c r="B139" s="300"/>
      <c r="C139" s="313">
        <v>1437.14</v>
      </c>
      <c r="D139" s="313"/>
    </row>
    <row r="140" spans="2:4">
      <c r="B140" s="300"/>
      <c r="C140" s="313">
        <v>10000</v>
      </c>
      <c r="D140" s="313"/>
    </row>
    <row r="141" spans="2:4">
      <c r="B141" s="300"/>
      <c r="C141" s="313">
        <v>18000</v>
      </c>
      <c r="D141" s="313"/>
    </row>
    <row r="142" spans="2:4">
      <c r="B142" s="300"/>
      <c r="C142" s="313">
        <v>11.65</v>
      </c>
      <c r="D142" s="313"/>
    </row>
    <row r="143" spans="2:4">
      <c r="B143" s="300"/>
      <c r="C143" s="313">
        <v>11.65</v>
      </c>
      <c r="D143" s="313"/>
    </row>
    <row r="144" spans="2:4">
      <c r="B144" s="300"/>
      <c r="C144" s="313">
        <v>11.65</v>
      </c>
      <c r="D144" s="313"/>
    </row>
    <row r="145" spans="2:4">
      <c r="B145" s="300"/>
      <c r="C145" s="313">
        <v>5000</v>
      </c>
      <c r="D145" s="313"/>
    </row>
    <row r="146" spans="2:4">
      <c r="B146" s="300">
        <v>44914</v>
      </c>
      <c r="C146" s="313"/>
      <c r="D146" s="313">
        <v>10000</v>
      </c>
    </row>
    <row r="147" spans="2:4">
      <c r="B147" s="300"/>
      <c r="C147" s="313">
        <v>436.96</v>
      </c>
      <c r="D147" s="313"/>
    </row>
    <row r="148" spans="2:4">
      <c r="B148" s="300"/>
      <c r="C148" s="313">
        <v>449.73</v>
      </c>
      <c r="D148" s="313"/>
    </row>
    <row r="149" spans="2:4">
      <c r="B149" s="300"/>
      <c r="C149" s="313">
        <v>9</v>
      </c>
      <c r="D149" s="313"/>
    </row>
    <row r="150" spans="2:4">
      <c r="B150" s="300"/>
      <c r="C150" s="313">
        <v>128.85</v>
      </c>
      <c r="D150" s="313"/>
    </row>
    <row r="151" spans="2:4">
      <c r="B151" s="300"/>
      <c r="C151" s="313">
        <v>31560.92</v>
      </c>
      <c r="D151" s="313"/>
    </row>
    <row r="152" spans="2:4">
      <c r="B152" s="300"/>
      <c r="C152" s="313">
        <v>374.47</v>
      </c>
      <c r="D152" s="313"/>
    </row>
    <row r="153" spans="2:4">
      <c r="B153" s="300"/>
      <c r="C153" s="313">
        <v>1260.1099999999999</v>
      </c>
      <c r="D153" s="313"/>
    </row>
    <row r="154" spans="2:4">
      <c r="B154" s="300"/>
      <c r="C154" s="313">
        <v>11.65</v>
      </c>
      <c r="D154" s="313"/>
    </row>
    <row r="155" spans="2:4">
      <c r="B155" s="300"/>
      <c r="C155" s="313">
        <v>11.65</v>
      </c>
      <c r="D155" s="313"/>
    </row>
    <row r="156" spans="2:4">
      <c r="B156" s="300">
        <v>44915</v>
      </c>
      <c r="C156" s="313"/>
      <c r="D156" s="313">
        <v>19000</v>
      </c>
    </row>
    <row r="157" spans="2:4">
      <c r="B157" s="300"/>
      <c r="C157" s="313">
        <v>697.96</v>
      </c>
      <c r="D157" s="313"/>
    </row>
    <row r="158" spans="2:4">
      <c r="B158" s="300"/>
      <c r="C158" s="313">
        <v>114.29</v>
      </c>
      <c r="D158" s="313"/>
    </row>
    <row r="159" spans="2:4">
      <c r="B159" s="300"/>
      <c r="C159" s="313">
        <v>1445.94</v>
      </c>
      <c r="D159" s="313"/>
    </row>
    <row r="160" spans="2:4">
      <c r="B160" s="300"/>
      <c r="C160" s="313">
        <v>18000</v>
      </c>
      <c r="D160" s="313"/>
    </row>
    <row r="161" spans="2:4">
      <c r="B161" s="300"/>
      <c r="C161" s="313">
        <v>9</v>
      </c>
      <c r="D161" s="313"/>
    </row>
    <row r="162" spans="2:4">
      <c r="B162" s="300"/>
      <c r="C162" s="313">
        <v>635.36</v>
      </c>
      <c r="D162" s="313"/>
    </row>
    <row r="163" spans="2:4">
      <c r="B163" s="300"/>
      <c r="C163" s="313">
        <v>11.65</v>
      </c>
      <c r="D163" s="313"/>
    </row>
    <row r="164" spans="2:4">
      <c r="B164" s="300"/>
      <c r="C164" s="313">
        <v>11.65</v>
      </c>
      <c r="D164" s="313"/>
    </row>
    <row r="165" spans="2:4">
      <c r="B165" s="300"/>
      <c r="C165" s="313">
        <v>11.65</v>
      </c>
      <c r="D165" s="313"/>
    </row>
    <row r="166" spans="2:4">
      <c r="B166" s="300"/>
      <c r="C166" s="313">
        <v>11.65</v>
      </c>
      <c r="D166" s="313"/>
    </row>
    <row r="167" spans="2:4">
      <c r="B167" s="300"/>
      <c r="C167" s="313">
        <v>530</v>
      </c>
      <c r="D167" s="313"/>
    </row>
    <row r="168" spans="2:4">
      <c r="B168" s="300">
        <v>44917</v>
      </c>
      <c r="C168" s="313">
        <v>544</v>
      </c>
      <c r="D168" s="313"/>
    </row>
    <row r="169" spans="2:4">
      <c r="B169" s="300"/>
      <c r="C169" s="313"/>
      <c r="D169" s="313">
        <v>2000</v>
      </c>
    </row>
    <row r="170" spans="2:4">
      <c r="B170" s="300"/>
      <c r="C170" s="313">
        <v>7.42</v>
      </c>
      <c r="D170" s="313"/>
    </row>
    <row r="171" spans="2:4">
      <c r="B171" s="300"/>
      <c r="C171" s="313">
        <v>1000</v>
      </c>
      <c r="D171" s="313"/>
    </row>
    <row r="172" spans="2:4">
      <c r="B172" s="300">
        <v>44918</v>
      </c>
      <c r="C172" s="313">
        <v>135.85</v>
      </c>
      <c r="D172" s="313"/>
    </row>
    <row r="173" spans="2:4">
      <c r="B173" s="300"/>
      <c r="C173" s="313">
        <v>11.65</v>
      </c>
      <c r="D173" s="313"/>
    </row>
    <row r="174" spans="2:4">
      <c r="B174" s="300">
        <v>44921</v>
      </c>
      <c r="C174" s="313"/>
      <c r="D174" s="313">
        <v>70000</v>
      </c>
    </row>
    <row r="175" spans="2:4">
      <c r="B175" s="300"/>
      <c r="C175" s="313">
        <v>2487.5</v>
      </c>
      <c r="D175" s="313"/>
    </row>
    <row r="176" spans="2:4">
      <c r="B176" s="300"/>
      <c r="C176" s="313">
        <v>15387.040999999999</v>
      </c>
      <c r="D176" s="313"/>
    </row>
    <row r="177" spans="2:4">
      <c r="B177" s="300"/>
      <c r="C177" s="313">
        <v>928</v>
      </c>
      <c r="D177" s="313"/>
    </row>
    <row r="178" spans="2:4">
      <c r="B178" s="300"/>
      <c r="C178" s="313">
        <v>1899.95</v>
      </c>
      <c r="D178" s="313"/>
    </row>
    <row r="179" spans="2:4">
      <c r="B179" s="300"/>
      <c r="C179" s="313">
        <v>1748.4</v>
      </c>
      <c r="D179" s="313"/>
    </row>
    <row r="180" spans="2:4">
      <c r="B180" s="300"/>
      <c r="C180" s="313">
        <v>960</v>
      </c>
      <c r="D180" s="313"/>
    </row>
    <row r="181" spans="2:4">
      <c r="B181" s="300"/>
      <c r="C181" s="313">
        <v>873.93</v>
      </c>
      <c r="D181" s="313"/>
    </row>
    <row r="182" spans="2:4">
      <c r="B182" s="300"/>
      <c r="C182" s="313">
        <v>873.93</v>
      </c>
      <c r="D182" s="313"/>
    </row>
    <row r="183" spans="2:4">
      <c r="B183" s="300"/>
      <c r="C183" s="313">
        <v>1705.55</v>
      </c>
      <c r="D183" s="313"/>
    </row>
    <row r="184" spans="2:4">
      <c r="B184" s="300"/>
      <c r="C184" s="313">
        <v>495</v>
      </c>
      <c r="D184" s="313"/>
    </row>
    <row r="185" spans="2:4">
      <c r="B185" s="300"/>
      <c r="C185" s="313">
        <v>1365.76</v>
      </c>
      <c r="D185" s="313"/>
    </row>
    <row r="186" spans="2:4">
      <c r="B186" s="300"/>
      <c r="C186" s="313">
        <v>1927.02</v>
      </c>
      <c r="D186" s="313"/>
    </row>
    <row r="187" spans="2:4">
      <c r="B187" s="300"/>
      <c r="C187" s="313">
        <v>7.61</v>
      </c>
      <c r="D187" s="313"/>
    </row>
    <row r="188" spans="2:4">
      <c r="B188" s="300"/>
      <c r="C188" s="313">
        <v>9</v>
      </c>
      <c r="D188" s="313"/>
    </row>
    <row r="189" spans="2:4">
      <c r="B189" s="300"/>
      <c r="C189" s="313">
        <v>1314.4</v>
      </c>
      <c r="D189" s="313"/>
    </row>
    <row r="190" spans="2:4">
      <c r="B190" s="300"/>
      <c r="C190" s="313">
        <v>661.65</v>
      </c>
      <c r="D190" s="313"/>
    </row>
    <row r="191" spans="2:4">
      <c r="B191" s="300"/>
      <c r="C191" s="313">
        <v>11.65</v>
      </c>
      <c r="D191" s="313"/>
    </row>
    <row r="192" spans="2:4">
      <c r="B192" s="300"/>
      <c r="C192" s="313">
        <v>11.65</v>
      </c>
      <c r="D192" s="313"/>
    </row>
    <row r="193" spans="2:4">
      <c r="B193" s="300"/>
      <c r="C193" s="313">
        <v>11.65</v>
      </c>
      <c r="D193" s="313"/>
    </row>
    <row r="194" spans="2:4">
      <c r="B194" s="300"/>
      <c r="C194" s="313">
        <v>11.65</v>
      </c>
      <c r="D194" s="313"/>
    </row>
    <row r="195" spans="2:4">
      <c r="B195" s="300"/>
      <c r="C195" s="313">
        <v>11.65</v>
      </c>
      <c r="D195" s="313"/>
    </row>
    <row r="196" spans="2:4">
      <c r="B196" s="300"/>
      <c r="C196" s="313">
        <v>11.65</v>
      </c>
      <c r="D196" s="313"/>
    </row>
    <row r="197" spans="2:4">
      <c r="B197" s="300"/>
      <c r="C197" s="313">
        <v>14989.33</v>
      </c>
      <c r="D197" s="313"/>
    </row>
    <row r="198" spans="2:4">
      <c r="B198" s="300"/>
      <c r="C198" s="313">
        <v>8491.44</v>
      </c>
      <c r="D198" s="313"/>
    </row>
    <row r="199" spans="2:4">
      <c r="B199" s="300"/>
      <c r="C199" s="313">
        <v>1457.48</v>
      </c>
      <c r="D199" s="313"/>
    </row>
    <row r="200" spans="2:4">
      <c r="B200" s="300">
        <v>44922</v>
      </c>
      <c r="C200" s="313">
        <v>2458.8200000000002</v>
      </c>
      <c r="D200" s="313"/>
    </row>
    <row r="201" spans="2:4">
      <c r="B201" s="300"/>
      <c r="C201" s="313">
        <v>651.84</v>
      </c>
      <c r="D201" s="313"/>
    </row>
    <row r="202" spans="2:4">
      <c r="B202" s="300">
        <v>44923</v>
      </c>
      <c r="C202" s="313"/>
      <c r="D202" s="313">
        <v>450000</v>
      </c>
    </row>
    <row r="203" spans="2:4">
      <c r="B203" s="300"/>
      <c r="C203" s="313"/>
      <c r="D203" s="313">
        <v>591.39</v>
      </c>
    </row>
    <row r="204" spans="2:4">
      <c r="B204" s="300"/>
      <c r="C204" s="313">
        <v>1406.2</v>
      </c>
      <c r="D204" s="313"/>
    </row>
    <row r="205" spans="2:4">
      <c r="B205" s="300"/>
      <c r="C205" s="313">
        <v>591.39</v>
      </c>
      <c r="D205" s="313"/>
    </row>
    <row r="206" spans="2:4">
      <c r="B206" s="300"/>
      <c r="C206" s="313">
        <v>1018.7</v>
      </c>
      <c r="D206" s="313"/>
    </row>
    <row r="207" spans="2:4">
      <c r="B207" s="300"/>
      <c r="C207" s="313">
        <v>1326</v>
      </c>
      <c r="D207" s="313"/>
    </row>
    <row r="208" spans="2:4">
      <c r="B208" s="300"/>
      <c r="C208" s="313">
        <v>591.39</v>
      </c>
      <c r="D208" s="313"/>
    </row>
    <row r="209" spans="2:4">
      <c r="B209" s="300"/>
      <c r="C209" s="313">
        <v>9</v>
      </c>
      <c r="D209" s="313"/>
    </row>
    <row r="210" spans="2:4">
      <c r="B210" s="300"/>
      <c r="C210" s="313">
        <v>9</v>
      </c>
      <c r="D210" s="313"/>
    </row>
    <row r="211" spans="2:4">
      <c r="B211" s="300"/>
      <c r="C211" s="313">
        <v>9</v>
      </c>
      <c r="D211" s="313"/>
    </row>
    <row r="212" spans="2:4">
      <c r="B212" s="300"/>
      <c r="C212" s="313">
        <v>11.65</v>
      </c>
      <c r="D212" s="313"/>
    </row>
    <row r="213" spans="2:4">
      <c r="B213" s="300"/>
      <c r="C213" s="313">
        <v>11.65</v>
      </c>
      <c r="D213" s="313"/>
    </row>
    <row r="214" spans="2:4">
      <c r="B214" s="300"/>
      <c r="C214" s="313">
        <v>11.65</v>
      </c>
      <c r="D214" s="313"/>
    </row>
    <row r="215" spans="2:4">
      <c r="B215" s="300"/>
      <c r="C215" s="313">
        <v>11.65</v>
      </c>
      <c r="D215" s="313"/>
    </row>
    <row r="216" spans="2:4">
      <c r="B216" s="300"/>
      <c r="C216" s="313">
        <v>11.65</v>
      </c>
      <c r="D216" s="313"/>
    </row>
    <row r="217" spans="2:4">
      <c r="B217" s="300">
        <v>44924</v>
      </c>
      <c r="C217" s="313"/>
      <c r="D217" s="313">
        <v>20000</v>
      </c>
    </row>
    <row r="218" spans="2:4">
      <c r="B218" s="300"/>
      <c r="C218" s="313">
        <v>1615.52</v>
      </c>
      <c r="D218" s="313"/>
    </row>
    <row r="219" spans="2:4">
      <c r="B219" s="300"/>
      <c r="C219" s="313">
        <v>812.45</v>
      </c>
      <c r="D219" s="313"/>
    </row>
    <row r="220" spans="2:4">
      <c r="B220" s="300"/>
      <c r="C220" s="313">
        <v>122524.7</v>
      </c>
      <c r="D220" s="313"/>
    </row>
    <row r="221" spans="2:4">
      <c r="B221" s="300"/>
      <c r="C221" s="313">
        <v>413</v>
      </c>
      <c r="D221" s="313"/>
    </row>
    <row r="222" spans="2:4">
      <c r="B222" s="300"/>
      <c r="C222" s="313">
        <v>16893</v>
      </c>
      <c r="D222" s="313"/>
    </row>
    <row r="223" spans="2:4">
      <c r="B223" s="300"/>
      <c r="C223" s="313">
        <v>1119.73</v>
      </c>
      <c r="D223" s="313"/>
    </row>
    <row r="224" spans="2:4">
      <c r="B224" s="300"/>
      <c r="C224" s="313">
        <v>1107</v>
      </c>
      <c r="D224" s="313"/>
    </row>
    <row r="225" spans="2:4">
      <c r="B225" s="300"/>
      <c r="C225" s="313">
        <v>322344.77</v>
      </c>
      <c r="D225" s="313"/>
    </row>
    <row r="226" spans="2:4">
      <c r="B226" s="300"/>
      <c r="C226" s="313">
        <v>11.65</v>
      </c>
      <c r="D226" s="313"/>
    </row>
    <row r="227" spans="2:4">
      <c r="B227" s="300"/>
      <c r="C227" s="313">
        <v>11.65</v>
      </c>
      <c r="D227" s="313"/>
    </row>
    <row r="228" spans="2:4">
      <c r="B228" s="300"/>
      <c r="C228" s="313">
        <v>11.65</v>
      </c>
      <c r="D228" s="313"/>
    </row>
    <row r="229" spans="2:4">
      <c r="B229" s="300"/>
      <c r="C229" s="313">
        <v>804.28</v>
      </c>
      <c r="D229" s="313"/>
    </row>
    <row r="230" spans="2:4">
      <c r="B230" s="300"/>
      <c r="C230" s="313">
        <v>6458.36</v>
      </c>
      <c r="D230" s="313"/>
    </row>
    <row r="231" spans="2:4">
      <c r="B231" s="300"/>
      <c r="C231" s="313"/>
      <c r="D231" s="313">
        <v>4021.26</v>
      </c>
    </row>
    <row r="232" spans="2:4">
      <c r="B232" s="300"/>
      <c r="C232" s="313"/>
      <c r="D232" s="313"/>
    </row>
    <row r="233" spans="2:4">
      <c r="B233" s="300"/>
      <c r="C233" s="313"/>
      <c r="D233" s="313"/>
    </row>
    <row r="234" spans="2:4">
      <c r="B234" s="300"/>
      <c r="C234" s="313"/>
      <c r="D234" s="313"/>
    </row>
    <row r="235" spans="2:4">
      <c r="B235" s="192"/>
      <c r="C235" s="236"/>
      <c r="D235" s="236"/>
    </row>
    <row r="236" spans="2:4">
      <c r="B236" s="192"/>
      <c r="C236" s="236"/>
      <c r="D236" s="236"/>
    </row>
    <row r="237" spans="2:4">
      <c r="B237" s="192"/>
      <c r="C237" s="236"/>
      <c r="D237" s="236"/>
    </row>
    <row r="238" spans="2:4">
      <c r="B238" s="192"/>
      <c r="C238" s="236"/>
      <c r="D238" s="236"/>
    </row>
    <row r="239" spans="2:4">
      <c r="B239" s="192"/>
      <c r="C239" s="236"/>
      <c r="D239" s="236"/>
    </row>
    <row r="240" spans="2:4">
      <c r="B240" s="192"/>
      <c r="C240" s="236"/>
      <c r="D240" s="236"/>
    </row>
    <row r="241" spans="2:4">
      <c r="B241" s="192"/>
      <c r="C241" s="236"/>
      <c r="D241" s="236"/>
    </row>
    <row r="242" spans="2:4">
      <c r="B242" s="192"/>
      <c r="C242" s="236"/>
      <c r="D242" s="236"/>
    </row>
    <row r="243" spans="2:4">
      <c r="B243" s="192"/>
      <c r="C243" s="236"/>
      <c r="D243" s="236"/>
    </row>
    <row r="244" spans="2:4">
      <c r="B244" s="192"/>
      <c r="C244" s="236"/>
      <c r="D244" s="236"/>
    </row>
    <row r="245" spans="2:4">
      <c r="B245" s="192"/>
      <c r="C245" s="236"/>
      <c r="D245" s="236"/>
    </row>
    <row r="246" spans="2:4">
      <c r="B246" s="192"/>
      <c r="C246" s="236"/>
      <c r="D246" s="236"/>
    </row>
    <row r="247" spans="2:4">
      <c r="B247" s="192"/>
      <c r="C247" s="236"/>
      <c r="D247" s="236"/>
    </row>
    <row r="248" spans="2:4">
      <c r="B248" s="192"/>
      <c r="C248" s="236"/>
      <c r="D248" s="236"/>
    </row>
    <row r="249" spans="2:4">
      <c r="B249" s="192"/>
      <c r="C249" s="236"/>
      <c r="D249" s="236"/>
    </row>
    <row r="250" spans="2:4">
      <c r="B250" s="192"/>
      <c r="C250" s="236"/>
      <c r="D250" s="236"/>
    </row>
    <row r="251" spans="2:4">
      <c r="B251" s="192"/>
      <c r="C251" s="236"/>
      <c r="D251" s="236"/>
    </row>
    <row r="252" spans="2:4">
      <c r="B252" s="192"/>
      <c r="C252" s="236"/>
      <c r="D252" s="236"/>
    </row>
    <row r="253" spans="2:4">
      <c r="B253" s="192"/>
      <c r="C253" s="236"/>
      <c r="D253" s="236"/>
    </row>
    <row r="254" spans="2:4">
      <c r="B254" s="192"/>
      <c r="C254" s="236"/>
      <c r="D254" s="236"/>
    </row>
    <row r="255" spans="2:4">
      <c r="B255" s="192"/>
      <c r="C255" s="236"/>
      <c r="D255" s="236"/>
    </row>
    <row r="256" spans="2:4">
      <c r="B256" s="192"/>
      <c r="C256" s="236"/>
      <c r="D256" s="236"/>
    </row>
    <row r="257" spans="2:4">
      <c r="B257" s="192"/>
      <c r="C257" s="236"/>
      <c r="D257" s="236"/>
    </row>
    <row r="258" spans="2:4">
      <c r="B258" s="192"/>
      <c r="C258" s="236"/>
      <c r="D258" s="236"/>
    </row>
    <row r="259" spans="2:4">
      <c r="B259" s="192"/>
      <c r="C259" s="236"/>
      <c r="D259" s="236"/>
    </row>
    <row r="260" spans="2:4">
      <c r="B260" s="192"/>
      <c r="C260" s="236"/>
      <c r="D260" s="236"/>
    </row>
    <row r="261" spans="2:4">
      <c r="B261" s="192"/>
      <c r="C261" s="236"/>
      <c r="D261" s="236"/>
    </row>
    <row r="262" spans="2:4">
      <c r="B262" s="192"/>
      <c r="C262" s="236"/>
      <c r="D262" s="236"/>
    </row>
    <row r="263" spans="2:4">
      <c r="B263" s="192"/>
      <c r="C263" s="236"/>
      <c r="D263" s="236"/>
    </row>
    <row r="264" spans="2:4">
      <c r="B264" s="192"/>
      <c r="C264" s="236"/>
      <c r="D264" s="236"/>
    </row>
    <row r="265" spans="2:4">
      <c r="B265" s="192"/>
      <c r="C265" s="236"/>
      <c r="D265" s="236"/>
    </row>
    <row r="266" spans="2:4">
      <c r="B266" s="192"/>
      <c r="C266" s="236"/>
      <c r="D266" s="236"/>
    </row>
    <row r="267" spans="2:4">
      <c r="B267" s="192"/>
      <c r="C267" s="236"/>
      <c r="D267" s="236"/>
    </row>
    <row r="268" spans="2:4">
      <c r="B268" s="192"/>
      <c r="C268" s="236"/>
      <c r="D268" s="236"/>
    </row>
    <row r="269" spans="2:4">
      <c r="B269" s="192"/>
      <c r="C269" s="236"/>
      <c r="D269" s="236"/>
    </row>
    <row r="270" spans="2:4">
      <c r="B270" s="192"/>
      <c r="C270" s="236"/>
      <c r="D270" s="236"/>
    </row>
    <row r="271" spans="2:4">
      <c r="B271" s="192"/>
      <c r="C271" s="236"/>
      <c r="D271" s="236"/>
    </row>
    <row r="272" spans="2:4">
      <c r="B272" s="192"/>
      <c r="C272" s="236"/>
      <c r="D272" s="236"/>
    </row>
    <row r="273" spans="2:4">
      <c r="B273" s="192"/>
      <c r="C273" s="236"/>
      <c r="D273" s="236"/>
    </row>
    <row r="274" spans="2:4">
      <c r="B274" s="192"/>
      <c r="C274" s="236"/>
      <c r="D274" s="236"/>
    </row>
    <row r="275" spans="2:4">
      <c r="B275" s="192"/>
      <c r="C275" s="236"/>
      <c r="D275" s="236"/>
    </row>
    <row r="276" spans="2:4">
      <c r="B276" s="192"/>
      <c r="C276" s="236"/>
      <c r="D276" s="236"/>
    </row>
    <row r="277" spans="2:4">
      <c r="B277" s="192"/>
      <c r="C277" s="236"/>
      <c r="D277" s="236"/>
    </row>
    <row r="278" spans="2:4">
      <c r="B278" s="192"/>
      <c r="C278" s="236"/>
      <c r="D278" s="236"/>
    </row>
    <row r="279" spans="2:4">
      <c r="B279" s="192"/>
      <c r="C279" s="236"/>
      <c r="D279" s="236"/>
    </row>
    <row r="280" spans="2:4">
      <c r="B280" s="192"/>
      <c r="C280" s="236"/>
      <c r="D280" s="236"/>
    </row>
    <row r="281" spans="2:4">
      <c r="B281" s="192"/>
      <c r="C281" s="236"/>
      <c r="D281" s="236"/>
    </row>
    <row r="282" spans="2:4">
      <c r="B282" s="192"/>
      <c r="C282" s="236"/>
      <c r="D282" s="236"/>
    </row>
    <row r="283" spans="2:4">
      <c r="B283" s="192"/>
      <c r="C283" s="236"/>
      <c r="D283" s="236"/>
    </row>
    <row r="284" spans="2:4">
      <c r="B284" s="192"/>
      <c r="C284" s="236"/>
      <c r="D284" s="236"/>
    </row>
    <row r="285" spans="2:4">
      <c r="B285" s="192"/>
      <c r="C285" s="236"/>
      <c r="D285" s="236"/>
    </row>
    <row r="286" spans="2:4">
      <c r="B286" s="192"/>
      <c r="C286" s="236"/>
      <c r="D286" s="236"/>
    </row>
    <row r="287" spans="2:4">
      <c r="B287" s="192"/>
      <c r="C287" s="236"/>
      <c r="D287" s="236"/>
    </row>
    <row r="288" spans="2:4">
      <c r="B288" s="192"/>
      <c r="C288" s="236"/>
      <c r="D288" s="236"/>
    </row>
    <row r="289" spans="2:4">
      <c r="B289" s="192"/>
      <c r="C289" s="236"/>
      <c r="D289" s="236"/>
    </row>
    <row r="290" spans="2:4">
      <c r="B290" s="192"/>
      <c r="C290" s="236"/>
      <c r="D290" s="236"/>
    </row>
    <row r="291" spans="2:4">
      <c r="B291" s="192"/>
      <c r="C291" s="236"/>
      <c r="D291" s="236"/>
    </row>
    <row r="292" spans="2:4">
      <c r="B292" s="192"/>
      <c r="C292" s="236"/>
      <c r="D292" s="236"/>
    </row>
    <row r="293" spans="2:4">
      <c r="B293" s="192"/>
      <c r="C293" s="236"/>
      <c r="D293" s="236"/>
    </row>
    <row r="294" spans="2:4">
      <c r="B294" s="192"/>
      <c r="C294" s="236"/>
      <c r="D294" s="236"/>
    </row>
    <row r="295" spans="2:4">
      <c r="B295" s="192"/>
      <c r="C295" s="236"/>
      <c r="D295" s="236"/>
    </row>
    <row r="296" spans="2:4">
      <c r="B296" s="192"/>
      <c r="C296" s="236"/>
      <c r="D296" s="236"/>
    </row>
    <row r="297" spans="2:4">
      <c r="B297" s="192"/>
      <c r="C297" s="236"/>
      <c r="D297" s="236"/>
    </row>
    <row r="298" spans="2:4">
      <c r="B298" s="192"/>
      <c r="C298" s="236"/>
      <c r="D298" s="236"/>
    </row>
    <row r="299" spans="2:4">
      <c r="B299" s="192"/>
      <c r="C299" s="236"/>
      <c r="D299" s="236"/>
    </row>
    <row r="300" spans="2:4">
      <c r="B300" s="192"/>
      <c r="C300" s="236"/>
      <c r="D300" s="236"/>
    </row>
    <row r="301" spans="2:4">
      <c r="B301" s="192"/>
      <c r="C301" s="236"/>
      <c r="D301" s="236"/>
    </row>
    <row r="302" spans="2:4">
      <c r="B302" s="192"/>
      <c r="C302" s="236"/>
      <c r="D302" s="236"/>
    </row>
    <row r="303" spans="2:4">
      <c r="B303" s="192"/>
      <c r="C303" s="236"/>
      <c r="D303" s="236"/>
    </row>
    <row r="304" spans="2:4">
      <c r="B304" s="192"/>
      <c r="C304" s="236"/>
      <c r="D304" s="236"/>
    </row>
    <row r="305" spans="2:4">
      <c r="B305" s="192"/>
      <c r="C305" s="236"/>
      <c r="D305" s="236"/>
    </row>
    <row r="306" spans="2:4">
      <c r="B306" s="192"/>
      <c r="C306" s="236"/>
      <c r="D306" s="236"/>
    </row>
    <row r="307" spans="2:4">
      <c r="B307" s="192"/>
      <c r="C307" s="236"/>
      <c r="D307" s="236"/>
    </row>
    <row r="308" spans="2:4">
      <c r="B308" s="192"/>
      <c r="C308" s="236"/>
      <c r="D308" s="236"/>
    </row>
    <row r="309" spans="2:4">
      <c r="B309" s="192"/>
      <c r="C309" s="236"/>
      <c r="D309" s="236"/>
    </row>
    <row r="310" spans="2:4">
      <c r="B310" s="192"/>
      <c r="C310" s="236"/>
      <c r="D310" s="236"/>
    </row>
    <row r="311" spans="2:4">
      <c r="B311" s="192"/>
      <c r="C311" s="236"/>
      <c r="D311" s="236"/>
    </row>
    <row r="312" spans="2:4">
      <c r="B312" s="192"/>
      <c r="C312" s="236"/>
      <c r="D312" s="236"/>
    </row>
    <row r="313" spans="2:4">
      <c r="B313" s="192"/>
      <c r="C313" s="236"/>
      <c r="D313" s="236"/>
    </row>
    <row r="314" spans="2:4">
      <c r="B314" s="192"/>
      <c r="C314" s="236"/>
      <c r="D314" s="236"/>
    </row>
    <row r="315" spans="2:4">
      <c r="B315" s="192"/>
      <c r="C315" s="236"/>
      <c r="D315" s="236"/>
    </row>
    <row r="316" spans="2:4">
      <c r="B316" s="192"/>
      <c r="C316" s="236"/>
      <c r="D316" s="236"/>
    </row>
    <row r="317" spans="2:4">
      <c r="B317" s="192"/>
      <c r="C317" s="236"/>
      <c r="D317" s="236"/>
    </row>
    <row r="318" spans="2:4">
      <c r="B318" s="192"/>
      <c r="C318" s="236"/>
      <c r="D318" s="236"/>
    </row>
    <row r="319" spans="2:4">
      <c r="B319" s="192"/>
      <c r="C319" s="236"/>
      <c r="D319" s="236"/>
    </row>
    <row r="320" spans="2:4">
      <c r="B320" s="192"/>
      <c r="C320" s="236"/>
      <c r="D320" s="236"/>
    </row>
    <row r="321" spans="2:4">
      <c r="B321" s="192"/>
      <c r="C321" s="236"/>
      <c r="D321" s="236"/>
    </row>
    <row r="322" spans="2:4">
      <c r="B322" s="192"/>
      <c r="C322" s="236"/>
      <c r="D322" s="236"/>
    </row>
    <row r="323" spans="2:4">
      <c r="B323" s="192"/>
      <c r="C323" s="236"/>
      <c r="D323" s="236"/>
    </row>
    <row r="324" spans="2:4">
      <c r="B324" s="192"/>
      <c r="C324" s="236"/>
      <c r="D324" s="236"/>
    </row>
    <row r="325" spans="2:4">
      <c r="B325" s="192"/>
      <c r="C325" s="236"/>
      <c r="D325" s="236"/>
    </row>
    <row r="326" spans="2:4">
      <c r="B326" s="192"/>
      <c r="C326" s="236"/>
      <c r="D326" s="236"/>
    </row>
    <row r="327" spans="2:4">
      <c r="B327" s="192"/>
      <c r="C327" s="236"/>
      <c r="D327" s="236"/>
    </row>
    <row r="328" spans="2:4">
      <c r="B328" s="192"/>
      <c r="C328" s="236"/>
      <c r="D328" s="236"/>
    </row>
    <row r="329" spans="2:4">
      <c r="B329" s="192"/>
      <c r="C329" s="236"/>
      <c r="D329" s="236"/>
    </row>
    <row r="330" spans="2:4">
      <c r="B330" s="192"/>
      <c r="C330" s="236"/>
      <c r="D330" s="236"/>
    </row>
    <row r="331" spans="2:4">
      <c r="B331" s="192"/>
      <c r="C331" s="236"/>
      <c r="D331" s="236"/>
    </row>
    <row r="332" spans="2:4">
      <c r="B332" s="192"/>
      <c r="C332" s="236"/>
      <c r="D332" s="236"/>
    </row>
    <row r="333" spans="2:4">
      <c r="B333" s="192"/>
      <c r="C333" s="236"/>
      <c r="D333" s="236"/>
    </row>
    <row r="334" spans="2:4">
      <c r="B334" s="192"/>
      <c r="C334" s="236"/>
      <c r="D334" s="236"/>
    </row>
    <row r="335" spans="2:4">
      <c r="B335" s="192"/>
      <c r="C335" s="236"/>
      <c r="D335" s="236"/>
    </row>
    <row r="336" spans="2:4">
      <c r="B336" s="192"/>
      <c r="C336" s="236"/>
      <c r="D336" s="236"/>
    </row>
    <row r="337" spans="2:5">
      <c r="B337" s="192"/>
      <c r="C337" s="236"/>
      <c r="D337" s="236"/>
    </row>
    <row r="338" spans="2:5">
      <c r="B338" s="192"/>
      <c r="C338" s="236"/>
      <c r="D338" s="236"/>
    </row>
    <row r="339" spans="2:5">
      <c r="B339" s="192"/>
      <c r="C339" s="236"/>
      <c r="D339" s="236"/>
    </row>
    <row r="340" spans="2:5">
      <c r="B340" s="192"/>
      <c r="C340" s="236"/>
      <c r="D340" s="236"/>
    </row>
    <row r="341" spans="2:5">
      <c r="B341" s="192"/>
      <c r="C341" s="236"/>
      <c r="D341" s="236"/>
    </row>
    <row r="342" spans="2:5">
      <c r="B342" s="192"/>
      <c r="C342" s="236"/>
      <c r="D342" s="236"/>
    </row>
    <row r="343" spans="2:5">
      <c r="B343" s="192"/>
      <c r="C343" s="236"/>
      <c r="D343" s="236"/>
    </row>
    <row r="344" spans="2:5">
      <c r="B344" s="192"/>
      <c r="C344" s="236"/>
      <c r="D344" s="236"/>
    </row>
    <row r="345" spans="2:5">
      <c r="B345" s="192"/>
      <c r="C345" s="236"/>
      <c r="D345" s="236"/>
    </row>
    <row r="346" spans="2:5">
      <c r="B346" s="192"/>
      <c r="C346" s="236"/>
      <c r="D346" s="236"/>
    </row>
    <row r="347" spans="2:5">
      <c r="B347" s="192"/>
      <c r="C347" s="236"/>
      <c r="D347" s="236"/>
    </row>
    <row r="348" spans="2:5">
      <c r="B348" s="192"/>
      <c r="C348" s="236"/>
      <c r="D348" s="236"/>
    </row>
    <row r="349" spans="2:5">
      <c r="B349" s="192"/>
      <c r="C349" s="236">
        <v>0</v>
      </c>
      <c r="D349" s="236">
        <v>0</v>
      </c>
    </row>
    <row r="350" spans="2:5">
      <c r="B350" s="239" t="s">
        <v>105</v>
      </c>
      <c r="C350" s="237">
        <f>SUM(C15:C349)</f>
        <v>2779792.1209999952</v>
      </c>
      <c r="D350" s="237">
        <f>SUM(D15:D349)</f>
        <v>2784816.79</v>
      </c>
    </row>
    <row r="351" spans="2:5">
      <c r="B351" s="908" t="s">
        <v>140</v>
      </c>
      <c r="C351" s="908"/>
      <c r="D351" s="238">
        <f>D13-C350+D350</f>
        <v>5558.3190000047907</v>
      </c>
      <c r="E351" s="229"/>
    </row>
    <row r="354" spans="2:5">
      <c r="E354" s="229"/>
    </row>
    <row r="356" spans="2:5">
      <c r="B356" s="881" t="s">
        <v>141</v>
      </c>
      <c r="C356" s="881"/>
      <c r="D356" s="881"/>
    </row>
    <row r="357" spans="2:5">
      <c r="B357" s="882" t="s">
        <v>142</v>
      </c>
      <c r="C357" s="882"/>
      <c r="D357" s="882"/>
    </row>
  </sheetData>
  <sheetProtection password="B090" sheet="1" objects="1" scenarios="1"/>
  <mergeCells count="9">
    <mergeCell ref="A3:E3"/>
    <mergeCell ref="B13:C13"/>
    <mergeCell ref="B351:C351"/>
    <mergeCell ref="B356:D356"/>
    <mergeCell ref="B357:D357"/>
    <mergeCell ref="A8:E8"/>
    <mergeCell ref="A10:E10"/>
    <mergeCell ref="A5:E5"/>
    <mergeCell ref="A4:E4"/>
  </mergeCells>
  <pageMargins left="0.51181102362204722" right="0.51181102362204722" top="0.78740157480314965" bottom="0.78740157480314965" header="0.31496062992125984" footer="0.31496062992125984"/>
  <pageSetup paperSize="9" scale="64" orientation="portrait" r:id="rId1"/>
  <rowBreaks count="3" manualBreakCount="3">
    <brk id="74" max="16383" man="1"/>
    <brk id="140" max="16383" man="1"/>
    <brk id="20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56"/>
  <sheetViews>
    <sheetView workbookViewId="0">
      <selection activeCell="D36" sqref="D36"/>
    </sheetView>
  </sheetViews>
  <sheetFormatPr defaultColWidth="9.140625" defaultRowHeight="15"/>
  <cols>
    <col min="1" max="1" width="25.5703125" style="1" customWidth="1"/>
    <col min="2" max="4" width="29.140625" style="1" customWidth="1"/>
    <col min="5" max="5" width="26.28515625" style="1" customWidth="1"/>
    <col min="6" max="16384" width="9.140625" style="1"/>
  </cols>
  <sheetData>
    <row r="3" spans="1:5" ht="15.75">
      <c r="B3" s="906" t="s">
        <v>0</v>
      </c>
      <c r="C3" s="906"/>
      <c r="D3" s="906"/>
    </row>
    <row r="4" spans="1:5" ht="15.75">
      <c r="B4" s="906" t="s">
        <v>1</v>
      </c>
      <c r="C4" s="906"/>
      <c r="D4" s="906"/>
    </row>
    <row r="5" spans="1:5" ht="15.75">
      <c r="B5" s="906" t="s">
        <v>4</v>
      </c>
      <c r="C5" s="906"/>
      <c r="D5" s="906"/>
    </row>
    <row r="8" spans="1:5" ht="50.25" customHeight="1">
      <c r="A8" s="909" t="s">
        <v>135</v>
      </c>
      <c r="B8" s="914"/>
      <c r="C8" s="914"/>
      <c r="D8" s="914"/>
      <c r="E8" s="914"/>
    </row>
    <row r="10" spans="1:5" ht="46.5" customHeight="1">
      <c r="A10" s="915" t="s">
        <v>136</v>
      </c>
      <c r="B10" s="916"/>
      <c r="C10" s="916"/>
      <c r="D10" s="916"/>
      <c r="E10" s="916"/>
    </row>
    <row r="13" spans="1:5">
      <c r="B13" s="907" t="s">
        <v>137</v>
      </c>
      <c r="C13" s="907"/>
      <c r="D13" s="124">
        <v>0</v>
      </c>
    </row>
    <row r="14" spans="1:5">
      <c r="B14" s="125" t="s">
        <v>123</v>
      </c>
      <c r="C14" s="125" t="s">
        <v>138</v>
      </c>
      <c r="D14" s="125" t="s">
        <v>139</v>
      </c>
    </row>
    <row r="15" spans="1:5">
      <c r="B15" s="5"/>
      <c r="C15" s="126">
        <v>0</v>
      </c>
      <c r="D15" s="126">
        <v>0</v>
      </c>
    </row>
    <row r="16" spans="1:5">
      <c r="B16" s="5"/>
      <c r="C16" s="126">
        <v>0</v>
      </c>
      <c r="D16" s="126">
        <v>0</v>
      </c>
    </row>
    <row r="17" spans="2:4">
      <c r="B17" s="5"/>
      <c r="C17" s="126">
        <v>0</v>
      </c>
      <c r="D17" s="126">
        <v>0</v>
      </c>
    </row>
    <row r="18" spans="2:4">
      <c r="B18" s="5"/>
      <c r="C18" s="126">
        <v>0</v>
      </c>
      <c r="D18" s="126">
        <v>0</v>
      </c>
    </row>
    <row r="19" spans="2:4">
      <c r="B19" s="5"/>
      <c r="C19" s="126">
        <v>0</v>
      </c>
      <c r="D19" s="126">
        <v>0</v>
      </c>
    </row>
    <row r="20" spans="2:4">
      <c r="B20" s="5"/>
      <c r="C20" s="126">
        <v>0</v>
      </c>
      <c r="D20" s="126">
        <v>0</v>
      </c>
    </row>
    <row r="21" spans="2:4">
      <c r="B21" s="5"/>
      <c r="C21" s="126">
        <v>0</v>
      </c>
      <c r="D21" s="126">
        <v>0</v>
      </c>
    </row>
    <row r="22" spans="2:4">
      <c r="B22" s="5"/>
      <c r="C22" s="126">
        <v>0</v>
      </c>
      <c r="D22" s="126">
        <v>0</v>
      </c>
    </row>
    <row r="23" spans="2:4">
      <c r="B23" s="5"/>
      <c r="C23" s="126">
        <v>0</v>
      </c>
      <c r="D23" s="126">
        <v>0</v>
      </c>
    </row>
    <row r="24" spans="2:4">
      <c r="B24" s="5"/>
      <c r="C24" s="126">
        <v>0</v>
      </c>
      <c r="D24" s="126">
        <v>0</v>
      </c>
    </row>
    <row r="25" spans="2:4">
      <c r="B25" s="5"/>
      <c r="C25" s="126">
        <v>0</v>
      </c>
      <c r="D25" s="126">
        <v>0</v>
      </c>
    </row>
    <row r="26" spans="2:4">
      <c r="B26" s="5"/>
      <c r="C26" s="126">
        <v>0</v>
      </c>
      <c r="D26" s="126">
        <v>0</v>
      </c>
    </row>
    <row r="27" spans="2:4">
      <c r="B27" s="5"/>
      <c r="C27" s="126">
        <v>0</v>
      </c>
      <c r="D27" s="126">
        <v>0</v>
      </c>
    </row>
    <row r="28" spans="2:4">
      <c r="B28" s="5"/>
      <c r="C28" s="126">
        <v>0</v>
      </c>
      <c r="D28" s="126">
        <v>0</v>
      </c>
    </row>
    <row r="29" spans="2:4">
      <c r="B29" s="5"/>
      <c r="C29" s="126">
        <v>0</v>
      </c>
      <c r="D29" s="126">
        <v>0</v>
      </c>
    </row>
    <row r="30" spans="2:4">
      <c r="B30" s="5"/>
      <c r="C30" s="126">
        <v>0</v>
      </c>
      <c r="D30" s="126">
        <v>0</v>
      </c>
    </row>
    <row r="31" spans="2:4">
      <c r="B31" s="5"/>
      <c r="C31" s="126">
        <v>0</v>
      </c>
      <c r="D31" s="126">
        <v>0</v>
      </c>
    </row>
    <row r="32" spans="2:4">
      <c r="B32" s="5"/>
      <c r="C32" s="126">
        <v>0</v>
      </c>
      <c r="D32" s="126">
        <v>0</v>
      </c>
    </row>
    <row r="33" spans="2:4">
      <c r="B33" s="5"/>
      <c r="C33" s="126">
        <v>0</v>
      </c>
      <c r="D33" s="126">
        <v>0</v>
      </c>
    </row>
    <row r="34" spans="2:4">
      <c r="B34" s="5"/>
      <c r="C34" s="126">
        <v>0</v>
      </c>
      <c r="D34" s="126">
        <v>0</v>
      </c>
    </row>
    <row r="35" spans="2:4">
      <c r="B35" s="5"/>
      <c r="C35" s="126">
        <v>0</v>
      </c>
      <c r="D35" s="126">
        <v>0</v>
      </c>
    </row>
    <row r="36" spans="2:4">
      <c r="B36" s="5"/>
      <c r="C36" s="126">
        <v>0</v>
      </c>
      <c r="D36" s="126">
        <v>0</v>
      </c>
    </row>
    <row r="37" spans="2:4">
      <c r="B37" s="5"/>
      <c r="C37" s="126">
        <v>0</v>
      </c>
      <c r="D37" s="126">
        <v>0</v>
      </c>
    </row>
    <row r="38" spans="2:4">
      <c r="B38" s="5"/>
      <c r="C38" s="126">
        <v>0</v>
      </c>
      <c r="D38" s="126">
        <v>0</v>
      </c>
    </row>
    <row r="39" spans="2:4">
      <c r="B39" s="5"/>
      <c r="C39" s="126">
        <v>0</v>
      </c>
      <c r="D39" s="126">
        <v>0</v>
      </c>
    </row>
    <row r="40" spans="2:4">
      <c r="B40" s="5"/>
      <c r="C40" s="126">
        <v>0</v>
      </c>
      <c r="D40" s="126">
        <v>0</v>
      </c>
    </row>
    <row r="41" spans="2:4">
      <c r="B41" s="5"/>
      <c r="C41" s="126">
        <v>0</v>
      </c>
      <c r="D41" s="126">
        <v>0</v>
      </c>
    </row>
    <row r="42" spans="2:4">
      <c r="B42" s="5"/>
      <c r="C42" s="126">
        <v>0</v>
      </c>
      <c r="D42" s="126">
        <v>0</v>
      </c>
    </row>
    <row r="43" spans="2:4">
      <c r="B43" s="5"/>
      <c r="C43" s="126">
        <v>0</v>
      </c>
      <c r="D43" s="126">
        <v>0</v>
      </c>
    </row>
    <row r="44" spans="2:4">
      <c r="B44" s="5"/>
      <c r="C44" s="126">
        <v>0</v>
      </c>
      <c r="D44" s="126">
        <v>0</v>
      </c>
    </row>
    <row r="45" spans="2:4">
      <c r="B45" s="5"/>
      <c r="C45" s="126">
        <v>0</v>
      </c>
      <c r="D45" s="126">
        <v>0</v>
      </c>
    </row>
    <row r="46" spans="2:4">
      <c r="B46" s="5"/>
      <c r="C46" s="126">
        <v>0</v>
      </c>
      <c r="D46" s="126">
        <v>0</v>
      </c>
    </row>
    <row r="47" spans="2:4">
      <c r="B47" s="5"/>
      <c r="C47" s="126">
        <v>0</v>
      </c>
      <c r="D47" s="126">
        <v>0</v>
      </c>
    </row>
    <row r="48" spans="2:4">
      <c r="B48" s="5"/>
      <c r="C48" s="126">
        <v>0</v>
      </c>
      <c r="D48" s="126">
        <v>0</v>
      </c>
    </row>
    <row r="49" spans="2:4">
      <c r="B49" s="5"/>
      <c r="C49" s="126">
        <v>0</v>
      </c>
      <c r="D49" s="126">
        <v>0</v>
      </c>
    </row>
    <row r="50" spans="2:4">
      <c r="B50" s="5"/>
      <c r="C50" s="126">
        <v>0</v>
      </c>
      <c r="D50" s="126">
        <v>0</v>
      </c>
    </row>
    <row r="51" spans="2:4">
      <c r="B51" s="5"/>
      <c r="C51" s="126">
        <v>0</v>
      </c>
      <c r="D51" s="126">
        <v>0</v>
      </c>
    </row>
    <row r="52" spans="2:4">
      <c r="B52" s="5"/>
      <c r="C52" s="126">
        <v>0</v>
      </c>
      <c r="D52" s="126">
        <v>0</v>
      </c>
    </row>
    <row r="53" spans="2:4">
      <c r="B53" s="5"/>
      <c r="C53" s="126">
        <v>0</v>
      </c>
      <c r="D53" s="126">
        <v>0</v>
      </c>
    </row>
    <row r="54" spans="2:4">
      <c r="B54" s="5"/>
      <c r="C54" s="126">
        <v>0</v>
      </c>
      <c r="D54" s="126">
        <v>0</v>
      </c>
    </row>
    <row r="55" spans="2:4">
      <c r="B55" s="5"/>
      <c r="C55" s="126">
        <v>0</v>
      </c>
      <c r="D55" s="126">
        <v>0</v>
      </c>
    </row>
    <row r="56" spans="2:4">
      <c r="B56" s="5"/>
      <c r="C56" s="126">
        <v>0</v>
      </c>
      <c r="D56" s="126">
        <v>0</v>
      </c>
    </row>
    <row r="57" spans="2:4">
      <c r="B57" s="5"/>
      <c r="C57" s="126">
        <v>0</v>
      </c>
      <c r="D57" s="126">
        <v>0</v>
      </c>
    </row>
    <row r="58" spans="2:4">
      <c r="B58" s="5"/>
      <c r="C58" s="126">
        <v>0</v>
      </c>
      <c r="D58" s="126">
        <v>0</v>
      </c>
    </row>
    <row r="59" spans="2:4">
      <c r="B59" s="5"/>
      <c r="C59" s="126">
        <v>0</v>
      </c>
      <c r="D59" s="126">
        <v>0</v>
      </c>
    </row>
    <row r="60" spans="2:4">
      <c r="B60" s="5"/>
      <c r="C60" s="126">
        <v>0</v>
      </c>
      <c r="D60" s="126">
        <v>0</v>
      </c>
    </row>
    <row r="61" spans="2:4">
      <c r="B61" s="5"/>
      <c r="C61" s="126">
        <v>0</v>
      </c>
      <c r="D61" s="126">
        <v>0</v>
      </c>
    </row>
    <row r="62" spans="2:4">
      <c r="B62" s="5"/>
      <c r="C62" s="126">
        <v>0</v>
      </c>
      <c r="D62" s="126">
        <v>0</v>
      </c>
    </row>
    <row r="63" spans="2:4">
      <c r="B63" s="5"/>
      <c r="C63" s="126">
        <v>0</v>
      </c>
      <c r="D63" s="126">
        <v>0</v>
      </c>
    </row>
    <row r="64" spans="2:4">
      <c r="B64" s="5"/>
      <c r="C64" s="126">
        <v>0</v>
      </c>
      <c r="D64" s="126">
        <v>0</v>
      </c>
    </row>
    <row r="65" spans="2:4">
      <c r="B65" s="5"/>
      <c r="C65" s="126">
        <v>0</v>
      </c>
      <c r="D65" s="126">
        <v>0</v>
      </c>
    </row>
    <row r="66" spans="2:4">
      <c r="B66" s="5"/>
      <c r="C66" s="126">
        <v>0</v>
      </c>
      <c r="D66" s="126">
        <v>0</v>
      </c>
    </row>
    <row r="67" spans="2:4">
      <c r="B67" s="5"/>
      <c r="C67" s="126">
        <v>0</v>
      </c>
      <c r="D67" s="126">
        <v>0</v>
      </c>
    </row>
    <row r="68" spans="2:4">
      <c r="B68" s="5"/>
      <c r="C68" s="126">
        <v>0</v>
      </c>
      <c r="D68" s="126">
        <v>0</v>
      </c>
    </row>
    <row r="69" spans="2:4">
      <c r="B69" s="5"/>
      <c r="C69" s="126">
        <v>0</v>
      </c>
      <c r="D69" s="126">
        <v>0</v>
      </c>
    </row>
    <row r="70" spans="2:4">
      <c r="B70" s="5"/>
      <c r="C70" s="126">
        <v>0</v>
      </c>
      <c r="D70" s="126">
        <v>0</v>
      </c>
    </row>
    <row r="71" spans="2:4">
      <c r="B71" s="5"/>
      <c r="C71" s="126">
        <v>0</v>
      </c>
      <c r="D71" s="126">
        <v>0</v>
      </c>
    </row>
    <row r="72" spans="2:4">
      <c r="B72" s="5"/>
      <c r="C72" s="126">
        <v>0</v>
      </c>
      <c r="D72" s="126">
        <v>0</v>
      </c>
    </row>
    <row r="73" spans="2:4">
      <c r="B73" s="5"/>
      <c r="C73" s="126">
        <v>0</v>
      </c>
      <c r="D73" s="126">
        <v>0</v>
      </c>
    </row>
    <row r="74" spans="2:4">
      <c r="B74" s="5"/>
      <c r="C74" s="126">
        <v>0</v>
      </c>
      <c r="D74" s="126">
        <v>0</v>
      </c>
    </row>
    <row r="75" spans="2:4">
      <c r="B75" s="5"/>
      <c r="C75" s="126">
        <v>0</v>
      </c>
      <c r="D75" s="126">
        <v>0</v>
      </c>
    </row>
    <row r="76" spans="2:4">
      <c r="B76" s="5"/>
      <c r="C76" s="126">
        <v>0</v>
      </c>
      <c r="D76" s="126">
        <v>0</v>
      </c>
    </row>
    <row r="77" spans="2:4">
      <c r="B77" s="5"/>
      <c r="C77" s="126">
        <v>0</v>
      </c>
      <c r="D77" s="126">
        <v>0</v>
      </c>
    </row>
    <row r="78" spans="2:4">
      <c r="B78" s="5"/>
      <c r="C78" s="126">
        <v>0</v>
      </c>
      <c r="D78" s="126">
        <v>0</v>
      </c>
    </row>
    <row r="79" spans="2:4">
      <c r="B79" s="5"/>
      <c r="C79" s="126">
        <v>0</v>
      </c>
      <c r="D79" s="126">
        <v>0</v>
      </c>
    </row>
    <row r="80" spans="2:4">
      <c r="B80" s="5"/>
      <c r="C80" s="126">
        <v>0</v>
      </c>
      <c r="D80" s="126">
        <v>0</v>
      </c>
    </row>
    <row r="81" spans="2:4">
      <c r="B81" s="5"/>
      <c r="C81" s="126">
        <v>0</v>
      </c>
      <c r="D81" s="126">
        <v>0</v>
      </c>
    </row>
    <row r="82" spans="2:4">
      <c r="B82" s="5"/>
      <c r="C82" s="126">
        <v>0</v>
      </c>
      <c r="D82" s="126">
        <v>0</v>
      </c>
    </row>
    <row r="83" spans="2:4">
      <c r="B83" s="5"/>
      <c r="C83" s="126">
        <v>0</v>
      </c>
      <c r="D83" s="126">
        <v>0</v>
      </c>
    </row>
    <row r="84" spans="2:4">
      <c r="B84" s="5"/>
      <c r="C84" s="126">
        <v>0</v>
      </c>
      <c r="D84" s="126">
        <v>0</v>
      </c>
    </row>
    <row r="85" spans="2:4">
      <c r="B85" s="5"/>
      <c r="C85" s="126">
        <v>0</v>
      </c>
      <c r="D85" s="126">
        <v>0</v>
      </c>
    </row>
    <row r="86" spans="2:4">
      <c r="B86" s="5"/>
      <c r="C86" s="126">
        <v>0</v>
      </c>
      <c r="D86" s="126">
        <v>0</v>
      </c>
    </row>
    <row r="87" spans="2:4">
      <c r="B87" s="5"/>
      <c r="C87" s="126">
        <v>0</v>
      </c>
      <c r="D87" s="126">
        <v>0</v>
      </c>
    </row>
    <row r="88" spans="2:4">
      <c r="B88" s="5"/>
      <c r="C88" s="126">
        <v>0</v>
      </c>
      <c r="D88" s="126">
        <v>0</v>
      </c>
    </row>
    <row r="89" spans="2:4">
      <c r="B89" s="5"/>
      <c r="C89" s="126">
        <v>0</v>
      </c>
      <c r="D89" s="126">
        <v>0</v>
      </c>
    </row>
    <row r="90" spans="2:4">
      <c r="B90" s="5"/>
      <c r="C90" s="126">
        <v>0</v>
      </c>
      <c r="D90" s="126">
        <v>0</v>
      </c>
    </row>
    <row r="91" spans="2:4">
      <c r="B91" s="5"/>
      <c r="C91" s="126">
        <v>0</v>
      </c>
      <c r="D91" s="126">
        <v>0</v>
      </c>
    </row>
    <row r="92" spans="2:4">
      <c r="B92" s="5"/>
      <c r="C92" s="126">
        <v>0</v>
      </c>
      <c r="D92" s="126">
        <v>0</v>
      </c>
    </row>
    <row r="93" spans="2:4">
      <c r="B93" s="5"/>
      <c r="C93" s="126">
        <v>0</v>
      </c>
      <c r="D93" s="126">
        <v>0</v>
      </c>
    </row>
    <row r="94" spans="2:4">
      <c r="B94" s="5"/>
      <c r="C94" s="126">
        <v>0</v>
      </c>
      <c r="D94" s="126">
        <v>0</v>
      </c>
    </row>
    <row r="95" spans="2:4">
      <c r="B95" s="5"/>
      <c r="C95" s="126">
        <v>0</v>
      </c>
      <c r="D95" s="126">
        <v>0</v>
      </c>
    </row>
    <row r="96" spans="2:4">
      <c r="B96" s="5"/>
      <c r="C96" s="126">
        <v>0</v>
      </c>
      <c r="D96" s="126">
        <v>0</v>
      </c>
    </row>
    <row r="97" spans="2:4">
      <c r="B97" s="5"/>
      <c r="C97" s="126">
        <v>0</v>
      </c>
      <c r="D97" s="126">
        <v>0</v>
      </c>
    </row>
    <row r="98" spans="2:4">
      <c r="B98" s="5"/>
      <c r="C98" s="126">
        <v>0</v>
      </c>
      <c r="D98" s="126">
        <v>0</v>
      </c>
    </row>
    <row r="99" spans="2:4">
      <c r="B99" s="5"/>
      <c r="C99" s="126">
        <v>0</v>
      </c>
      <c r="D99" s="126">
        <v>0</v>
      </c>
    </row>
    <row r="100" spans="2:4">
      <c r="B100" s="5"/>
      <c r="C100" s="126">
        <v>0</v>
      </c>
      <c r="D100" s="126">
        <v>0</v>
      </c>
    </row>
    <row r="101" spans="2:4">
      <c r="B101" s="5"/>
      <c r="C101" s="126">
        <v>0</v>
      </c>
      <c r="D101" s="126">
        <v>0</v>
      </c>
    </row>
    <row r="102" spans="2:4">
      <c r="B102" s="5"/>
      <c r="C102" s="126">
        <v>0</v>
      </c>
      <c r="D102" s="126">
        <v>0</v>
      </c>
    </row>
    <row r="103" spans="2:4">
      <c r="B103" s="5"/>
      <c r="C103" s="126">
        <v>0</v>
      </c>
      <c r="D103" s="126">
        <v>0</v>
      </c>
    </row>
    <row r="104" spans="2:4">
      <c r="B104" s="5"/>
      <c r="C104" s="126">
        <v>0</v>
      </c>
      <c r="D104" s="126">
        <v>0</v>
      </c>
    </row>
    <row r="105" spans="2:4">
      <c r="B105" s="5"/>
      <c r="C105" s="126">
        <v>0</v>
      </c>
      <c r="D105" s="126">
        <v>0</v>
      </c>
    </row>
    <row r="106" spans="2:4">
      <c r="B106" s="5"/>
      <c r="C106" s="126">
        <v>0</v>
      </c>
      <c r="D106" s="126">
        <v>0</v>
      </c>
    </row>
    <row r="107" spans="2:4">
      <c r="B107" s="5"/>
      <c r="C107" s="126">
        <v>0</v>
      </c>
      <c r="D107" s="126">
        <v>0</v>
      </c>
    </row>
    <row r="108" spans="2:4">
      <c r="B108" s="5"/>
      <c r="C108" s="126">
        <v>0</v>
      </c>
      <c r="D108" s="126">
        <v>0</v>
      </c>
    </row>
    <row r="109" spans="2:4">
      <c r="B109" s="5"/>
      <c r="C109" s="126">
        <v>0</v>
      </c>
      <c r="D109" s="126">
        <v>0</v>
      </c>
    </row>
    <row r="110" spans="2:4">
      <c r="B110" s="5"/>
      <c r="C110" s="126">
        <v>0</v>
      </c>
      <c r="D110" s="126">
        <v>0</v>
      </c>
    </row>
    <row r="111" spans="2:4">
      <c r="B111" s="5"/>
      <c r="C111" s="126">
        <v>0</v>
      </c>
      <c r="D111" s="126">
        <v>0</v>
      </c>
    </row>
    <row r="112" spans="2:4">
      <c r="B112" s="5"/>
      <c r="C112" s="126">
        <v>0</v>
      </c>
      <c r="D112" s="126">
        <v>0</v>
      </c>
    </row>
    <row r="113" spans="2:4">
      <c r="B113" s="5"/>
      <c r="C113" s="126">
        <v>0</v>
      </c>
      <c r="D113" s="126">
        <v>0</v>
      </c>
    </row>
    <row r="114" spans="2:4">
      <c r="B114" s="5"/>
      <c r="C114" s="126">
        <v>0</v>
      </c>
      <c r="D114" s="126">
        <v>0</v>
      </c>
    </row>
    <row r="115" spans="2:4">
      <c r="B115" s="5"/>
      <c r="C115" s="126">
        <v>0</v>
      </c>
      <c r="D115" s="126">
        <v>0</v>
      </c>
    </row>
    <row r="116" spans="2:4">
      <c r="B116" s="5"/>
      <c r="C116" s="126">
        <v>0</v>
      </c>
      <c r="D116" s="126">
        <v>0</v>
      </c>
    </row>
    <row r="117" spans="2:4">
      <c r="B117" s="5"/>
      <c r="C117" s="126">
        <v>0</v>
      </c>
      <c r="D117" s="126">
        <v>0</v>
      </c>
    </row>
    <row r="118" spans="2:4">
      <c r="B118" s="5"/>
      <c r="C118" s="126">
        <v>0</v>
      </c>
      <c r="D118" s="126">
        <v>0</v>
      </c>
    </row>
    <row r="119" spans="2:4">
      <c r="B119" s="5"/>
      <c r="C119" s="126">
        <v>0</v>
      </c>
      <c r="D119" s="126">
        <v>0</v>
      </c>
    </row>
    <row r="120" spans="2:4">
      <c r="B120" s="5"/>
      <c r="C120" s="126">
        <v>0</v>
      </c>
      <c r="D120" s="126">
        <v>0</v>
      </c>
    </row>
    <row r="121" spans="2:4">
      <c r="B121" s="5"/>
      <c r="C121" s="126">
        <v>0</v>
      </c>
      <c r="D121" s="126">
        <v>0</v>
      </c>
    </row>
    <row r="122" spans="2:4">
      <c r="B122" s="5"/>
      <c r="C122" s="126">
        <v>0</v>
      </c>
      <c r="D122" s="126">
        <v>0</v>
      </c>
    </row>
    <row r="123" spans="2:4">
      <c r="B123" s="5"/>
      <c r="C123" s="126">
        <v>0</v>
      </c>
      <c r="D123" s="126">
        <v>0</v>
      </c>
    </row>
    <row r="124" spans="2:4">
      <c r="B124" s="5"/>
      <c r="C124" s="126">
        <v>0</v>
      </c>
      <c r="D124" s="126">
        <v>0</v>
      </c>
    </row>
    <row r="125" spans="2:4">
      <c r="B125" s="5"/>
      <c r="C125" s="126">
        <v>0</v>
      </c>
      <c r="D125" s="126">
        <v>0</v>
      </c>
    </row>
    <row r="126" spans="2:4">
      <c r="B126" s="5"/>
      <c r="C126" s="126">
        <v>0</v>
      </c>
      <c r="D126" s="126">
        <v>0</v>
      </c>
    </row>
    <row r="127" spans="2:4">
      <c r="B127" s="5"/>
      <c r="C127" s="126">
        <v>0</v>
      </c>
      <c r="D127" s="126">
        <v>0</v>
      </c>
    </row>
    <row r="128" spans="2:4">
      <c r="B128" s="5"/>
      <c r="C128" s="126">
        <v>0</v>
      </c>
      <c r="D128" s="126">
        <v>0</v>
      </c>
    </row>
    <row r="129" spans="2:4">
      <c r="B129" s="5"/>
      <c r="C129" s="126">
        <v>0</v>
      </c>
      <c r="D129" s="126">
        <v>0</v>
      </c>
    </row>
    <row r="130" spans="2:4">
      <c r="B130" s="5"/>
      <c r="C130" s="126">
        <v>0</v>
      </c>
      <c r="D130" s="126">
        <v>0</v>
      </c>
    </row>
    <row r="131" spans="2:4">
      <c r="B131" s="5"/>
      <c r="C131" s="126">
        <v>0</v>
      </c>
      <c r="D131" s="126">
        <v>0</v>
      </c>
    </row>
    <row r="132" spans="2:4">
      <c r="B132" s="5"/>
      <c r="C132" s="126">
        <v>0</v>
      </c>
      <c r="D132" s="126">
        <v>0</v>
      </c>
    </row>
    <row r="133" spans="2:4">
      <c r="B133" s="5"/>
      <c r="C133" s="126">
        <v>0</v>
      </c>
      <c r="D133" s="126">
        <v>0</v>
      </c>
    </row>
    <row r="134" spans="2:4">
      <c r="B134" s="5"/>
      <c r="C134" s="126">
        <v>0</v>
      </c>
      <c r="D134" s="126">
        <v>0</v>
      </c>
    </row>
    <row r="135" spans="2:4">
      <c r="B135" s="5"/>
      <c r="C135" s="126">
        <v>0</v>
      </c>
      <c r="D135" s="126">
        <v>0</v>
      </c>
    </row>
    <row r="136" spans="2:4">
      <c r="B136" s="5"/>
      <c r="C136" s="126">
        <v>0</v>
      </c>
      <c r="D136" s="126">
        <v>0</v>
      </c>
    </row>
    <row r="137" spans="2:4">
      <c r="B137" s="5"/>
      <c r="C137" s="126">
        <v>0</v>
      </c>
      <c r="D137" s="126">
        <v>0</v>
      </c>
    </row>
    <row r="138" spans="2:4">
      <c r="B138" s="5"/>
      <c r="C138" s="126">
        <v>0</v>
      </c>
      <c r="D138" s="126">
        <v>0</v>
      </c>
    </row>
    <row r="139" spans="2:4">
      <c r="B139" s="5"/>
      <c r="C139" s="126">
        <v>0</v>
      </c>
      <c r="D139" s="126">
        <v>0</v>
      </c>
    </row>
    <row r="140" spans="2:4">
      <c r="B140" s="5"/>
      <c r="C140" s="126">
        <v>0</v>
      </c>
      <c r="D140" s="126">
        <v>0</v>
      </c>
    </row>
    <row r="141" spans="2:4">
      <c r="B141" s="5"/>
      <c r="C141" s="126">
        <v>0</v>
      </c>
      <c r="D141" s="126">
        <v>0</v>
      </c>
    </row>
    <row r="142" spans="2:4">
      <c r="B142" s="5"/>
      <c r="C142" s="126">
        <v>0</v>
      </c>
      <c r="D142" s="126">
        <v>0</v>
      </c>
    </row>
    <row r="143" spans="2:4">
      <c r="B143" s="5"/>
      <c r="C143" s="126">
        <v>0</v>
      </c>
      <c r="D143" s="126">
        <v>0</v>
      </c>
    </row>
    <row r="144" spans="2:4">
      <c r="B144" s="5"/>
      <c r="C144" s="126">
        <v>0</v>
      </c>
      <c r="D144" s="126">
        <v>0</v>
      </c>
    </row>
    <row r="145" spans="2:4">
      <c r="B145" s="5"/>
      <c r="C145" s="126">
        <v>0</v>
      </c>
      <c r="D145" s="126">
        <v>0</v>
      </c>
    </row>
    <row r="146" spans="2:4">
      <c r="B146" s="5"/>
      <c r="C146" s="126">
        <v>0</v>
      </c>
      <c r="D146" s="126">
        <v>0</v>
      </c>
    </row>
    <row r="147" spans="2:4">
      <c r="B147" s="5"/>
      <c r="C147" s="126">
        <v>0</v>
      </c>
      <c r="D147" s="126">
        <v>0</v>
      </c>
    </row>
    <row r="148" spans="2:4">
      <c r="B148" s="5"/>
      <c r="C148" s="126">
        <v>0</v>
      </c>
      <c r="D148" s="126">
        <v>0</v>
      </c>
    </row>
    <row r="149" spans="2:4">
      <c r="B149" s="5"/>
      <c r="C149" s="126">
        <v>0</v>
      </c>
      <c r="D149" s="126">
        <v>0</v>
      </c>
    </row>
    <row r="150" spans="2:4">
      <c r="B150" s="5"/>
      <c r="C150" s="126">
        <v>0</v>
      </c>
      <c r="D150" s="126">
        <v>0</v>
      </c>
    </row>
    <row r="151" spans="2:4">
      <c r="B151" s="5"/>
      <c r="C151" s="126">
        <v>0</v>
      </c>
      <c r="D151" s="126">
        <v>0</v>
      </c>
    </row>
    <row r="152" spans="2:4">
      <c r="B152" s="5"/>
      <c r="C152" s="126">
        <v>0</v>
      </c>
      <c r="D152" s="126">
        <v>0</v>
      </c>
    </row>
    <row r="153" spans="2:4">
      <c r="B153" s="5"/>
      <c r="C153" s="126">
        <v>0</v>
      </c>
      <c r="D153" s="126">
        <v>0</v>
      </c>
    </row>
    <row r="154" spans="2:4">
      <c r="B154" s="5"/>
      <c r="C154" s="126">
        <v>0</v>
      </c>
      <c r="D154" s="126">
        <v>0</v>
      </c>
    </row>
    <row r="155" spans="2:4">
      <c r="B155" s="5"/>
      <c r="C155" s="126">
        <v>0</v>
      </c>
      <c r="D155" s="126">
        <v>0</v>
      </c>
    </row>
    <row r="156" spans="2:4">
      <c r="B156" s="5"/>
      <c r="C156" s="126">
        <v>0</v>
      </c>
      <c r="D156" s="126">
        <v>0</v>
      </c>
    </row>
    <row r="157" spans="2:4">
      <c r="B157" s="5"/>
      <c r="C157" s="126">
        <v>0</v>
      </c>
      <c r="D157" s="126">
        <v>0</v>
      </c>
    </row>
    <row r="158" spans="2:4">
      <c r="B158" s="5"/>
      <c r="C158" s="126">
        <v>0</v>
      </c>
      <c r="D158" s="126">
        <v>0</v>
      </c>
    </row>
    <row r="159" spans="2:4">
      <c r="B159" s="5"/>
      <c r="C159" s="126">
        <v>0</v>
      </c>
      <c r="D159" s="126">
        <v>0</v>
      </c>
    </row>
    <row r="160" spans="2:4">
      <c r="B160" s="5"/>
      <c r="C160" s="126">
        <v>0</v>
      </c>
      <c r="D160" s="126">
        <v>0</v>
      </c>
    </row>
    <row r="161" spans="2:4">
      <c r="B161" s="5"/>
      <c r="C161" s="126">
        <v>0</v>
      </c>
      <c r="D161" s="126">
        <v>0</v>
      </c>
    </row>
    <row r="162" spans="2:4">
      <c r="B162" s="5"/>
      <c r="C162" s="126">
        <v>0</v>
      </c>
      <c r="D162" s="126">
        <v>0</v>
      </c>
    </row>
    <row r="163" spans="2:4">
      <c r="B163" s="5"/>
      <c r="C163" s="126">
        <v>0</v>
      </c>
      <c r="D163" s="126">
        <v>0</v>
      </c>
    </row>
    <row r="164" spans="2:4">
      <c r="B164" s="5"/>
      <c r="C164" s="126">
        <v>0</v>
      </c>
      <c r="D164" s="126">
        <v>0</v>
      </c>
    </row>
    <row r="165" spans="2:4">
      <c r="B165" s="5"/>
      <c r="C165" s="126">
        <v>0</v>
      </c>
      <c r="D165" s="126">
        <v>0</v>
      </c>
    </row>
    <row r="166" spans="2:4">
      <c r="B166" s="5"/>
      <c r="C166" s="126">
        <v>0</v>
      </c>
      <c r="D166" s="126">
        <v>0</v>
      </c>
    </row>
    <row r="167" spans="2:4">
      <c r="B167" s="5"/>
      <c r="C167" s="126">
        <v>0</v>
      </c>
      <c r="D167" s="126">
        <v>0</v>
      </c>
    </row>
    <row r="168" spans="2:4">
      <c r="B168" s="5"/>
      <c r="C168" s="126">
        <v>0</v>
      </c>
      <c r="D168" s="126">
        <v>0</v>
      </c>
    </row>
    <row r="169" spans="2:4">
      <c r="B169" s="5"/>
      <c r="C169" s="126">
        <v>0</v>
      </c>
      <c r="D169" s="126">
        <v>0</v>
      </c>
    </row>
    <row r="170" spans="2:4">
      <c r="B170" s="5"/>
      <c r="C170" s="126">
        <v>0</v>
      </c>
      <c r="D170" s="126">
        <v>0</v>
      </c>
    </row>
    <row r="171" spans="2:4">
      <c r="B171" s="5"/>
      <c r="C171" s="126">
        <v>0</v>
      </c>
      <c r="D171" s="126">
        <v>0</v>
      </c>
    </row>
    <row r="172" spans="2:4">
      <c r="B172" s="5"/>
      <c r="C172" s="126">
        <v>0</v>
      </c>
      <c r="D172" s="126">
        <v>0</v>
      </c>
    </row>
    <row r="173" spans="2:4">
      <c r="B173" s="5"/>
      <c r="C173" s="126">
        <v>0</v>
      </c>
      <c r="D173" s="126">
        <v>0</v>
      </c>
    </row>
    <row r="174" spans="2:4">
      <c r="B174" s="5"/>
      <c r="C174" s="126">
        <v>0</v>
      </c>
      <c r="D174" s="126">
        <v>0</v>
      </c>
    </row>
    <row r="175" spans="2:4">
      <c r="B175" s="5"/>
      <c r="C175" s="126">
        <v>0</v>
      </c>
      <c r="D175" s="126">
        <v>0</v>
      </c>
    </row>
    <row r="176" spans="2:4">
      <c r="B176" s="5"/>
      <c r="C176" s="126">
        <v>0</v>
      </c>
      <c r="D176" s="126">
        <v>0</v>
      </c>
    </row>
    <row r="177" spans="2:4">
      <c r="B177" s="5"/>
      <c r="C177" s="126">
        <v>0</v>
      </c>
      <c r="D177" s="126">
        <v>0</v>
      </c>
    </row>
    <row r="178" spans="2:4">
      <c r="B178" s="5"/>
      <c r="C178" s="126">
        <v>0</v>
      </c>
      <c r="D178" s="126">
        <v>0</v>
      </c>
    </row>
    <row r="179" spans="2:4">
      <c r="B179" s="5"/>
      <c r="C179" s="126">
        <v>0</v>
      </c>
      <c r="D179" s="126">
        <v>0</v>
      </c>
    </row>
    <row r="180" spans="2:4">
      <c r="B180" s="5"/>
      <c r="C180" s="126">
        <v>0</v>
      </c>
      <c r="D180" s="126">
        <v>0</v>
      </c>
    </row>
    <row r="181" spans="2:4">
      <c r="B181" s="5"/>
      <c r="C181" s="126">
        <v>0</v>
      </c>
      <c r="D181" s="126">
        <v>0</v>
      </c>
    </row>
    <row r="182" spans="2:4">
      <c r="B182" s="5"/>
      <c r="C182" s="126">
        <v>0</v>
      </c>
      <c r="D182" s="126">
        <v>0</v>
      </c>
    </row>
    <row r="183" spans="2:4">
      <c r="B183" s="5"/>
      <c r="C183" s="126">
        <v>0</v>
      </c>
      <c r="D183" s="126">
        <v>0</v>
      </c>
    </row>
    <row r="184" spans="2:4">
      <c r="B184" s="5"/>
      <c r="C184" s="126">
        <v>0</v>
      </c>
      <c r="D184" s="126">
        <v>0</v>
      </c>
    </row>
    <row r="185" spans="2:4">
      <c r="B185" s="5"/>
      <c r="C185" s="126">
        <v>0</v>
      </c>
      <c r="D185" s="126">
        <v>0</v>
      </c>
    </row>
    <row r="186" spans="2:4">
      <c r="B186" s="5"/>
      <c r="C186" s="126">
        <v>0</v>
      </c>
      <c r="D186" s="126">
        <v>0</v>
      </c>
    </row>
    <row r="187" spans="2:4">
      <c r="B187" s="5"/>
      <c r="C187" s="126">
        <v>0</v>
      </c>
      <c r="D187" s="126">
        <v>0</v>
      </c>
    </row>
    <row r="188" spans="2:4">
      <c r="B188" s="5"/>
      <c r="C188" s="126">
        <v>0</v>
      </c>
      <c r="D188" s="126">
        <v>0</v>
      </c>
    </row>
    <row r="189" spans="2:4">
      <c r="B189" s="5"/>
      <c r="C189" s="126">
        <v>0</v>
      </c>
      <c r="D189" s="126">
        <v>0</v>
      </c>
    </row>
    <row r="190" spans="2:4">
      <c r="B190" s="5"/>
      <c r="C190" s="126">
        <v>0</v>
      </c>
      <c r="D190" s="126">
        <v>0</v>
      </c>
    </row>
    <row r="191" spans="2:4">
      <c r="B191" s="5"/>
      <c r="C191" s="126">
        <v>0</v>
      </c>
      <c r="D191" s="126">
        <v>0</v>
      </c>
    </row>
    <row r="192" spans="2:4">
      <c r="B192" s="5"/>
      <c r="C192" s="126">
        <v>0</v>
      </c>
      <c r="D192" s="126">
        <v>0</v>
      </c>
    </row>
    <row r="193" spans="2:4">
      <c r="B193" s="5"/>
      <c r="C193" s="126">
        <v>0</v>
      </c>
      <c r="D193" s="126">
        <v>0</v>
      </c>
    </row>
    <row r="194" spans="2:4">
      <c r="B194" s="5"/>
      <c r="C194" s="126">
        <v>0</v>
      </c>
      <c r="D194" s="126">
        <v>0</v>
      </c>
    </row>
    <row r="195" spans="2:4">
      <c r="B195" s="5"/>
      <c r="C195" s="126">
        <v>0</v>
      </c>
      <c r="D195" s="126">
        <v>0</v>
      </c>
    </row>
    <row r="196" spans="2:4">
      <c r="B196" s="5"/>
      <c r="C196" s="126">
        <v>0</v>
      </c>
      <c r="D196" s="126">
        <v>0</v>
      </c>
    </row>
    <row r="197" spans="2:4">
      <c r="B197" s="5"/>
      <c r="C197" s="126">
        <v>0</v>
      </c>
      <c r="D197" s="126">
        <v>0</v>
      </c>
    </row>
    <row r="198" spans="2:4">
      <c r="B198" s="5"/>
      <c r="C198" s="126">
        <v>0</v>
      </c>
      <c r="D198" s="126">
        <v>0</v>
      </c>
    </row>
    <row r="199" spans="2:4">
      <c r="B199" s="5"/>
      <c r="C199" s="126">
        <v>0</v>
      </c>
      <c r="D199" s="126">
        <v>0</v>
      </c>
    </row>
    <row r="200" spans="2:4">
      <c r="B200" s="5"/>
      <c r="C200" s="126">
        <v>0</v>
      </c>
      <c r="D200" s="126">
        <v>0</v>
      </c>
    </row>
    <row r="201" spans="2:4">
      <c r="B201" s="5"/>
      <c r="C201" s="126">
        <v>0</v>
      </c>
      <c r="D201" s="126">
        <v>0</v>
      </c>
    </row>
    <row r="202" spans="2:4">
      <c r="B202" s="5"/>
      <c r="C202" s="126">
        <v>0</v>
      </c>
      <c r="D202" s="126">
        <v>0</v>
      </c>
    </row>
    <row r="203" spans="2:4">
      <c r="B203" s="5"/>
      <c r="C203" s="126">
        <v>0</v>
      </c>
      <c r="D203" s="126">
        <v>0</v>
      </c>
    </row>
    <row r="204" spans="2:4">
      <c r="B204" s="5"/>
      <c r="C204" s="126">
        <v>0</v>
      </c>
      <c r="D204" s="126">
        <v>0</v>
      </c>
    </row>
    <row r="205" spans="2:4">
      <c r="B205" s="5"/>
      <c r="C205" s="126">
        <v>0</v>
      </c>
      <c r="D205" s="126">
        <v>0</v>
      </c>
    </row>
    <row r="206" spans="2:4">
      <c r="B206" s="5"/>
      <c r="C206" s="126">
        <v>0</v>
      </c>
      <c r="D206" s="126">
        <v>0</v>
      </c>
    </row>
    <row r="207" spans="2:4">
      <c r="B207" s="5"/>
      <c r="C207" s="126">
        <v>0</v>
      </c>
      <c r="D207" s="126">
        <v>0</v>
      </c>
    </row>
    <row r="208" spans="2:4">
      <c r="B208" s="5"/>
      <c r="C208" s="126">
        <v>0</v>
      </c>
      <c r="D208" s="126">
        <v>0</v>
      </c>
    </row>
    <row r="209" spans="2:4">
      <c r="B209" s="5"/>
      <c r="C209" s="126">
        <v>0</v>
      </c>
      <c r="D209" s="126">
        <v>0</v>
      </c>
    </row>
    <row r="210" spans="2:4">
      <c r="B210" s="5"/>
      <c r="C210" s="126">
        <v>0</v>
      </c>
      <c r="D210" s="126">
        <v>0</v>
      </c>
    </row>
    <row r="211" spans="2:4">
      <c r="B211" s="5"/>
      <c r="C211" s="126">
        <v>0</v>
      </c>
      <c r="D211" s="126">
        <v>0</v>
      </c>
    </row>
    <row r="212" spans="2:4">
      <c r="B212" s="5"/>
      <c r="C212" s="126">
        <v>0</v>
      </c>
      <c r="D212" s="126">
        <v>0</v>
      </c>
    </row>
    <row r="213" spans="2:4">
      <c r="B213" s="5"/>
      <c r="C213" s="126">
        <v>0</v>
      </c>
      <c r="D213" s="126">
        <v>0</v>
      </c>
    </row>
    <row r="214" spans="2:4">
      <c r="B214" s="5"/>
      <c r="C214" s="126">
        <v>0</v>
      </c>
      <c r="D214" s="126">
        <v>0</v>
      </c>
    </row>
    <row r="215" spans="2:4">
      <c r="B215" s="5"/>
      <c r="C215" s="126">
        <v>0</v>
      </c>
      <c r="D215" s="126">
        <v>0</v>
      </c>
    </row>
    <row r="216" spans="2:4">
      <c r="B216" s="5"/>
      <c r="C216" s="126">
        <v>0</v>
      </c>
      <c r="D216" s="126">
        <v>0</v>
      </c>
    </row>
    <row r="217" spans="2:4">
      <c r="B217" s="5"/>
      <c r="C217" s="126">
        <v>0</v>
      </c>
      <c r="D217" s="126">
        <v>0</v>
      </c>
    </row>
    <row r="218" spans="2:4">
      <c r="B218" s="5"/>
      <c r="C218" s="126">
        <v>0</v>
      </c>
      <c r="D218" s="126">
        <v>0</v>
      </c>
    </row>
    <row r="219" spans="2:4">
      <c r="B219" s="5"/>
      <c r="C219" s="126">
        <v>0</v>
      </c>
      <c r="D219" s="126">
        <v>0</v>
      </c>
    </row>
    <row r="220" spans="2:4">
      <c r="B220" s="5"/>
      <c r="C220" s="126">
        <v>0</v>
      </c>
      <c r="D220" s="126">
        <v>0</v>
      </c>
    </row>
    <row r="221" spans="2:4">
      <c r="B221" s="5"/>
      <c r="C221" s="126">
        <v>0</v>
      </c>
      <c r="D221" s="126">
        <v>0</v>
      </c>
    </row>
    <row r="222" spans="2:4">
      <c r="B222" s="5"/>
      <c r="C222" s="126">
        <v>0</v>
      </c>
      <c r="D222" s="126">
        <v>0</v>
      </c>
    </row>
    <row r="223" spans="2:4">
      <c r="B223" s="5"/>
      <c r="C223" s="126">
        <v>0</v>
      </c>
      <c r="D223" s="126">
        <v>0</v>
      </c>
    </row>
    <row r="224" spans="2:4">
      <c r="B224" s="5"/>
      <c r="C224" s="126">
        <v>0</v>
      </c>
      <c r="D224" s="126">
        <v>0</v>
      </c>
    </row>
    <row r="225" spans="2:4">
      <c r="B225" s="5"/>
      <c r="C225" s="126">
        <v>0</v>
      </c>
      <c r="D225" s="126">
        <v>0</v>
      </c>
    </row>
    <row r="226" spans="2:4">
      <c r="B226" s="5"/>
      <c r="C226" s="126">
        <v>0</v>
      </c>
      <c r="D226" s="126">
        <v>0</v>
      </c>
    </row>
    <row r="227" spans="2:4">
      <c r="B227" s="5"/>
      <c r="C227" s="126">
        <v>0</v>
      </c>
      <c r="D227" s="126">
        <v>0</v>
      </c>
    </row>
    <row r="228" spans="2:4">
      <c r="B228" s="5"/>
      <c r="C228" s="126">
        <v>0</v>
      </c>
      <c r="D228" s="126">
        <v>0</v>
      </c>
    </row>
    <row r="229" spans="2:4">
      <c r="B229" s="5"/>
      <c r="C229" s="126">
        <v>0</v>
      </c>
      <c r="D229" s="126">
        <v>0</v>
      </c>
    </row>
    <row r="230" spans="2:4">
      <c r="B230" s="5"/>
      <c r="C230" s="126">
        <v>0</v>
      </c>
      <c r="D230" s="126">
        <v>0</v>
      </c>
    </row>
    <row r="231" spans="2:4">
      <c r="B231" s="5"/>
      <c r="C231" s="126">
        <v>0</v>
      </c>
      <c r="D231" s="126">
        <v>0</v>
      </c>
    </row>
    <row r="232" spans="2:4">
      <c r="B232" s="5"/>
      <c r="C232" s="126">
        <v>0</v>
      </c>
      <c r="D232" s="126">
        <v>0</v>
      </c>
    </row>
    <row r="233" spans="2:4">
      <c r="B233" s="5"/>
      <c r="C233" s="126">
        <v>0</v>
      </c>
      <c r="D233" s="126">
        <v>0</v>
      </c>
    </row>
    <row r="234" spans="2:4">
      <c r="B234" s="5"/>
      <c r="C234" s="126">
        <v>0</v>
      </c>
      <c r="D234" s="126">
        <v>0</v>
      </c>
    </row>
    <row r="235" spans="2:4">
      <c r="B235" s="5"/>
      <c r="C235" s="126">
        <v>0</v>
      </c>
      <c r="D235" s="126">
        <v>0</v>
      </c>
    </row>
    <row r="236" spans="2:4">
      <c r="B236" s="5"/>
      <c r="C236" s="126">
        <v>0</v>
      </c>
      <c r="D236" s="126">
        <v>0</v>
      </c>
    </row>
    <row r="237" spans="2:4">
      <c r="B237" s="5"/>
      <c r="C237" s="126">
        <v>0</v>
      </c>
      <c r="D237" s="126">
        <v>0</v>
      </c>
    </row>
    <row r="238" spans="2:4">
      <c r="B238" s="5"/>
      <c r="C238" s="126">
        <v>0</v>
      </c>
      <c r="D238" s="126">
        <v>0</v>
      </c>
    </row>
    <row r="239" spans="2:4">
      <c r="B239" s="5"/>
      <c r="C239" s="126">
        <v>0</v>
      </c>
      <c r="D239" s="126">
        <v>0</v>
      </c>
    </row>
    <row r="240" spans="2:4">
      <c r="B240" s="5"/>
      <c r="C240" s="126">
        <v>0</v>
      </c>
      <c r="D240" s="126">
        <v>0</v>
      </c>
    </row>
    <row r="241" spans="2:4">
      <c r="B241" s="5"/>
      <c r="C241" s="126">
        <v>0</v>
      </c>
      <c r="D241" s="126">
        <v>0</v>
      </c>
    </row>
    <row r="242" spans="2:4">
      <c r="B242" s="5"/>
      <c r="C242" s="126">
        <v>0</v>
      </c>
      <c r="D242" s="126">
        <v>0</v>
      </c>
    </row>
    <row r="243" spans="2:4">
      <c r="B243" s="5"/>
      <c r="C243" s="126">
        <v>0</v>
      </c>
      <c r="D243" s="126">
        <v>0</v>
      </c>
    </row>
    <row r="244" spans="2:4">
      <c r="B244" s="5"/>
      <c r="C244" s="126">
        <v>0</v>
      </c>
      <c r="D244" s="126">
        <v>0</v>
      </c>
    </row>
    <row r="245" spans="2:4">
      <c r="B245" s="5"/>
      <c r="C245" s="126">
        <v>0</v>
      </c>
      <c r="D245" s="126">
        <v>0</v>
      </c>
    </row>
    <row r="246" spans="2:4">
      <c r="B246" s="5"/>
      <c r="C246" s="126">
        <v>0</v>
      </c>
      <c r="D246" s="126">
        <v>0</v>
      </c>
    </row>
    <row r="247" spans="2:4">
      <c r="B247" s="5"/>
      <c r="C247" s="126">
        <v>0</v>
      </c>
      <c r="D247" s="126">
        <v>0</v>
      </c>
    </row>
    <row r="248" spans="2:4">
      <c r="B248" s="5"/>
      <c r="C248" s="126">
        <v>0</v>
      </c>
      <c r="D248" s="126">
        <v>0</v>
      </c>
    </row>
    <row r="249" spans="2:4">
      <c r="B249" s="127" t="s">
        <v>105</v>
      </c>
      <c r="C249" s="128">
        <f>SUM(C15:C248)</f>
        <v>0</v>
      </c>
      <c r="D249" s="128">
        <f>SUM(D15:D248)</f>
        <v>0</v>
      </c>
    </row>
    <row r="250" spans="2:4">
      <c r="B250" s="913" t="s">
        <v>140</v>
      </c>
      <c r="C250" s="913"/>
      <c r="D250" s="129">
        <f>D13-C249+D249</f>
        <v>0</v>
      </c>
    </row>
    <row r="255" spans="2:4">
      <c r="B255" s="881" t="s">
        <v>141</v>
      </c>
      <c r="C255" s="881"/>
      <c r="D255" s="881"/>
    </row>
    <row r="256" spans="2:4">
      <c r="B256" s="882" t="s">
        <v>142</v>
      </c>
      <c r="C256" s="882"/>
      <c r="D256" s="882"/>
    </row>
  </sheetData>
  <sheetProtection password="B090" sheet="1" objects="1" scenarios="1"/>
  <mergeCells count="9">
    <mergeCell ref="B13:C13"/>
    <mergeCell ref="B250:C250"/>
    <mergeCell ref="B255:D255"/>
    <mergeCell ref="B256:D256"/>
    <mergeCell ref="B3:D3"/>
    <mergeCell ref="B4:D4"/>
    <mergeCell ref="B5:D5"/>
    <mergeCell ref="A8:E8"/>
    <mergeCell ref="A10:E10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topLeftCell="A7" zoomScaleNormal="100" workbookViewId="0">
      <selection activeCell="B15" sqref="B15:D18"/>
    </sheetView>
  </sheetViews>
  <sheetFormatPr defaultColWidth="9.140625" defaultRowHeight="15"/>
  <cols>
    <col min="1" max="1" width="25.5703125" style="1" customWidth="1"/>
    <col min="2" max="2" width="29.140625" style="102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>
      <c r="A3" s="906" t="s">
        <v>0</v>
      </c>
      <c r="B3" s="906"/>
      <c r="C3" s="906"/>
      <c r="D3" s="906"/>
      <c r="E3" s="906"/>
    </row>
    <row r="4" spans="1:5" ht="15.75">
      <c r="A4" s="906" t="s">
        <v>1</v>
      </c>
      <c r="B4" s="906"/>
      <c r="C4" s="906"/>
      <c r="D4" s="906"/>
      <c r="E4" s="906"/>
    </row>
    <row r="5" spans="1:5" ht="15.75">
      <c r="A5" s="906" t="s">
        <v>4</v>
      </c>
      <c r="B5" s="906"/>
      <c r="C5" s="906"/>
      <c r="D5" s="906"/>
      <c r="E5" s="906"/>
    </row>
    <row r="8" spans="1:5" ht="47.25" customHeight="1">
      <c r="A8" s="909" t="s">
        <v>698</v>
      </c>
      <c r="B8" s="910"/>
      <c r="C8" s="910"/>
      <c r="D8" s="910"/>
      <c r="E8" s="910"/>
    </row>
    <row r="10" spans="1:5" ht="45.75" customHeight="1">
      <c r="A10" s="911" t="s">
        <v>596</v>
      </c>
      <c r="B10" s="912"/>
      <c r="C10" s="912"/>
      <c r="D10" s="912"/>
      <c r="E10" s="912"/>
    </row>
    <row r="13" spans="1:5">
      <c r="B13" s="907" t="s">
        <v>137</v>
      </c>
      <c r="C13" s="907"/>
      <c r="D13" s="124">
        <v>0</v>
      </c>
    </row>
    <row r="14" spans="1:5">
      <c r="B14" s="125" t="s">
        <v>123</v>
      </c>
      <c r="C14" s="125" t="s">
        <v>138</v>
      </c>
      <c r="D14" s="125" t="s">
        <v>139</v>
      </c>
    </row>
    <row r="15" spans="1:5">
      <c r="B15" s="192"/>
      <c r="C15" s="236"/>
      <c r="D15" s="236"/>
    </row>
    <row r="16" spans="1:5">
      <c r="B16" s="192"/>
      <c r="C16" s="236"/>
      <c r="D16" s="236"/>
    </row>
    <row r="17" spans="2:4">
      <c r="B17" s="192"/>
      <c r="C17" s="236"/>
      <c r="D17" s="236"/>
    </row>
    <row r="18" spans="2:4">
      <c r="B18" s="192"/>
      <c r="C18" s="236"/>
      <c r="D18" s="236"/>
    </row>
    <row r="19" spans="2:4">
      <c r="B19" s="192"/>
      <c r="C19" s="236">
        <v>0</v>
      </c>
      <c r="D19" s="236">
        <v>0</v>
      </c>
    </row>
    <row r="20" spans="2:4">
      <c r="B20" s="192"/>
      <c r="C20" s="236">
        <v>0</v>
      </c>
      <c r="D20" s="236">
        <v>0</v>
      </c>
    </row>
    <row r="21" spans="2:4">
      <c r="B21" s="192"/>
      <c r="C21" s="236">
        <v>0</v>
      </c>
      <c r="D21" s="236">
        <v>0</v>
      </c>
    </row>
    <row r="22" spans="2:4">
      <c r="B22" s="192"/>
      <c r="C22" s="236">
        <v>0</v>
      </c>
      <c r="D22" s="236">
        <v>0</v>
      </c>
    </row>
    <row r="23" spans="2:4">
      <c r="B23" s="192"/>
      <c r="C23" s="236">
        <v>0</v>
      </c>
      <c r="D23" s="236">
        <v>0</v>
      </c>
    </row>
    <row r="24" spans="2:4">
      <c r="B24" s="192"/>
      <c r="C24" s="236">
        <v>0</v>
      </c>
      <c r="D24" s="236">
        <v>0</v>
      </c>
    </row>
    <row r="25" spans="2:4">
      <c r="B25" s="192"/>
      <c r="C25" s="236">
        <v>0</v>
      </c>
      <c r="D25" s="236">
        <v>0</v>
      </c>
    </row>
    <row r="26" spans="2:4">
      <c r="B26" s="192"/>
      <c r="C26" s="236">
        <v>0</v>
      </c>
      <c r="D26" s="236">
        <v>0</v>
      </c>
    </row>
    <row r="27" spans="2:4">
      <c r="B27" s="192"/>
      <c r="C27" s="236">
        <v>0</v>
      </c>
      <c r="D27" s="236">
        <v>0</v>
      </c>
    </row>
    <row r="28" spans="2:4">
      <c r="B28" s="192"/>
      <c r="C28" s="236">
        <v>0</v>
      </c>
      <c r="D28" s="236">
        <v>0</v>
      </c>
    </row>
    <row r="29" spans="2:4">
      <c r="B29" s="192"/>
      <c r="C29" s="236">
        <v>0</v>
      </c>
      <c r="D29" s="236">
        <v>0</v>
      </c>
    </row>
    <row r="30" spans="2:4">
      <c r="B30" s="192"/>
      <c r="C30" s="236">
        <v>0</v>
      </c>
      <c r="D30" s="236">
        <v>0</v>
      </c>
    </row>
    <row r="31" spans="2:4">
      <c r="B31" s="192"/>
      <c r="C31" s="236">
        <v>0</v>
      </c>
      <c r="D31" s="236">
        <v>0</v>
      </c>
    </row>
    <row r="32" spans="2:4">
      <c r="B32" s="192"/>
      <c r="C32" s="236">
        <v>0</v>
      </c>
      <c r="D32" s="236">
        <v>0</v>
      </c>
    </row>
    <row r="33" spans="2:4">
      <c r="B33" s="192"/>
      <c r="C33" s="236">
        <v>0</v>
      </c>
      <c r="D33" s="236">
        <v>0</v>
      </c>
    </row>
    <row r="34" spans="2:4">
      <c r="B34" s="192"/>
      <c r="C34" s="236">
        <v>0</v>
      </c>
      <c r="D34" s="236">
        <v>0</v>
      </c>
    </row>
    <row r="35" spans="2:4">
      <c r="B35" s="192"/>
      <c r="C35" s="236">
        <v>0</v>
      </c>
      <c r="D35" s="236">
        <v>0</v>
      </c>
    </row>
    <row r="36" spans="2:4">
      <c r="B36" s="192"/>
      <c r="C36" s="236">
        <v>0</v>
      </c>
      <c r="D36" s="236">
        <v>0</v>
      </c>
    </row>
    <row r="37" spans="2:4">
      <c r="B37" s="192"/>
      <c r="C37" s="236">
        <v>0</v>
      </c>
      <c r="D37" s="236">
        <v>0</v>
      </c>
    </row>
    <row r="38" spans="2:4">
      <c r="B38" s="192"/>
      <c r="C38" s="236">
        <v>0</v>
      </c>
      <c r="D38" s="236">
        <v>0</v>
      </c>
    </row>
    <row r="39" spans="2:4">
      <c r="B39" s="192"/>
      <c r="C39" s="236">
        <v>0</v>
      </c>
      <c r="D39" s="236">
        <v>0</v>
      </c>
    </row>
    <row r="40" spans="2:4">
      <c r="B40" s="192"/>
      <c r="C40" s="236">
        <v>0</v>
      </c>
      <c r="D40" s="236">
        <v>0</v>
      </c>
    </row>
    <row r="41" spans="2:4">
      <c r="B41" s="192"/>
      <c r="C41" s="236">
        <v>0</v>
      </c>
      <c r="D41" s="236">
        <v>0</v>
      </c>
    </row>
    <row r="42" spans="2:4">
      <c r="B42" s="192"/>
      <c r="C42" s="236">
        <v>0</v>
      </c>
      <c r="D42" s="236">
        <v>0</v>
      </c>
    </row>
    <row r="43" spans="2:4">
      <c r="B43" s="192"/>
      <c r="C43" s="236">
        <v>0</v>
      </c>
      <c r="D43" s="236">
        <v>0</v>
      </c>
    </row>
    <row r="44" spans="2:4">
      <c r="B44" s="192"/>
      <c r="C44" s="236">
        <v>0</v>
      </c>
      <c r="D44" s="236">
        <v>0</v>
      </c>
    </row>
    <row r="45" spans="2:4">
      <c r="B45" s="192"/>
      <c r="C45" s="236">
        <v>0</v>
      </c>
      <c r="D45" s="236">
        <v>0</v>
      </c>
    </row>
    <row r="46" spans="2:4">
      <c r="B46" s="192"/>
      <c r="C46" s="236">
        <v>0</v>
      </c>
      <c r="D46" s="236">
        <v>0</v>
      </c>
    </row>
    <row r="47" spans="2:4">
      <c r="B47" s="192"/>
      <c r="C47" s="236">
        <v>0</v>
      </c>
      <c r="D47" s="236">
        <v>0</v>
      </c>
    </row>
    <row r="48" spans="2:4">
      <c r="B48" s="192"/>
      <c r="C48" s="236">
        <v>0</v>
      </c>
      <c r="D48" s="236">
        <v>0</v>
      </c>
    </row>
    <row r="49" spans="2:4">
      <c r="B49" s="192"/>
      <c r="C49" s="236">
        <v>0</v>
      </c>
      <c r="D49" s="236">
        <v>0</v>
      </c>
    </row>
    <row r="50" spans="2:4">
      <c r="B50" s="192"/>
      <c r="C50" s="236">
        <v>0</v>
      </c>
      <c r="D50" s="236">
        <v>0</v>
      </c>
    </row>
    <row r="51" spans="2:4">
      <c r="B51" s="192"/>
      <c r="C51" s="236">
        <v>0</v>
      </c>
      <c r="D51" s="236">
        <v>0</v>
      </c>
    </row>
    <row r="52" spans="2:4">
      <c r="B52" s="192"/>
      <c r="C52" s="236">
        <v>0</v>
      </c>
      <c r="D52" s="236">
        <v>0</v>
      </c>
    </row>
    <row r="53" spans="2:4">
      <c r="B53" s="192"/>
      <c r="C53" s="236">
        <v>0</v>
      </c>
      <c r="D53" s="236">
        <v>0</v>
      </c>
    </row>
    <row r="54" spans="2:4">
      <c r="B54" s="192"/>
      <c r="C54" s="236">
        <v>0</v>
      </c>
      <c r="D54" s="236">
        <v>0</v>
      </c>
    </row>
    <row r="55" spans="2:4">
      <c r="B55" s="192"/>
      <c r="C55" s="236">
        <v>0</v>
      </c>
      <c r="D55" s="236">
        <v>0</v>
      </c>
    </row>
    <row r="56" spans="2:4">
      <c r="B56" s="192"/>
      <c r="C56" s="236">
        <v>0</v>
      </c>
      <c r="D56" s="236">
        <v>0</v>
      </c>
    </row>
    <row r="57" spans="2:4">
      <c r="B57" s="192"/>
      <c r="C57" s="236">
        <v>0</v>
      </c>
      <c r="D57" s="236">
        <v>0</v>
      </c>
    </row>
    <row r="58" spans="2:4">
      <c r="B58" s="192"/>
      <c r="C58" s="236">
        <v>0</v>
      </c>
      <c r="D58" s="236">
        <v>0</v>
      </c>
    </row>
    <row r="59" spans="2:4">
      <c r="B59" s="192"/>
      <c r="C59" s="236">
        <v>0</v>
      </c>
      <c r="D59" s="236">
        <v>0</v>
      </c>
    </row>
    <row r="60" spans="2:4">
      <c r="B60" s="192"/>
      <c r="C60" s="236">
        <v>0</v>
      </c>
      <c r="D60" s="236">
        <v>0</v>
      </c>
    </row>
    <row r="61" spans="2:4">
      <c r="B61" s="192"/>
      <c r="C61" s="236">
        <v>0</v>
      </c>
      <c r="D61" s="236">
        <v>0</v>
      </c>
    </row>
    <row r="62" spans="2:4">
      <c r="B62" s="192"/>
      <c r="C62" s="236">
        <v>0</v>
      </c>
      <c r="D62" s="236">
        <v>0</v>
      </c>
    </row>
    <row r="63" spans="2:4">
      <c r="B63" s="192"/>
      <c r="C63" s="236">
        <v>0</v>
      </c>
      <c r="D63" s="236">
        <v>0</v>
      </c>
    </row>
    <row r="64" spans="2:4">
      <c r="B64" s="192"/>
      <c r="C64" s="236">
        <v>0</v>
      </c>
      <c r="D64" s="236">
        <v>0</v>
      </c>
    </row>
    <row r="65" spans="2:4">
      <c r="B65" s="192"/>
      <c r="C65" s="236">
        <v>0</v>
      </c>
      <c r="D65" s="236">
        <v>0</v>
      </c>
    </row>
    <row r="66" spans="2:4">
      <c r="B66" s="192"/>
      <c r="C66" s="236">
        <v>0</v>
      </c>
      <c r="D66" s="236">
        <v>0</v>
      </c>
    </row>
    <row r="67" spans="2:4">
      <c r="B67" s="192"/>
      <c r="C67" s="236">
        <v>0</v>
      </c>
      <c r="D67" s="236">
        <v>0</v>
      </c>
    </row>
    <row r="68" spans="2:4">
      <c r="B68" s="192"/>
      <c r="C68" s="236">
        <v>0</v>
      </c>
      <c r="D68" s="236">
        <v>0</v>
      </c>
    </row>
    <row r="69" spans="2:4">
      <c r="B69" s="192"/>
      <c r="C69" s="236">
        <v>0</v>
      </c>
      <c r="D69" s="236">
        <v>0</v>
      </c>
    </row>
    <row r="70" spans="2:4">
      <c r="B70" s="192"/>
      <c r="C70" s="236">
        <v>0</v>
      </c>
      <c r="D70" s="236">
        <v>0</v>
      </c>
    </row>
    <row r="71" spans="2:4">
      <c r="B71" s="192"/>
      <c r="C71" s="236">
        <v>0</v>
      </c>
      <c r="D71" s="236">
        <v>0</v>
      </c>
    </row>
    <row r="72" spans="2:4">
      <c r="B72" s="192"/>
      <c r="C72" s="236">
        <v>0</v>
      </c>
      <c r="D72" s="236">
        <v>0</v>
      </c>
    </row>
    <row r="73" spans="2:4">
      <c r="B73" s="192"/>
      <c r="C73" s="236">
        <v>0</v>
      </c>
      <c r="D73" s="236">
        <v>0</v>
      </c>
    </row>
    <row r="74" spans="2:4">
      <c r="B74" s="192"/>
      <c r="C74" s="236">
        <v>0</v>
      </c>
      <c r="D74" s="236">
        <v>0</v>
      </c>
    </row>
    <row r="75" spans="2:4">
      <c r="B75" s="192"/>
      <c r="C75" s="236">
        <v>0</v>
      </c>
      <c r="D75" s="236">
        <v>0</v>
      </c>
    </row>
    <row r="76" spans="2:4">
      <c r="B76" s="192"/>
      <c r="C76" s="236">
        <v>0</v>
      </c>
      <c r="D76" s="236">
        <v>0</v>
      </c>
    </row>
    <row r="77" spans="2:4">
      <c r="B77" s="192"/>
      <c r="C77" s="236">
        <v>0</v>
      </c>
      <c r="D77" s="236">
        <v>0</v>
      </c>
    </row>
    <row r="78" spans="2:4">
      <c r="B78" s="192"/>
      <c r="C78" s="236">
        <v>0</v>
      </c>
      <c r="D78" s="236">
        <v>0</v>
      </c>
    </row>
    <row r="79" spans="2:4">
      <c r="B79" s="192"/>
      <c r="C79" s="236">
        <v>0</v>
      </c>
      <c r="D79" s="236">
        <v>0</v>
      </c>
    </row>
    <row r="80" spans="2:4">
      <c r="B80" s="192"/>
      <c r="C80" s="236">
        <v>0</v>
      </c>
      <c r="D80" s="236">
        <v>0</v>
      </c>
    </row>
    <row r="81" spans="1:6">
      <c r="B81" s="192"/>
      <c r="C81" s="236">
        <v>0</v>
      </c>
      <c r="D81" s="236">
        <v>0</v>
      </c>
    </row>
    <row r="82" spans="1:6">
      <c r="B82" s="192"/>
      <c r="C82" s="236">
        <v>0</v>
      </c>
      <c r="D82" s="236">
        <v>0</v>
      </c>
    </row>
    <row r="83" spans="1:6">
      <c r="B83" s="192"/>
      <c r="C83" s="236">
        <v>0</v>
      </c>
      <c r="D83" s="236">
        <v>0</v>
      </c>
    </row>
    <row r="84" spans="1:6">
      <c r="B84" s="192"/>
      <c r="C84" s="236">
        <v>0</v>
      </c>
      <c r="D84" s="236">
        <v>0</v>
      </c>
    </row>
    <row r="85" spans="1:6">
      <c r="B85" s="192"/>
      <c r="C85" s="236">
        <v>0</v>
      </c>
      <c r="D85" s="236">
        <v>0</v>
      </c>
    </row>
    <row r="86" spans="1:6">
      <c r="B86" s="192"/>
      <c r="C86" s="236">
        <v>0</v>
      </c>
      <c r="D86" s="236">
        <v>0</v>
      </c>
    </row>
    <row r="87" spans="1:6">
      <c r="B87" s="192"/>
      <c r="C87" s="236">
        <v>0</v>
      </c>
      <c r="D87" s="236">
        <v>0</v>
      </c>
    </row>
    <row r="88" spans="1:6">
      <c r="B88" s="192"/>
      <c r="C88" s="236">
        <v>0</v>
      </c>
      <c r="D88" s="236">
        <v>0</v>
      </c>
    </row>
    <row r="89" spans="1:6">
      <c r="B89" s="192"/>
      <c r="C89" s="236">
        <v>0</v>
      </c>
      <c r="D89" s="236">
        <v>0</v>
      </c>
    </row>
    <row r="90" spans="1:6">
      <c r="A90" s="229"/>
      <c r="B90" s="192"/>
      <c r="C90" s="236">
        <v>0</v>
      </c>
      <c r="D90" s="236">
        <v>0</v>
      </c>
      <c r="E90" s="229"/>
      <c r="F90" s="230"/>
    </row>
    <row r="91" spans="1:6">
      <c r="B91" s="192"/>
      <c r="C91" s="236">
        <v>0</v>
      </c>
      <c r="D91" s="236">
        <v>0</v>
      </c>
    </row>
    <row r="92" spans="1:6">
      <c r="B92" s="192"/>
      <c r="C92" s="236">
        <v>0</v>
      </c>
      <c r="D92" s="236">
        <v>0</v>
      </c>
    </row>
    <row r="93" spans="1:6">
      <c r="B93" s="192"/>
      <c r="C93" s="236">
        <v>0</v>
      </c>
      <c r="D93" s="236">
        <v>0</v>
      </c>
    </row>
    <row r="94" spans="1:6">
      <c r="B94" s="192"/>
      <c r="C94" s="236">
        <v>0</v>
      </c>
      <c r="D94" s="236">
        <v>0</v>
      </c>
    </row>
    <row r="95" spans="1:6">
      <c r="B95" s="192"/>
      <c r="C95" s="236">
        <v>0</v>
      </c>
      <c r="D95" s="236">
        <v>0</v>
      </c>
    </row>
    <row r="96" spans="1:6">
      <c r="B96" s="192"/>
      <c r="C96" s="236">
        <v>0</v>
      </c>
      <c r="D96" s="236">
        <v>0</v>
      </c>
    </row>
    <row r="97" spans="2:4">
      <c r="B97" s="192"/>
      <c r="C97" s="236">
        <v>0</v>
      </c>
      <c r="D97" s="236">
        <v>0</v>
      </c>
    </row>
    <row r="98" spans="2:4">
      <c r="B98" s="192"/>
      <c r="C98" s="236">
        <v>0</v>
      </c>
      <c r="D98" s="236">
        <v>0</v>
      </c>
    </row>
    <row r="99" spans="2:4">
      <c r="B99" s="192"/>
      <c r="C99" s="236">
        <v>0</v>
      </c>
      <c r="D99" s="236">
        <v>0</v>
      </c>
    </row>
    <row r="100" spans="2:4">
      <c r="B100" s="192"/>
      <c r="C100" s="236">
        <v>0</v>
      </c>
      <c r="D100" s="236">
        <v>0</v>
      </c>
    </row>
    <row r="101" spans="2:4">
      <c r="B101" s="192"/>
      <c r="C101" s="236">
        <v>0</v>
      </c>
      <c r="D101" s="236">
        <v>0</v>
      </c>
    </row>
    <row r="102" spans="2:4">
      <c r="B102" s="192"/>
      <c r="C102" s="236">
        <v>0</v>
      </c>
      <c r="D102" s="236">
        <v>0</v>
      </c>
    </row>
    <row r="103" spans="2:4">
      <c r="B103" s="192"/>
      <c r="C103" s="236">
        <v>0</v>
      </c>
      <c r="D103" s="236">
        <v>0</v>
      </c>
    </row>
    <row r="104" spans="2:4">
      <c r="B104" s="192"/>
      <c r="C104" s="236">
        <v>0</v>
      </c>
      <c r="D104" s="236">
        <v>0</v>
      </c>
    </row>
    <row r="105" spans="2:4">
      <c r="B105" s="192"/>
      <c r="C105" s="236">
        <v>0</v>
      </c>
      <c r="D105" s="236">
        <v>0</v>
      </c>
    </row>
    <row r="106" spans="2:4">
      <c r="B106" s="192"/>
      <c r="C106" s="236">
        <v>0</v>
      </c>
      <c r="D106" s="236">
        <v>0</v>
      </c>
    </row>
    <row r="107" spans="2:4">
      <c r="B107" s="192"/>
      <c r="C107" s="236">
        <v>0</v>
      </c>
      <c r="D107" s="236">
        <v>0</v>
      </c>
    </row>
    <row r="108" spans="2:4">
      <c r="B108" s="192"/>
      <c r="C108" s="236">
        <v>0</v>
      </c>
      <c r="D108" s="236">
        <v>0</v>
      </c>
    </row>
    <row r="109" spans="2:4">
      <c r="B109" s="192"/>
      <c r="C109" s="236">
        <v>0</v>
      </c>
      <c r="D109" s="236">
        <v>0</v>
      </c>
    </row>
    <row r="110" spans="2:4">
      <c r="B110" s="192"/>
      <c r="C110" s="236">
        <v>0</v>
      </c>
      <c r="D110" s="236">
        <v>0</v>
      </c>
    </row>
    <row r="111" spans="2:4">
      <c r="B111" s="192"/>
      <c r="C111" s="236">
        <v>0</v>
      </c>
      <c r="D111" s="236">
        <v>0</v>
      </c>
    </row>
    <row r="112" spans="2:4">
      <c r="B112" s="192"/>
      <c r="C112" s="236">
        <v>0</v>
      </c>
      <c r="D112" s="236">
        <v>0</v>
      </c>
    </row>
    <row r="113" spans="2:4">
      <c r="B113" s="192"/>
      <c r="C113" s="236">
        <v>0</v>
      </c>
      <c r="D113" s="236">
        <v>0</v>
      </c>
    </row>
    <row r="114" spans="2:4">
      <c r="B114" s="192"/>
      <c r="C114" s="236">
        <v>0</v>
      </c>
      <c r="D114" s="236">
        <v>0</v>
      </c>
    </row>
    <row r="115" spans="2:4">
      <c r="B115" s="192"/>
      <c r="C115" s="236">
        <v>0</v>
      </c>
      <c r="D115" s="236">
        <v>0</v>
      </c>
    </row>
    <row r="116" spans="2:4">
      <c r="B116" s="192"/>
      <c r="C116" s="236">
        <v>0</v>
      </c>
      <c r="D116" s="236">
        <v>0</v>
      </c>
    </row>
    <row r="117" spans="2:4">
      <c r="B117" s="192"/>
      <c r="C117" s="236">
        <v>0</v>
      </c>
      <c r="D117" s="236">
        <v>0</v>
      </c>
    </row>
    <row r="118" spans="2:4">
      <c r="B118" s="192"/>
      <c r="C118" s="236">
        <v>0</v>
      </c>
      <c r="D118" s="236">
        <v>0</v>
      </c>
    </row>
    <row r="119" spans="2:4">
      <c r="B119" s="192"/>
      <c r="C119" s="236">
        <v>0</v>
      </c>
      <c r="D119" s="236">
        <v>0</v>
      </c>
    </row>
    <row r="120" spans="2:4">
      <c r="B120" s="192"/>
      <c r="C120" s="236">
        <v>0</v>
      </c>
      <c r="D120" s="236">
        <v>0</v>
      </c>
    </row>
    <row r="121" spans="2:4">
      <c r="B121" s="192"/>
      <c r="C121" s="236">
        <v>0</v>
      </c>
      <c r="D121" s="236">
        <v>0</v>
      </c>
    </row>
    <row r="122" spans="2:4">
      <c r="B122" s="192"/>
      <c r="C122" s="236">
        <v>0</v>
      </c>
      <c r="D122" s="236">
        <v>0</v>
      </c>
    </row>
    <row r="123" spans="2:4">
      <c r="B123" s="192"/>
      <c r="C123" s="236">
        <v>0</v>
      </c>
      <c r="D123" s="236">
        <v>0</v>
      </c>
    </row>
    <row r="124" spans="2:4">
      <c r="B124" s="192"/>
      <c r="C124" s="236">
        <v>0</v>
      </c>
      <c r="D124" s="236">
        <v>0</v>
      </c>
    </row>
    <row r="125" spans="2:4">
      <c r="B125" s="192"/>
      <c r="C125" s="236">
        <v>0</v>
      </c>
      <c r="D125" s="236">
        <v>0</v>
      </c>
    </row>
    <row r="126" spans="2:4">
      <c r="B126" s="192"/>
      <c r="C126" s="236">
        <v>0</v>
      </c>
      <c r="D126" s="236">
        <v>0</v>
      </c>
    </row>
    <row r="127" spans="2:4">
      <c r="B127" s="192"/>
      <c r="C127" s="236">
        <v>0</v>
      </c>
      <c r="D127" s="236">
        <v>0</v>
      </c>
    </row>
    <row r="128" spans="2:4">
      <c r="B128" s="192"/>
      <c r="C128" s="236">
        <v>0</v>
      </c>
      <c r="D128" s="236">
        <v>0</v>
      </c>
    </row>
    <row r="129" spans="2:4">
      <c r="B129" s="192"/>
      <c r="C129" s="236">
        <v>0</v>
      </c>
      <c r="D129" s="236">
        <v>0</v>
      </c>
    </row>
    <row r="130" spans="2:4">
      <c r="B130" s="192"/>
      <c r="C130" s="236">
        <v>0</v>
      </c>
      <c r="D130" s="236">
        <v>0</v>
      </c>
    </row>
    <row r="131" spans="2:4">
      <c r="B131" s="192"/>
      <c r="C131" s="236">
        <v>0</v>
      </c>
      <c r="D131" s="236">
        <v>0</v>
      </c>
    </row>
    <row r="132" spans="2:4">
      <c r="B132" s="192"/>
      <c r="C132" s="236">
        <v>0</v>
      </c>
      <c r="D132" s="236">
        <v>0</v>
      </c>
    </row>
    <row r="133" spans="2:4">
      <c r="B133" s="192"/>
      <c r="C133" s="236">
        <v>0</v>
      </c>
      <c r="D133" s="236">
        <v>0</v>
      </c>
    </row>
    <row r="134" spans="2:4">
      <c r="B134" s="192"/>
      <c r="C134" s="236">
        <v>0</v>
      </c>
      <c r="D134" s="236">
        <v>0</v>
      </c>
    </row>
    <row r="135" spans="2:4">
      <c r="B135" s="192"/>
      <c r="C135" s="236">
        <v>0</v>
      </c>
      <c r="D135" s="236">
        <v>0</v>
      </c>
    </row>
    <row r="136" spans="2:4">
      <c r="B136" s="192"/>
      <c r="C136" s="236">
        <v>0</v>
      </c>
      <c r="D136" s="236">
        <v>0</v>
      </c>
    </row>
    <row r="137" spans="2:4">
      <c r="B137" s="192"/>
      <c r="C137" s="236">
        <v>0</v>
      </c>
      <c r="D137" s="236">
        <v>0</v>
      </c>
    </row>
    <row r="138" spans="2:4">
      <c r="B138" s="192"/>
      <c r="C138" s="236">
        <v>0</v>
      </c>
      <c r="D138" s="236">
        <v>0</v>
      </c>
    </row>
    <row r="139" spans="2:4">
      <c r="B139" s="192"/>
      <c r="C139" s="236">
        <v>0</v>
      </c>
      <c r="D139" s="236">
        <v>0</v>
      </c>
    </row>
    <row r="140" spans="2:4">
      <c r="B140" s="192"/>
      <c r="C140" s="236">
        <v>0</v>
      </c>
      <c r="D140" s="236">
        <v>0</v>
      </c>
    </row>
    <row r="141" spans="2:4">
      <c r="B141" s="192"/>
      <c r="C141" s="236">
        <v>0</v>
      </c>
      <c r="D141" s="236">
        <v>0</v>
      </c>
    </row>
    <row r="142" spans="2:4">
      <c r="B142" s="192"/>
      <c r="C142" s="236">
        <v>0</v>
      </c>
      <c r="D142" s="236">
        <v>0</v>
      </c>
    </row>
    <row r="143" spans="2:4">
      <c r="B143" s="192"/>
      <c r="C143" s="236">
        <v>0</v>
      </c>
      <c r="D143" s="236">
        <v>0</v>
      </c>
    </row>
    <row r="144" spans="2:4">
      <c r="B144" s="192"/>
      <c r="C144" s="236">
        <v>0</v>
      </c>
      <c r="D144" s="236">
        <v>0</v>
      </c>
    </row>
    <row r="145" spans="2:4">
      <c r="B145" s="192"/>
      <c r="C145" s="236">
        <v>0</v>
      </c>
      <c r="D145" s="236">
        <v>0</v>
      </c>
    </row>
    <row r="146" spans="2:4">
      <c r="B146" s="192"/>
      <c r="C146" s="236">
        <v>0</v>
      </c>
      <c r="D146" s="236">
        <v>0</v>
      </c>
    </row>
    <row r="147" spans="2:4">
      <c r="B147" s="192"/>
      <c r="C147" s="236">
        <v>0</v>
      </c>
      <c r="D147" s="236">
        <v>0</v>
      </c>
    </row>
    <row r="148" spans="2:4">
      <c r="B148" s="192"/>
      <c r="C148" s="236">
        <v>0</v>
      </c>
      <c r="D148" s="236">
        <v>0</v>
      </c>
    </row>
    <row r="149" spans="2:4">
      <c r="B149" s="192"/>
      <c r="C149" s="236">
        <v>0</v>
      </c>
      <c r="D149" s="236">
        <v>0</v>
      </c>
    </row>
    <row r="150" spans="2:4">
      <c r="B150" s="192"/>
      <c r="C150" s="236">
        <v>0</v>
      </c>
      <c r="D150" s="236">
        <v>0</v>
      </c>
    </row>
    <row r="151" spans="2:4">
      <c r="B151" s="192"/>
      <c r="C151" s="236">
        <v>0</v>
      </c>
      <c r="D151" s="236">
        <v>0</v>
      </c>
    </row>
    <row r="152" spans="2:4">
      <c r="B152" s="192"/>
      <c r="C152" s="236">
        <v>0</v>
      </c>
      <c r="D152" s="236">
        <v>0</v>
      </c>
    </row>
    <row r="153" spans="2:4">
      <c r="B153" s="192"/>
      <c r="C153" s="236">
        <v>0</v>
      </c>
      <c r="D153" s="236">
        <v>0</v>
      </c>
    </row>
    <row r="154" spans="2:4">
      <c r="B154" s="192"/>
      <c r="C154" s="236">
        <v>0</v>
      </c>
      <c r="D154" s="236">
        <v>0</v>
      </c>
    </row>
    <row r="155" spans="2:4">
      <c r="B155" s="192"/>
      <c r="C155" s="236">
        <v>0</v>
      </c>
      <c r="D155" s="236">
        <v>0</v>
      </c>
    </row>
    <row r="156" spans="2:4">
      <c r="B156" s="192"/>
      <c r="C156" s="236">
        <v>0</v>
      </c>
      <c r="D156" s="236">
        <v>0</v>
      </c>
    </row>
    <row r="157" spans="2:4">
      <c r="B157" s="192"/>
      <c r="C157" s="236">
        <v>0</v>
      </c>
      <c r="D157" s="236">
        <v>0</v>
      </c>
    </row>
    <row r="158" spans="2:4">
      <c r="B158" s="192"/>
      <c r="C158" s="236">
        <v>0</v>
      </c>
      <c r="D158" s="236">
        <v>0</v>
      </c>
    </row>
    <row r="159" spans="2:4">
      <c r="B159" s="192"/>
      <c r="C159" s="236">
        <v>0</v>
      </c>
      <c r="D159" s="236">
        <v>0</v>
      </c>
    </row>
    <row r="160" spans="2:4">
      <c r="B160" s="192"/>
      <c r="C160" s="236">
        <v>0</v>
      </c>
      <c r="D160" s="236">
        <v>0</v>
      </c>
    </row>
    <row r="161" spans="2:4">
      <c r="B161" s="192"/>
      <c r="C161" s="236">
        <v>0</v>
      </c>
      <c r="D161" s="236">
        <v>0</v>
      </c>
    </row>
    <row r="162" spans="2:4">
      <c r="B162" s="192"/>
      <c r="C162" s="236">
        <v>0</v>
      </c>
      <c r="D162" s="236">
        <v>0</v>
      </c>
    </row>
    <row r="163" spans="2:4">
      <c r="B163" s="192"/>
      <c r="C163" s="236">
        <v>0</v>
      </c>
      <c r="D163" s="236">
        <v>0</v>
      </c>
    </row>
    <row r="164" spans="2:4">
      <c r="B164" s="192"/>
      <c r="C164" s="236">
        <v>0</v>
      </c>
      <c r="D164" s="236">
        <v>0</v>
      </c>
    </row>
    <row r="165" spans="2:4">
      <c r="B165" s="192"/>
      <c r="C165" s="236">
        <v>0</v>
      </c>
      <c r="D165" s="236">
        <v>0</v>
      </c>
    </row>
    <row r="166" spans="2:4">
      <c r="B166" s="192"/>
      <c r="C166" s="236">
        <v>0</v>
      </c>
      <c r="D166" s="236">
        <v>0</v>
      </c>
    </row>
    <row r="167" spans="2:4">
      <c r="B167" s="192"/>
      <c r="C167" s="236">
        <v>0</v>
      </c>
      <c r="D167" s="236">
        <v>0</v>
      </c>
    </row>
    <row r="168" spans="2:4">
      <c r="B168" s="192"/>
      <c r="C168" s="236">
        <v>0</v>
      </c>
      <c r="D168" s="236">
        <v>0</v>
      </c>
    </row>
    <row r="169" spans="2:4">
      <c r="B169" s="192"/>
      <c r="C169" s="236">
        <v>0</v>
      </c>
      <c r="D169" s="236">
        <v>0</v>
      </c>
    </row>
    <row r="170" spans="2:4">
      <c r="B170" s="192"/>
      <c r="C170" s="236">
        <v>0</v>
      </c>
      <c r="D170" s="236">
        <v>0</v>
      </c>
    </row>
    <row r="171" spans="2:4">
      <c r="B171" s="192"/>
      <c r="C171" s="236">
        <v>0</v>
      </c>
      <c r="D171" s="236">
        <v>0</v>
      </c>
    </row>
    <row r="172" spans="2:4">
      <c r="B172" s="192"/>
      <c r="C172" s="236">
        <v>0</v>
      </c>
      <c r="D172" s="236">
        <v>0</v>
      </c>
    </row>
    <row r="173" spans="2:4">
      <c r="B173" s="192"/>
      <c r="C173" s="236">
        <v>0</v>
      </c>
      <c r="D173" s="236">
        <v>0</v>
      </c>
    </row>
    <row r="174" spans="2:4">
      <c r="B174" s="192"/>
      <c r="C174" s="236">
        <v>0</v>
      </c>
      <c r="D174" s="236">
        <v>0</v>
      </c>
    </row>
    <row r="175" spans="2:4">
      <c r="B175" s="192"/>
      <c r="C175" s="236">
        <v>0</v>
      </c>
      <c r="D175" s="236">
        <v>0</v>
      </c>
    </row>
    <row r="176" spans="2:4">
      <c r="B176" s="192"/>
      <c r="C176" s="236">
        <v>0</v>
      </c>
      <c r="D176" s="236">
        <v>0</v>
      </c>
    </row>
    <row r="177" spans="2:4">
      <c r="B177" s="192"/>
      <c r="C177" s="236">
        <v>0</v>
      </c>
      <c r="D177" s="236">
        <v>0</v>
      </c>
    </row>
    <row r="178" spans="2:4">
      <c r="B178" s="192"/>
      <c r="C178" s="236">
        <v>0</v>
      </c>
      <c r="D178" s="236">
        <v>0</v>
      </c>
    </row>
    <row r="179" spans="2:4">
      <c r="B179" s="192"/>
      <c r="C179" s="236">
        <v>0</v>
      </c>
      <c r="D179" s="236">
        <v>0</v>
      </c>
    </row>
    <row r="180" spans="2:4">
      <c r="B180" s="192"/>
      <c r="C180" s="236">
        <v>0</v>
      </c>
      <c r="D180" s="236">
        <v>0</v>
      </c>
    </row>
    <row r="181" spans="2:4">
      <c r="B181" s="192"/>
      <c r="C181" s="236">
        <v>0</v>
      </c>
      <c r="D181" s="236">
        <v>0</v>
      </c>
    </row>
    <row r="182" spans="2:4">
      <c r="B182" s="192"/>
      <c r="C182" s="236">
        <v>0</v>
      </c>
      <c r="D182" s="236">
        <v>0</v>
      </c>
    </row>
    <row r="183" spans="2:4">
      <c r="B183" s="192"/>
      <c r="C183" s="236">
        <v>0</v>
      </c>
      <c r="D183" s="236">
        <v>0</v>
      </c>
    </row>
    <row r="184" spans="2:4">
      <c r="B184" s="192"/>
      <c r="C184" s="236">
        <v>0</v>
      </c>
      <c r="D184" s="236">
        <v>0</v>
      </c>
    </row>
    <row r="185" spans="2:4">
      <c r="B185" s="192"/>
      <c r="C185" s="236">
        <v>0</v>
      </c>
      <c r="D185" s="236">
        <v>0</v>
      </c>
    </row>
    <row r="186" spans="2:4">
      <c r="B186" s="192"/>
      <c r="C186" s="236">
        <v>0</v>
      </c>
      <c r="D186" s="236">
        <v>0</v>
      </c>
    </row>
    <row r="187" spans="2:4">
      <c r="B187" s="192"/>
      <c r="C187" s="236">
        <v>0</v>
      </c>
      <c r="D187" s="236">
        <v>0</v>
      </c>
    </row>
    <row r="188" spans="2:4">
      <c r="B188" s="192"/>
      <c r="C188" s="236">
        <v>0</v>
      </c>
      <c r="D188" s="236">
        <v>0</v>
      </c>
    </row>
    <row r="189" spans="2:4">
      <c r="B189" s="192"/>
      <c r="C189" s="236">
        <v>0</v>
      </c>
      <c r="D189" s="236">
        <v>0</v>
      </c>
    </row>
    <row r="190" spans="2:4">
      <c r="B190" s="192"/>
      <c r="C190" s="236">
        <v>0</v>
      </c>
      <c r="D190" s="236">
        <v>0</v>
      </c>
    </row>
    <row r="191" spans="2:4">
      <c r="B191" s="192"/>
      <c r="C191" s="236">
        <v>0</v>
      </c>
      <c r="D191" s="236">
        <v>0</v>
      </c>
    </row>
    <row r="192" spans="2:4">
      <c r="B192" s="192"/>
      <c r="C192" s="236">
        <v>0</v>
      </c>
      <c r="D192" s="236">
        <v>0</v>
      </c>
    </row>
    <row r="193" spans="2:4">
      <c r="B193" s="192"/>
      <c r="C193" s="236">
        <v>0</v>
      </c>
      <c r="D193" s="236">
        <v>0</v>
      </c>
    </row>
    <row r="194" spans="2:4">
      <c r="B194" s="192"/>
      <c r="C194" s="236">
        <v>0</v>
      </c>
      <c r="D194" s="236">
        <v>0</v>
      </c>
    </row>
    <row r="195" spans="2:4">
      <c r="B195" s="192"/>
      <c r="C195" s="236">
        <v>0</v>
      </c>
      <c r="D195" s="236">
        <v>0</v>
      </c>
    </row>
    <row r="196" spans="2:4">
      <c r="B196" s="192"/>
      <c r="C196" s="236">
        <v>0</v>
      </c>
      <c r="D196" s="236">
        <v>0</v>
      </c>
    </row>
    <row r="197" spans="2:4">
      <c r="B197" s="192"/>
      <c r="C197" s="236">
        <v>0</v>
      </c>
      <c r="D197" s="236">
        <v>0</v>
      </c>
    </row>
    <row r="198" spans="2:4">
      <c r="B198" s="192"/>
      <c r="C198" s="236">
        <v>0</v>
      </c>
      <c r="D198" s="236">
        <v>0</v>
      </c>
    </row>
    <row r="199" spans="2:4">
      <c r="B199" s="192"/>
      <c r="C199" s="236">
        <v>0</v>
      </c>
      <c r="D199" s="236">
        <v>0</v>
      </c>
    </row>
    <row r="200" spans="2:4">
      <c r="B200" s="192"/>
      <c r="C200" s="236">
        <v>0</v>
      </c>
      <c r="D200" s="236">
        <v>0</v>
      </c>
    </row>
    <row r="201" spans="2:4">
      <c r="B201" s="192"/>
      <c r="C201" s="236">
        <v>0</v>
      </c>
      <c r="D201" s="236">
        <v>0</v>
      </c>
    </row>
    <row r="202" spans="2:4">
      <c r="B202" s="192"/>
      <c r="C202" s="236">
        <v>0</v>
      </c>
      <c r="D202" s="236">
        <v>0</v>
      </c>
    </row>
    <row r="203" spans="2:4">
      <c r="B203" s="192"/>
      <c r="C203" s="236">
        <v>0</v>
      </c>
      <c r="D203" s="236">
        <v>0</v>
      </c>
    </row>
    <row r="204" spans="2:4">
      <c r="B204" s="192"/>
      <c r="C204" s="236">
        <v>0</v>
      </c>
      <c r="D204" s="236">
        <v>0</v>
      </c>
    </row>
    <row r="205" spans="2:4">
      <c r="B205" s="192"/>
      <c r="C205" s="236">
        <v>0</v>
      </c>
      <c r="D205" s="236">
        <v>0</v>
      </c>
    </row>
    <row r="206" spans="2:4">
      <c r="B206" s="192"/>
      <c r="C206" s="236">
        <v>0</v>
      </c>
      <c r="D206" s="236">
        <v>0</v>
      </c>
    </row>
    <row r="207" spans="2:4">
      <c r="B207" s="192"/>
      <c r="C207" s="236">
        <v>0</v>
      </c>
      <c r="D207" s="236">
        <v>0</v>
      </c>
    </row>
    <row r="208" spans="2:4">
      <c r="B208" s="192"/>
      <c r="C208" s="236">
        <v>0</v>
      </c>
      <c r="D208" s="236">
        <v>0</v>
      </c>
    </row>
    <row r="209" spans="2:4">
      <c r="B209" s="192"/>
      <c r="C209" s="236">
        <v>0</v>
      </c>
      <c r="D209" s="236">
        <v>0</v>
      </c>
    </row>
    <row r="210" spans="2:4">
      <c r="B210" s="192"/>
      <c r="C210" s="236">
        <v>0</v>
      </c>
      <c r="D210" s="236">
        <v>0</v>
      </c>
    </row>
    <row r="211" spans="2:4">
      <c r="B211" s="192"/>
      <c r="C211" s="236">
        <v>0</v>
      </c>
      <c r="D211" s="236">
        <v>0</v>
      </c>
    </row>
    <row r="212" spans="2:4">
      <c r="B212" s="192"/>
      <c r="C212" s="236">
        <v>0</v>
      </c>
      <c r="D212" s="236">
        <v>0</v>
      </c>
    </row>
    <row r="213" spans="2:4">
      <c r="B213" s="192"/>
      <c r="C213" s="236">
        <v>0</v>
      </c>
      <c r="D213" s="236">
        <v>0</v>
      </c>
    </row>
    <row r="214" spans="2:4">
      <c r="B214" s="192"/>
      <c r="C214" s="236">
        <v>0</v>
      </c>
      <c r="D214" s="236">
        <v>0</v>
      </c>
    </row>
    <row r="215" spans="2:4">
      <c r="B215" s="192"/>
      <c r="C215" s="236">
        <v>0</v>
      </c>
      <c r="D215" s="236">
        <v>0</v>
      </c>
    </row>
    <row r="216" spans="2:4">
      <c r="B216" s="192"/>
      <c r="C216" s="236">
        <v>0</v>
      </c>
      <c r="D216" s="236">
        <v>0</v>
      </c>
    </row>
    <row r="217" spans="2:4">
      <c r="B217" s="192"/>
      <c r="C217" s="236">
        <v>0</v>
      </c>
      <c r="D217" s="236">
        <v>0</v>
      </c>
    </row>
    <row r="218" spans="2:4">
      <c r="B218" s="192"/>
      <c r="C218" s="236">
        <v>0</v>
      </c>
      <c r="D218" s="236">
        <v>0</v>
      </c>
    </row>
    <row r="219" spans="2:4">
      <c r="B219" s="192"/>
      <c r="C219" s="236">
        <v>0</v>
      </c>
      <c r="D219" s="236">
        <v>0</v>
      </c>
    </row>
    <row r="220" spans="2:4">
      <c r="B220" s="192"/>
      <c r="C220" s="236">
        <v>0</v>
      </c>
      <c r="D220" s="236">
        <v>0</v>
      </c>
    </row>
    <row r="221" spans="2:4">
      <c r="B221" s="192"/>
      <c r="C221" s="236">
        <v>0</v>
      </c>
      <c r="D221" s="236">
        <v>0</v>
      </c>
    </row>
    <row r="222" spans="2:4">
      <c r="B222" s="192"/>
      <c r="C222" s="236">
        <v>0</v>
      </c>
      <c r="D222" s="236">
        <v>0</v>
      </c>
    </row>
    <row r="223" spans="2:4">
      <c r="B223" s="192"/>
      <c r="C223" s="236">
        <v>0</v>
      </c>
      <c r="D223" s="236">
        <v>0</v>
      </c>
    </row>
    <row r="224" spans="2:4">
      <c r="B224" s="192"/>
      <c r="C224" s="236">
        <v>0</v>
      </c>
      <c r="D224" s="236">
        <v>0</v>
      </c>
    </row>
    <row r="225" spans="2:4">
      <c r="B225" s="192"/>
      <c r="C225" s="236">
        <v>0</v>
      </c>
      <c r="D225" s="236">
        <v>0</v>
      </c>
    </row>
    <row r="226" spans="2:4">
      <c r="B226" s="192"/>
      <c r="C226" s="236">
        <v>0</v>
      </c>
      <c r="D226" s="236">
        <v>0</v>
      </c>
    </row>
    <row r="227" spans="2:4">
      <c r="B227" s="192"/>
      <c r="C227" s="236">
        <v>0</v>
      </c>
      <c r="D227" s="236">
        <v>0</v>
      </c>
    </row>
    <row r="228" spans="2:4">
      <c r="B228" s="192"/>
      <c r="C228" s="236">
        <v>0</v>
      </c>
      <c r="D228" s="236">
        <v>0</v>
      </c>
    </row>
    <row r="229" spans="2:4">
      <c r="B229" s="192"/>
      <c r="C229" s="236">
        <v>0</v>
      </c>
      <c r="D229" s="236">
        <v>0</v>
      </c>
    </row>
    <row r="230" spans="2:4">
      <c r="B230" s="192"/>
      <c r="C230" s="236">
        <v>0</v>
      </c>
      <c r="D230" s="236">
        <v>0</v>
      </c>
    </row>
    <row r="231" spans="2:4">
      <c r="B231" s="192"/>
      <c r="C231" s="236">
        <v>0</v>
      </c>
      <c r="D231" s="236">
        <v>0</v>
      </c>
    </row>
    <row r="232" spans="2:4">
      <c r="B232" s="192"/>
      <c r="C232" s="236">
        <v>0</v>
      </c>
      <c r="D232" s="236">
        <v>0</v>
      </c>
    </row>
    <row r="233" spans="2:4">
      <c r="B233" s="192"/>
      <c r="C233" s="236">
        <v>0</v>
      </c>
      <c r="D233" s="236">
        <v>0</v>
      </c>
    </row>
    <row r="234" spans="2:4">
      <c r="B234" s="192"/>
      <c r="C234" s="236">
        <v>0</v>
      </c>
      <c r="D234" s="236">
        <v>0</v>
      </c>
    </row>
    <row r="235" spans="2:4">
      <c r="B235" s="192"/>
      <c r="C235" s="236">
        <v>0</v>
      </c>
      <c r="D235" s="236">
        <v>0</v>
      </c>
    </row>
    <row r="236" spans="2:4">
      <c r="B236" s="192"/>
      <c r="C236" s="236">
        <v>0</v>
      </c>
      <c r="D236" s="236">
        <v>0</v>
      </c>
    </row>
    <row r="237" spans="2:4">
      <c r="B237" s="192"/>
      <c r="C237" s="236">
        <v>0</v>
      </c>
      <c r="D237" s="236">
        <v>0</v>
      </c>
    </row>
    <row r="238" spans="2:4">
      <c r="B238" s="192"/>
      <c r="C238" s="236">
        <v>0</v>
      </c>
      <c r="D238" s="236">
        <v>0</v>
      </c>
    </row>
    <row r="239" spans="2:4">
      <c r="B239" s="192"/>
      <c r="C239" s="236">
        <v>0</v>
      </c>
      <c r="D239" s="236">
        <v>0</v>
      </c>
    </row>
    <row r="240" spans="2:4">
      <c r="B240" s="192"/>
      <c r="C240" s="236">
        <v>0</v>
      </c>
      <c r="D240" s="236">
        <v>0</v>
      </c>
    </row>
    <row r="241" spans="2:4">
      <c r="B241" s="192"/>
      <c r="C241" s="236">
        <v>0</v>
      </c>
      <c r="D241" s="236">
        <v>0</v>
      </c>
    </row>
    <row r="242" spans="2:4">
      <c r="B242" s="192"/>
      <c r="C242" s="236">
        <v>0</v>
      </c>
      <c r="D242" s="236">
        <v>0</v>
      </c>
    </row>
    <row r="243" spans="2:4">
      <c r="B243" s="192"/>
      <c r="C243" s="236">
        <v>0</v>
      </c>
      <c r="D243" s="236">
        <v>0</v>
      </c>
    </row>
    <row r="244" spans="2:4">
      <c r="B244" s="192"/>
      <c r="C244" s="236">
        <v>0</v>
      </c>
      <c r="D244" s="236">
        <v>0</v>
      </c>
    </row>
    <row r="245" spans="2:4">
      <c r="B245" s="192"/>
      <c r="C245" s="236">
        <v>0</v>
      </c>
      <c r="D245" s="236">
        <v>0</v>
      </c>
    </row>
    <row r="246" spans="2:4">
      <c r="B246" s="192"/>
      <c r="C246" s="236">
        <v>0</v>
      </c>
      <c r="D246" s="236">
        <v>0</v>
      </c>
    </row>
    <row r="247" spans="2:4">
      <c r="B247" s="192"/>
      <c r="C247" s="236">
        <v>0</v>
      </c>
      <c r="D247" s="236">
        <v>0</v>
      </c>
    </row>
    <row r="248" spans="2:4">
      <c r="B248" s="192"/>
      <c r="C248" s="236">
        <v>0</v>
      </c>
      <c r="D248" s="236">
        <v>0</v>
      </c>
    </row>
    <row r="249" spans="2:4">
      <c r="B249" s="192"/>
      <c r="C249" s="236">
        <v>0</v>
      </c>
      <c r="D249" s="236">
        <v>0</v>
      </c>
    </row>
    <row r="250" spans="2:4">
      <c r="B250" s="192"/>
      <c r="C250" s="236">
        <v>0</v>
      </c>
      <c r="D250" s="236">
        <v>0</v>
      </c>
    </row>
    <row r="251" spans="2:4">
      <c r="B251" s="192"/>
      <c r="C251" s="236">
        <v>0</v>
      </c>
      <c r="D251" s="236">
        <v>0</v>
      </c>
    </row>
    <row r="252" spans="2:4">
      <c r="B252" s="192"/>
      <c r="C252" s="236">
        <v>0</v>
      </c>
      <c r="D252" s="236">
        <v>0</v>
      </c>
    </row>
    <row r="253" spans="2:4">
      <c r="B253" s="192"/>
      <c r="C253" s="236">
        <v>0</v>
      </c>
      <c r="D253" s="236">
        <v>0</v>
      </c>
    </row>
    <row r="254" spans="2:4">
      <c r="B254" s="192"/>
      <c r="C254" s="236">
        <v>0</v>
      </c>
      <c r="D254" s="236">
        <v>0</v>
      </c>
    </row>
    <row r="255" spans="2:4">
      <c r="B255" s="192"/>
      <c r="C255" s="236">
        <v>0</v>
      </c>
      <c r="D255" s="236">
        <v>0</v>
      </c>
    </row>
    <row r="256" spans="2:4">
      <c r="B256" s="192"/>
      <c r="C256" s="236">
        <v>0</v>
      </c>
      <c r="D256" s="236">
        <v>0</v>
      </c>
    </row>
    <row r="257" spans="2:4">
      <c r="B257" s="192"/>
      <c r="C257" s="236">
        <v>0</v>
      </c>
      <c r="D257" s="236">
        <v>0</v>
      </c>
    </row>
    <row r="258" spans="2:4">
      <c r="B258" s="192"/>
      <c r="C258" s="236">
        <v>0</v>
      </c>
      <c r="D258" s="236">
        <v>0</v>
      </c>
    </row>
    <row r="259" spans="2:4">
      <c r="B259" s="192"/>
      <c r="C259" s="236">
        <v>0</v>
      </c>
      <c r="D259" s="236">
        <v>0</v>
      </c>
    </row>
    <row r="260" spans="2:4">
      <c r="B260" s="192"/>
      <c r="C260" s="236">
        <v>0</v>
      </c>
      <c r="D260" s="236">
        <v>0</v>
      </c>
    </row>
    <row r="261" spans="2:4">
      <c r="B261" s="192"/>
      <c r="C261" s="236">
        <v>0</v>
      </c>
      <c r="D261" s="236">
        <v>0</v>
      </c>
    </row>
    <row r="262" spans="2:4">
      <c r="B262" s="192"/>
      <c r="C262" s="236">
        <v>0</v>
      </c>
      <c r="D262" s="236">
        <v>0</v>
      </c>
    </row>
    <row r="263" spans="2:4">
      <c r="B263" s="192"/>
      <c r="C263" s="236">
        <v>0</v>
      </c>
      <c r="D263" s="236">
        <v>0</v>
      </c>
    </row>
    <row r="264" spans="2:4">
      <c r="B264" s="192"/>
      <c r="C264" s="236">
        <v>0</v>
      </c>
      <c r="D264" s="236">
        <v>0</v>
      </c>
    </row>
    <row r="265" spans="2:4">
      <c r="B265" s="192"/>
      <c r="C265" s="236">
        <v>0</v>
      </c>
      <c r="D265" s="236">
        <v>0</v>
      </c>
    </row>
    <row r="266" spans="2:4">
      <c r="B266" s="192"/>
      <c r="C266" s="236">
        <v>0</v>
      </c>
      <c r="D266" s="236">
        <v>0</v>
      </c>
    </row>
    <row r="267" spans="2:4">
      <c r="B267" s="192"/>
      <c r="C267" s="236">
        <v>0</v>
      </c>
      <c r="D267" s="236">
        <v>0</v>
      </c>
    </row>
    <row r="268" spans="2:4">
      <c r="B268" s="192"/>
      <c r="C268" s="236">
        <v>0</v>
      </c>
      <c r="D268" s="236">
        <v>0</v>
      </c>
    </row>
    <row r="269" spans="2:4">
      <c r="B269" s="192"/>
      <c r="C269" s="236">
        <v>0</v>
      </c>
      <c r="D269" s="236">
        <v>0</v>
      </c>
    </row>
    <row r="270" spans="2:4">
      <c r="B270" s="192"/>
      <c r="C270" s="236">
        <v>0</v>
      </c>
      <c r="D270" s="236">
        <v>0</v>
      </c>
    </row>
    <row r="271" spans="2:4">
      <c r="B271" s="192"/>
      <c r="C271" s="236">
        <v>0</v>
      </c>
      <c r="D271" s="236">
        <v>0</v>
      </c>
    </row>
    <row r="272" spans="2:4">
      <c r="B272" s="192"/>
      <c r="C272" s="236">
        <v>0</v>
      </c>
      <c r="D272" s="236">
        <v>0</v>
      </c>
    </row>
    <row r="273" spans="2:4">
      <c r="B273" s="192"/>
      <c r="C273" s="236">
        <v>0</v>
      </c>
      <c r="D273" s="236">
        <v>0</v>
      </c>
    </row>
    <row r="274" spans="2:4">
      <c r="B274" s="192"/>
      <c r="C274" s="236">
        <v>0</v>
      </c>
      <c r="D274" s="236">
        <v>0</v>
      </c>
    </row>
    <row r="275" spans="2:4">
      <c r="B275" s="192"/>
      <c r="C275" s="236">
        <v>0</v>
      </c>
      <c r="D275" s="236">
        <v>0</v>
      </c>
    </row>
    <row r="276" spans="2:4">
      <c r="B276" s="192"/>
      <c r="C276" s="236">
        <v>0</v>
      </c>
      <c r="D276" s="236">
        <v>0</v>
      </c>
    </row>
    <row r="277" spans="2:4">
      <c r="B277" s="192"/>
      <c r="C277" s="236">
        <v>0</v>
      </c>
      <c r="D277" s="236">
        <v>0</v>
      </c>
    </row>
    <row r="278" spans="2:4">
      <c r="B278" s="192"/>
      <c r="C278" s="236">
        <v>0</v>
      </c>
      <c r="D278" s="236">
        <v>0</v>
      </c>
    </row>
    <row r="279" spans="2:4">
      <c r="B279" s="192"/>
      <c r="C279" s="236">
        <v>0</v>
      </c>
      <c r="D279" s="236">
        <v>0</v>
      </c>
    </row>
    <row r="280" spans="2:4">
      <c r="B280" s="192"/>
      <c r="C280" s="236">
        <v>0</v>
      </c>
      <c r="D280" s="236">
        <v>0</v>
      </c>
    </row>
    <row r="281" spans="2:4">
      <c r="B281" s="192"/>
      <c r="C281" s="236">
        <v>0</v>
      </c>
      <c r="D281" s="236">
        <v>0</v>
      </c>
    </row>
    <row r="282" spans="2:4">
      <c r="B282" s="192"/>
      <c r="C282" s="236">
        <v>0</v>
      </c>
      <c r="D282" s="236">
        <v>0</v>
      </c>
    </row>
    <row r="283" spans="2:4">
      <c r="B283" s="192"/>
      <c r="C283" s="236">
        <v>0</v>
      </c>
      <c r="D283" s="236">
        <v>0</v>
      </c>
    </row>
    <row r="284" spans="2:4">
      <c r="B284" s="192"/>
      <c r="C284" s="236">
        <v>0</v>
      </c>
      <c r="D284" s="236">
        <v>0</v>
      </c>
    </row>
    <row r="285" spans="2:4">
      <c r="B285" s="192"/>
      <c r="C285" s="236">
        <v>0</v>
      </c>
      <c r="D285" s="236">
        <v>0</v>
      </c>
    </row>
    <row r="286" spans="2:4">
      <c r="B286" s="192"/>
      <c r="C286" s="236">
        <v>0</v>
      </c>
      <c r="D286" s="236">
        <v>0</v>
      </c>
    </row>
    <row r="287" spans="2:4">
      <c r="B287" s="192"/>
      <c r="C287" s="236">
        <v>0</v>
      </c>
      <c r="D287" s="236">
        <v>0</v>
      </c>
    </row>
    <row r="288" spans="2:4">
      <c r="B288" s="192"/>
      <c r="C288" s="236">
        <v>0</v>
      </c>
      <c r="D288" s="236">
        <v>0</v>
      </c>
    </row>
    <row r="289" spans="2:4">
      <c r="B289" s="192"/>
      <c r="C289" s="236">
        <v>0</v>
      </c>
      <c r="D289" s="236">
        <v>0</v>
      </c>
    </row>
    <row r="290" spans="2:4">
      <c r="B290" s="192"/>
      <c r="C290" s="236">
        <v>0</v>
      </c>
      <c r="D290" s="236">
        <v>0</v>
      </c>
    </row>
    <row r="291" spans="2:4">
      <c r="B291" s="192"/>
      <c r="C291" s="236">
        <v>0</v>
      </c>
      <c r="D291" s="236">
        <v>0</v>
      </c>
    </row>
    <row r="292" spans="2:4">
      <c r="B292" s="192"/>
      <c r="C292" s="236">
        <v>0</v>
      </c>
      <c r="D292" s="236">
        <v>0</v>
      </c>
    </row>
    <row r="293" spans="2:4">
      <c r="B293" s="192"/>
      <c r="C293" s="236">
        <v>0</v>
      </c>
      <c r="D293" s="236">
        <v>0</v>
      </c>
    </row>
    <row r="294" spans="2:4">
      <c r="B294" s="192"/>
      <c r="C294" s="236">
        <v>0</v>
      </c>
      <c r="D294" s="236">
        <v>0</v>
      </c>
    </row>
    <row r="295" spans="2:4">
      <c r="B295" s="192"/>
      <c r="C295" s="236">
        <v>0</v>
      </c>
      <c r="D295" s="236">
        <v>0</v>
      </c>
    </row>
    <row r="296" spans="2:4">
      <c r="B296" s="192"/>
      <c r="C296" s="236">
        <v>0</v>
      </c>
      <c r="D296" s="236">
        <v>0</v>
      </c>
    </row>
    <row r="297" spans="2:4">
      <c r="B297" s="192"/>
      <c r="C297" s="236">
        <v>0</v>
      </c>
      <c r="D297" s="236">
        <v>0</v>
      </c>
    </row>
    <row r="298" spans="2:4">
      <c r="B298" s="192"/>
      <c r="C298" s="236">
        <v>0</v>
      </c>
      <c r="D298" s="236">
        <v>0</v>
      </c>
    </row>
    <row r="299" spans="2:4">
      <c r="B299" s="192"/>
      <c r="C299" s="236">
        <v>0</v>
      </c>
      <c r="D299" s="236">
        <v>0</v>
      </c>
    </row>
    <row r="300" spans="2:4">
      <c r="B300" s="192"/>
      <c r="C300" s="236">
        <v>0</v>
      </c>
      <c r="D300" s="236">
        <v>0</v>
      </c>
    </row>
    <row r="301" spans="2:4">
      <c r="B301" s="192"/>
      <c r="C301" s="236">
        <v>0</v>
      </c>
      <c r="D301" s="236">
        <v>0</v>
      </c>
    </row>
    <row r="302" spans="2:4">
      <c r="B302" s="192"/>
      <c r="C302" s="236">
        <v>0</v>
      </c>
      <c r="D302" s="236">
        <v>0</v>
      </c>
    </row>
    <row r="303" spans="2:4">
      <c r="B303" s="192"/>
      <c r="C303" s="236">
        <v>0</v>
      </c>
      <c r="D303" s="236">
        <v>0</v>
      </c>
    </row>
    <row r="304" spans="2:4">
      <c r="B304" s="192"/>
      <c r="C304" s="236">
        <v>0</v>
      </c>
      <c r="D304" s="236">
        <v>0</v>
      </c>
    </row>
    <row r="305" spans="2:4">
      <c r="B305" s="192"/>
      <c r="C305" s="236">
        <v>0</v>
      </c>
      <c r="D305" s="236">
        <v>0</v>
      </c>
    </row>
    <row r="306" spans="2:4">
      <c r="B306" s="192"/>
      <c r="C306" s="236">
        <v>0</v>
      </c>
      <c r="D306" s="236">
        <v>0</v>
      </c>
    </row>
    <row r="307" spans="2:4">
      <c r="B307" s="192"/>
      <c r="C307" s="236">
        <v>0</v>
      </c>
      <c r="D307" s="236">
        <v>0</v>
      </c>
    </row>
    <row r="308" spans="2:4">
      <c r="B308" s="192"/>
      <c r="C308" s="236">
        <v>0</v>
      </c>
      <c r="D308" s="236">
        <v>0</v>
      </c>
    </row>
    <row r="309" spans="2:4">
      <c r="B309" s="192"/>
      <c r="C309" s="236">
        <v>0</v>
      </c>
      <c r="D309" s="236">
        <v>0</v>
      </c>
    </row>
    <row r="310" spans="2:4">
      <c r="B310" s="192"/>
      <c r="C310" s="236">
        <v>0</v>
      </c>
      <c r="D310" s="236">
        <v>0</v>
      </c>
    </row>
    <row r="311" spans="2:4">
      <c r="B311" s="192"/>
      <c r="C311" s="236">
        <v>0</v>
      </c>
      <c r="D311" s="236">
        <v>0</v>
      </c>
    </row>
    <row r="312" spans="2:4">
      <c r="B312" s="192"/>
      <c r="C312" s="236">
        <v>0</v>
      </c>
      <c r="D312" s="236">
        <v>0</v>
      </c>
    </row>
    <row r="313" spans="2:4">
      <c r="B313" s="192"/>
      <c r="C313" s="236">
        <v>0</v>
      </c>
      <c r="D313" s="236">
        <v>0</v>
      </c>
    </row>
    <row r="314" spans="2:4">
      <c r="B314" s="192"/>
      <c r="C314" s="236">
        <v>0</v>
      </c>
      <c r="D314" s="236">
        <v>0</v>
      </c>
    </row>
    <row r="315" spans="2:4">
      <c r="B315" s="192"/>
      <c r="C315" s="236">
        <v>0</v>
      </c>
      <c r="D315" s="236">
        <v>0</v>
      </c>
    </row>
    <row r="316" spans="2:4">
      <c r="B316" s="192"/>
      <c r="C316" s="236">
        <v>0</v>
      </c>
      <c r="D316" s="236">
        <v>0</v>
      </c>
    </row>
    <row r="317" spans="2:4">
      <c r="B317" s="192"/>
      <c r="C317" s="236">
        <v>0</v>
      </c>
      <c r="D317" s="236">
        <v>0</v>
      </c>
    </row>
    <row r="318" spans="2:4">
      <c r="B318" s="192"/>
      <c r="C318" s="236">
        <v>0</v>
      </c>
      <c r="D318" s="236">
        <v>0</v>
      </c>
    </row>
    <row r="319" spans="2:4">
      <c r="B319" s="192"/>
      <c r="C319" s="236">
        <v>0</v>
      </c>
      <c r="D319" s="236">
        <v>0</v>
      </c>
    </row>
    <row r="320" spans="2:4">
      <c r="B320" s="192"/>
      <c r="C320" s="236">
        <v>0</v>
      </c>
      <c r="D320" s="236">
        <v>0</v>
      </c>
    </row>
    <row r="321" spans="2:4">
      <c r="B321" s="192"/>
      <c r="C321" s="236">
        <v>0</v>
      </c>
      <c r="D321" s="236">
        <v>0</v>
      </c>
    </row>
    <row r="322" spans="2:4">
      <c r="B322" s="192"/>
      <c r="C322" s="236">
        <v>0</v>
      </c>
      <c r="D322" s="236">
        <v>0</v>
      </c>
    </row>
    <row r="323" spans="2:4">
      <c r="B323" s="192"/>
      <c r="C323" s="236">
        <v>0</v>
      </c>
      <c r="D323" s="236">
        <v>0</v>
      </c>
    </row>
    <row r="324" spans="2:4">
      <c r="B324" s="192"/>
      <c r="C324" s="236">
        <v>0</v>
      </c>
      <c r="D324" s="236">
        <v>0</v>
      </c>
    </row>
    <row r="325" spans="2:4">
      <c r="B325" s="192"/>
      <c r="C325" s="236">
        <v>0</v>
      </c>
      <c r="D325" s="236">
        <v>0</v>
      </c>
    </row>
    <row r="326" spans="2:4">
      <c r="B326" s="192"/>
      <c r="C326" s="236">
        <v>0</v>
      </c>
      <c r="D326" s="236">
        <v>0</v>
      </c>
    </row>
    <row r="327" spans="2:4">
      <c r="B327" s="192"/>
      <c r="C327" s="236">
        <v>0</v>
      </c>
      <c r="D327" s="236">
        <v>0</v>
      </c>
    </row>
    <row r="328" spans="2:4">
      <c r="B328" s="192"/>
      <c r="C328" s="236">
        <v>0</v>
      </c>
      <c r="D328" s="236">
        <v>0</v>
      </c>
    </row>
    <row r="329" spans="2:4">
      <c r="B329" s="192"/>
      <c r="C329" s="236">
        <v>0</v>
      </c>
      <c r="D329" s="236">
        <v>0</v>
      </c>
    </row>
    <row r="330" spans="2:4">
      <c r="B330" s="192"/>
      <c r="C330" s="236">
        <v>0</v>
      </c>
      <c r="D330" s="236">
        <v>0</v>
      </c>
    </row>
    <row r="331" spans="2:4">
      <c r="B331" s="192"/>
      <c r="C331" s="236">
        <v>0</v>
      </c>
      <c r="D331" s="236">
        <v>0</v>
      </c>
    </row>
    <row r="332" spans="2:4">
      <c r="B332" s="192"/>
      <c r="C332" s="236">
        <v>0</v>
      </c>
      <c r="D332" s="236">
        <v>0</v>
      </c>
    </row>
    <row r="333" spans="2:4">
      <c r="B333" s="192"/>
      <c r="C333" s="236">
        <v>0</v>
      </c>
      <c r="D333" s="236">
        <v>0</v>
      </c>
    </row>
    <row r="334" spans="2:4">
      <c r="B334" s="192"/>
      <c r="C334" s="236">
        <v>0</v>
      </c>
      <c r="D334" s="236">
        <v>0</v>
      </c>
    </row>
    <row r="335" spans="2:4">
      <c r="B335" s="192"/>
      <c r="C335" s="236">
        <v>0</v>
      </c>
      <c r="D335" s="236">
        <v>0</v>
      </c>
    </row>
    <row r="336" spans="2:4">
      <c r="B336" s="192"/>
      <c r="C336" s="236">
        <v>0</v>
      </c>
      <c r="D336" s="236">
        <v>0</v>
      </c>
    </row>
    <row r="337" spans="2:4">
      <c r="B337" s="192"/>
      <c r="C337" s="236">
        <v>0</v>
      </c>
      <c r="D337" s="236">
        <v>0</v>
      </c>
    </row>
    <row r="338" spans="2:4">
      <c r="B338" s="192"/>
      <c r="C338" s="236">
        <v>0</v>
      </c>
      <c r="D338" s="236">
        <v>0</v>
      </c>
    </row>
    <row r="339" spans="2:4">
      <c r="B339" s="192"/>
      <c r="C339" s="236">
        <v>0</v>
      </c>
      <c r="D339" s="236">
        <v>0</v>
      </c>
    </row>
    <row r="340" spans="2:4">
      <c r="B340" s="192"/>
      <c r="C340" s="236">
        <v>0</v>
      </c>
      <c r="D340" s="236">
        <v>0</v>
      </c>
    </row>
    <row r="341" spans="2:4">
      <c r="B341" s="192"/>
      <c r="C341" s="236">
        <v>0</v>
      </c>
      <c r="D341" s="236">
        <v>0</v>
      </c>
    </row>
    <row r="342" spans="2:4">
      <c r="B342" s="192"/>
      <c r="C342" s="236">
        <v>0</v>
      </c>
      <c r="D342" s="236">
        <v>0</v>
      </c>
    </row>
    <row r="343" spans="2:4">
      <c r="B343" s="192"/>
      <c r="C343" s="236">
        <v>0</v>
      </c>
      <c r="D343" s="236">
        <v>0</v>
      </c>
    </row>
    <row r="344" spans="2:4">
      <c r="B344" s="192"/>
      <c r="C344" s="236">
        <v>0</v>
      </c>
      <c r="D344" s="236">
        <v>0</v>
      </c>
    </row>
    <row r="345" spans="2:4">
      <c r="B345" s="192"/>
      <c r="C345" s="236">
        <v>0</v>
      </c>
      <c r="D345" s="236">
        <v>0</v>
      </c>
    </row>
    <row r="346" spans="2:4">
      <c r="B346" s="192"/>
      <c r="C346" s="236">
        <v>0</v>
      </c>
      <c r="D346" s="236">
        <v>0</v>
      </c>
    </row>
    <row r="347" spans="2:4">
      <c r="B347" s="192"/>
      <c r="C347" s="236">
        <v>0</v>
      </c>
      <c r="D347" s="236">
        <v>0</v>
      </c>
    </row>
    <row r="348" spans="2:4">
      <c r="B348" s="192"/>
      <c r="C348" s="236">
        <v>0</v>
      </c>
      <c r="D348" s="236">
        <v>0</v>
      </c>
    </row>
    <row r="349" spans="2:4">
      <c r="B349" s="192"/>
      <c r="C349" s="236">
        <v>0</v>
      </c>
      <c r="D349" s="236">
        <v>0</v>
      </c>
    </row>
    <row r="350" spans="2:4">
      <c r="B350" s="239" t="s">
        <v>105</v>
      </c>
      <c r="C350" s="237">
        <f>SUM(C15:C349)</f>
        <v>0</v>
      </c>
      <c r="D350" s="237">
        <f>SUM(D15:D349)</f>
        <v>0</v>
      </c>
    </row>
    <row r="351" spans="2:4">
      <c r="B351" s="908" t="s">
        <v>140</v>
      </c>
      <c r="C351" s="908"/>
      <c r="D351" s="238">
        <f>D13-C350+D350</f>
        <v>0</v>
      </c>
    </row>
    <row r="356" spans="2:4">
      <c r="B356" s="881" t="s">
        <v>141</v>
      </c>
      <c r="C356" s="881"/>
      <c r="D356" s="881"/>
    </row>
    <row r="357" spans="2:4">
      <c r="B357" s="882" t="s">
        <v>142</v>
      </c>
      <c r="C357" s="882"/>
      <c r="D357" s="882"/>
    </row>
  </sheetData>
  <sheetProtection password="B090" sheet="1" objects="1" scenarios="1"/>
  <mergeCells count="9">
    <mergeCell ref="B351:C351"/>
    <mergeCell ref="B356:D356"/>
    <mergeCell ref="B357:D357"/>
    <mergeCell ref="A3:E3"/>
    <mergeCell ref="A4:E4"/>
    <mergeCell ref="A5:E5"/>
    <mergeCell ref="A8:E8"/>
    <mergeCell ref="A10:E10"/>
    <mergeCell ref="B13:C13"/>
  </mergeCells>
  <pageMargins left="0.511811024" right="0.511811024" top="0.78740157499999996" bottom="0.78740157499999996" header="0.31496062000000002" footer="0.31496062000000002"/>
  <pageSetup paperSize="9" scale="66" orientation="portrait" r:id="rId1"/>
  <rowBreaks count="2" manualBreakCount="2">
    <brk id="71" max="16383" man="1"/>
    <brk id="14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57"/>
  <sheetViews>
    <sheetView topLeftCell="A335" zoomScaleNormal="100" workbookViewId="0">
      <selection activeCell="C27" sqref="C27"/>
    </sheetView>
  </sheetViews>
  <sheetFormatPr defaultColWidth="9.140625" defaultRowHeight="15"/>
  <cols>
    <col min="1" max="1" width="25.5703125" style="1" customWidth="1"/>
    <col min="2" max="2" width="29.140625" style="102" customWidth="1"/>
    <col min="3" max="4" width="29.140625" style="1" customWidth="1"/>
    <col min="5" max="5" width="23.28515625" style="1" customWidth="1"/>
    <col min="6" max="6" width="11.7109375" style="1" bestFit="1" customWidth="1"/>
    <col min="7" max="16384" width="9.140625" style="1"/>
  </cols>
  <sheetData>
    <row r="3" spans="1:5" ht="15.75">
      <c r="A3" s="906" t="s">
        <v>0</v>
      </c>
      <c r="B3" s="906"/>
      <c r="C3" s="906"/>
      <c r="D3" s="906"/>
      <c r="E3" s="906"/>
    </row>
    <row r="4" spans="1:5" ht="15.75">
      <c r="A4" s="906" t="s">
        <v>1</v>
      </c>
      <c r="B4" s="906"/>
      <c r="C4" s="906"/>
      <c r="D4" s="906"/>
      <c r="E4" s="906"/>
    </row>
    <row r="5" spans="1:5" ht="15.75">
      <c r="A5" s="906" t="s">
        <v>4</v>
      </c>
      <c r="B5" s="906"/>
      <c r="C5" s="906"/>
      <c r="D5" s="906"/>
      <c r="E5" s="906"/>
    </row>
    <row r="8" spans="1:5" ht="47.25" customHeight="1">
      <c r="A8" s="909" t="s">
        <v>1023</v>
      </c>
      <c r="B8" s="910"/>
      <c r="C8" s="910"/>
      <c r="D8" s="910"/>
      <c r="E8" s="910"/>
    </row>
    <row r="10" spans="1:5" ht="45.75" customHeight="1">
      <c r="A10" s="911" t="s">
        <v>671</v>
      </c>
      <c r="B10" s="912"/>
      <c r="C10" s="912"/>
      <c r="D10" s="912"/>
      <c r="E10" s="912"/>
    </row>
    <row r="13" spans="1:5">
      <c r="B13" s="907" t="s">
        <v>137</v>
      </c>
      <c r="C13" s="907"/>
      <c r="D13" s="124">
        <v>848.32</v>
      </c>
    </row>
    <row r="14" spans="1:5">
      <c r="B14" s="125" t="s">
        <v>123</v>
      </c>
      <c r="C14" s="125" t="s">
        <v>138</v>
      </c>
      <c r="D14" s="125" t="s">
        <v>139</v>
      </c>
    </row>
    <row r="15" spans="1:5">
      <c r="B15" s="300">
        <v>44902</v>
      </c>
      <c r="C15" s="313"/>
      <c r="D15" s="313">
        <v>34873.699999999997</v>
      </c>
    </row>
    <row r="16" spans="1:5">
      <c r="B16" s="300"/>
      <c r="C16" s="313">
        <v>34873.699999999997</v>
      </c>
      <c r="D16" s="313"/>
    </row>
    <row r="17" spans="2:4">
      <c r="B17" s="300">
        <v>44904</v>
      </c>
      <c r="C17" s="313">
        <v>60.95</v>
      </c>
      <c r="D17" s="313"/>
    </row>
    <row r="18" spans="2:4">
      <c r="B18" s="300">
        <v>44915</v>
      </c>
      <c r="C18" s="313"/>
      <c r="D18" s="313">
        <v>180000</v>
      </c>
    </row>
    <row r="19" spans="2:4">
      <c r="B19" s="300"/>
      <c r="C19" s="313">
        <v>18500</v>
      </c>
      <c r="D19" s="313"/>
    </row>
    <row r="20" spans="2:4">
      <c r="B20" s="300"/>
      <c r="C20" s="313">
        <v>35000</v>
      </c>
      <c r="D20" s="313"/>
    </row>
    <row r="21" spans="2:4">
      <c r="B21" s="300"/>
      <c r="C21" s="313">
        <v>54000</v>
      </c>
      <c r="D21" s="313"/>
    </row>
    <row r="22" spans="2:4">
      <c r="B22" s="300"/>
      <c r="C22" s="313">
        <v>72500</v>
      </c>
      <c r="D22" s="313"/>
    </row>
    <row r="23" spans="2:4">
      <c r="B23" s="300">
        <v>44917</v>
      </c>
      <c r="C23" s="313">
        <v>9</v>
      </c>
      <c r="D23" s="313"/>
    </row>
    <row r="24" spans="2:4">
      <c r="B24" s="300"/>
      <c r="C24" s="313">
        <v>9</v>
      </c>
      <c r="D24" s="313"/>
    </row>
    <row r="25" spans="2:4">
      <c r="B25" s="300"/>
      <c r="C25" s="313">
        <v>9</v>
      </c>
      <c r="D25" s="313"/>
    </row>
    <row r="26" spans="2:4">
      <c r="B26" s="300"/>
      <c r="C26" s="313">
        <v>9</v>
      </c>
      <c r="D26" s="313"/>
    </row>
    <row r="27" spans="2:4">
      <c r="B27" s="300"/>
      <c r="C27" s="313"/>
      <c r="D27" s="313"/>
    </row>
    <row r="28" spans="2:4">
      <c r="B28" s="300"/>
      <c r="C28" s="313"/>
      <c r="D28" s="313"/>
    </row>
    <row r="29" spans="2:4">
      <c r="B29" s="300"/>
      <c r="C29" s="313"/>
      <c r="D29" s="313"/>
    </row>
    <row r="30" spans="2:4">
      <c r="B30" s="300"/>
      <c r="C30" s="313"/>
      <c r="D30" s="313"/>
    </row>
    <row r="31" spans="2:4">
      <c r="B31" s="300"/>
      <c r="C31" s="313"/>
      <c r="D31" s="313"/>
    </row>
    <row r="32" spans="2:4">
      <c r="B32" s="300"/>
      <c r="C32" s="313"/>
      <c r="D32" s="313"/>
    </row>
    <row r="33" spans="2:4">
      <c r="B33" s="300"/>
      <c r="C33" s="313"/>
      <c r="D33" s="313"/>
    </row>
    <row r="34" spans="2:4">
      <c r="B34" s="300"/>
      <c r="C34" s="313"/>
      <c r="D34" s="313"/>
    </row>
    <row r="35" spans="2:4">
      <c r="B35" s="300"/>
      <c r="C35" s="313"/>
      <c r="D35" s="313"/>
    </row>
    <row r="36" spans="2:4">
      <c r="B36" s="300"/>
      <c r="C36" s="313"/>
      <c r="D36" s="313"/>
    </row>
    <row r="37" spans="2:4">
      <c r="B37" s="300"/>
      <c r="C37" s="313"/>
      <c r="D37" s="313"/>
    </row>
    <row r="38" spans="2:4">
      <c r="B38" s="300"/>
      <c r="C38" s="313"/>
      <c r="D38" s="313"/>
    </row>
    <row r="39" spans="2:4">
      <c r="B39" s="300"/>
      <c r="C39" s="313"/>
      <c r="D39" s="313"/>
    </row>
    <row r="40" spans="2:4">
      <c r="B40" s="300"/>
      <c r="C40" s="313"/>
      <c r="D40" s="313"/>
    </row>
    <row r="41" spans="2:4">
      <c r="B41" s="300"/>
      <c r="C41" s="313"/>
      <c r="D41" s="313"/>
    </row>
    <row r="42" spans="2:4">
      <c r="B42" s="300"/>
      <c r="C42" s="313"/>
      <c r="D42" s="313"/>
    </row>
    <row r="43" spans="2:4">
      <c r="B43" s="300"/>
      <c r="C43" s="313"/>
      <c r="D43" s="313"/>
    </row>
    <row r="44" spans="2:4">
      <c r="B44" s="300"/>
      <c r="C44" s="313"/>
      <c r="D44" s="313"/>
    </row>
    <row r="45" spans="2:4">
      <c r="B45" s="300"/>
      <c r="C45" s="313"/>
      <c r="D45" s="313"/>
    </row>
    <row r="46" spans="2:4">
      <c r="B46" s="300"/>
      <c r="C46" s="313"/>
      <c r="D46" s="313"/>
    </row>
    <row r="47" spans="2:4">
      <c r="B47" s="300"/>
      <c r="C47" s="313"/>
      <c r="D47" s="313"/>
    </row>
    <row r="48" spans="2:4">
      <c r="B48" s="300"/>
      <c r="C48" s="313"/>
      <c r="D48" s="313"/>
    </row>
    <row r="49" spans="2:4">
      <c r="B49" s="300"/>
      <c r="C49" s="313"/>
      <c r="D49" s="313"/>
    </row>
    <row r="50" spans="2:4">
      <c r="B50" s="300"/>
      <c r="C50" s="313"/>
      <c r="D50" s="313"/>
    </row>
    <row r="51" spans="2:4">
      <c r="B51" s="300"/>
      <c r="C51" s="313"/>
      <c r="D51" s="313"/>
    </row>
    <row r="52" spans="2:4">
      <c r="B52" s="192"/>
      <c r="C52" s="236"/>
      <c r="D52" s="236"/>
    </row>
    <row r="53" spans="2:4">
      <c r="B53" s="192"/>
      <c r="C53" s="236"/>
      <c r="D53" s="236"/>
    </row>
    <row r="54" spans="2:4">
      <c r="B54" s="192"/>
      <c r="C54" s="236"/>
      <c r="D54" s="236"/>
    </row>
    <row r="55" spans="2:4">
      <c r="B55" s="192"/>
      <c r="C55" s="236"/>
      <c r="D55" s="236"/>
    </row>
    <row r="56" spans="2:4">
      <c r="B56" s="192"/>
      <c r="C56" s="236"/>
      <c r="D56" s="236"/>
    </row>
    <row r="57" spans="2:4">
      <c r="B57" s="192"/>
      <c r="C57" s="236"/>
      <c r="D57" s="236"/>
    </row>
    <row r="58" spans="2:4">
      <c r="B58" s="192"/>
      <c r="C58" s="236"/>
      <c r="D58" s="236"/>
    </row>
    <row r="59" spans="2:4">
      <c r="B59" s="192"/>
      <c r="C59" s="236"/>
      <c r="D59" s="236"/>
    </row>
    <row r="60" spans="2:4">
      <c r="B60" s="192"/>
      <c r="C60" s="236"/>
      <c r="D60" s="236"/>
    </row>
    <row r="61" spans="2:4">
      <c r="B61" s="192"/>
      <c r="C61" s="236"/>
      <c r="D61" s="236"/>
    </row>
    <row r="62" spans="2:4">
      <c r="B62" s="192"/>
      <c r="C62" s="236"/>
      <c r="D62" s="236"/>
    </row>
    <row r="63" spans="2:4">
      <c r="B63" s="192"/>
      <c r="C63" s="236"/>
      <c r="D63" s="236"/>
    </row>
    <row r="64" spans="2:4">
      <c r="B64" s="192"/>
      <c r="C64" s="236"/>
      <c r="D64" s="236"/>
    </row>
    <row r="65" spans="2:4">
      <c r="B65" s="192"/>
      <c r="C65" s="236"/>
      <c r="D65" s="236"/>
    </row>
    <row r="66" spans="2:4">
      <c r="B66" s="192"/>
      <c r="C66" s="236"/>
      <c r="D66" s="236"/>
    </row>
    <row r="67" spans="2:4">
      <c r="B67" s="192"/>
      <c r="C67" s="236"/>
      <c r="D67" s="236"/>
    </row>
    <row r="68" spans="2:4">
      <c r="B68" s="192"/>
      <c r="C68" s="236"/>
      <c r="D68" s="236"/>
    </row>
    <row r="69" spans="2:4">
      <c r="B69" s="192"/>
      <c r="C69" s="236"/>
      <c r="D69" s="236"/>
    </row>
    <row r="70" spans="2:4">
      <c r="B70" s="192"/>
      <c r="C70" s="236"/>
      <c r="D70" s="236"/>
    </row>
    <row r="71" spans="2:4">
      <c r="B71" s="192"/>
      <c r="C71" s="236"/>
      <c r="D71" s="236"/>
    </row>
    <row r="72" spans="2:4">
      <c r="B72" s="192"/>
      <c r="C72" s="236"/>
      <c r="D72" s="236"/>
    </row>
    <row r="73" spans="2:4">
      <c r="B73" s="192"/>
      <c r="C73" s="236"/>
      <c r="D73" s="236"/>
    </row>
    <row r="74" spans="2:4">
      <c r="B74" s="192"/>
      <c r="C74" s="236"/>
      <c r="D74" s="236"/>
    </row>
    <row r="75" spans="2:4">
      <c r="B75" s="192"/>
      <c r="C75" s="236"/>
      <c r="D75" s="236"/>
    </row>
    <row r="76" spans="2:4">
      <c r="B76" s="192"/>
      <c r="C76" s="236"/>
      <c r="D76" s="236"/>
    </row>
    <row r="77" spans="2:4">
      <c r="B77" s="192"/>
      <c r="C77" s="236"/>
      <c r="D77" s="236"/>
    </row>
    <row r="78" spans="2:4">
      <c r="B78" s="192"/>
      <c r="C78" s="236"/>
      <c r="D78" s="236"/>
    </row>
    <row r="79" spans="2:4">
      <c r="B79" s="192"/>
      <c r="C79" s="236"/>
      <c r="D79" s="236"/>
    </row>
    <row r="80" spans="2:4">
      <c r="B80" s="192"/>
      <c r="C80" s="236"/>
      <c r="D80" s="236"/>
    </row>
    <row r="81" spans="1:6">
      <c r="B81" s="192"/>
      <c r="C81" s="236"/>
      <c r="D81" s="236"/>
    </row>
    <row r="82" spans="1:6">
      <c r="B82" s="192"/>
      <c r="C82" s="236"/>
      <c r="D82" s="236"/>
    </row>
    <row r="83" spans="1:6">
      <c r="B83" s="192"/>
      <c r="C83" s="236"/>
      <c r="D83" s="236"/>
    </row>
    <row r="84" spans="1:6">
      <c r="B84" s="192"/>
      <c r="C84" s="236"/>
      <c r="D84" s="236"/>
    </row>
    <row r="85" spans="1:6">
      <c r="B85" s="192"/>
      <c r="C85" s="236"/>
      <c r="D85" s="236"/>
    </row>
    <row r="86" spans="1:6">
      <c r="B86" s="192"/>
      <c r="C86" s="236"/>
      <c r="D86" s="236"/>
    </row>
    <row r="87" spans="1:6">
      <c r="B87" s="192"/>
      <c r="C87" s="236"/>
      <c r="D87" s="236"/>
    </row>
    <row r="88" spans="1:6">
      <c r="B88" s="192"/>
      <c r="C88" s="236"/>
      <c r="D88" s="236"/>
    </row>
    <row r="89" spans="1:6">
      <c r="B89" s="192"/>
      <c r="C89" s="236"/>
      <c r="D89" s="236"/>
    </row>
    <row r="90" spans="1:6">
      <c r="A90" s="229"/>
      <c r="B90" s="192"/>
      <c r="C90" s="236"/>
      <c r="D90" s="236"/>
      <c r="E90" s="229"/>
      <c r="F90" s="230"/>
    </row>
    <row r="91" spans="1:6">
      <c r="B91" s="192"/>
      <c r="C91" s="236"/>
      <c r="D91" s="236"/>
    </row>
    <row r="92" spans="1:6">
      <c r="B92" s="192"/>
      <c r="C92" s="236"/>
      <c r="D92" s="236"/>
    </row>
    <row r="93" spans="1:6">
      <c r="B93" s="192"/>
      <c r="C93" s="236"/>
      <c r="D93" s="236"/>
    </row>
    <row r="94" spans="1:6">
      <c r="B94" s="192"/>
      <c r="C94" s="236"/>
      <c r="D94" s="236"/>
    </row>
    <row r="95" spans="1:6">
      <c r="B95" s="192"/>
      <c r="C95" s="236"/>
      <c r="D95" s="236"/>
    </row>
    <row r="96" spans="1:6">
      <c r="B96" s="192"/>
      <c r="C96" s="236"/>
      <c r="D96" s="236"/>
    </row>
    <row r="97" spans="2:4">
      <c r="B97" s="192"/>
      <c r="C97" s="236"/>
      <c r="D97" s="236"/>
    </row>
    <row r="98" spans="2:4">
      <c r="B98" s="192"/>
      <c r="C98" s="236"/>
      <c r="D98" s="236"/>
    </row>
    <row r="99" spans="2:4">
      <c r="B99" s="192"/>
      <c r="C99" s="236"/>
      <c r="D99" s="236"/>
    </row>
    <row r="100" spans="2:4">
      <c r="B100" s="192"/>
      <c r="C100" s="236"/>
      <c r="D100" s="236"/>
    </row>
    <row r="101" spans="2:4">
      <c r="B101" s="192"/>
      <c r="C101" s="236"/>
      <c r="D101" s="236"/>
    </row>
    <row r="102" spans="2:4">
      <c r="B102" s="192"/>
      <c r="C102" s="236"/>
      <c r="D102" s="236"/>
    </row>
    <row r="103" spans="2:4">
      <c r="B103" s="192"/>
      <c r="C103" s="236"/>
      <c r="D103" s="236"/>
    </row>
    <row r="104" spans="2:4">
      <c r="B104" s="192"/>
      <c r="C104" s="236"/>
      <c r="D104" s="236"/>
    </row>
    <row r="105" spans="2:4">
      <c r="B105" s="192"/>
      <c r="C105" s="236"/>
      <c r="D105" s="236"/>
    </row>
    <row r="106" spans="2:4">
      <c r="B106" s="192"/>
      <c r="C106" s="236"/>
      <c r="D106" s="236"/>
    </row>
    <row r="107" spans="2:4">
      <c r="B107" s="192"/>
      <c r="C107" s="236"/>
      <c r="D107" s="236"/>
    </row>
    <row r="108" spans="2:4">
      <c r="B108" s="192"/>
      <c r="C108" s="236"/>
      <c r="D108" s="236"/>
    </row>
    <row r="109" spans="2:4">
      <c r="B109" s="192"/>
      <c r="C109" s="236"/>
      <c r="D109" s="236"/>
    </row>
    <row r="110" spans="2:4">
      <c r="B110" s="192"/>
      <c r="C110" s="236"/>
      <c r="D110" s="236"/>
    </row>
    <row r="111" spans="2:4">
      <c r="B111" s="192"/>
      <c r="C111" s="236"/>
      <c r="D111" s="236"/>
    </row>
    <row r="112" spans="2:4">
      <c r="B112" s="192"/>
      <c r="C112" s="236"/>
      <c r="D112" s="236"/>
    </row>
    <row r="113" spans="2:4">
      <c r="B113" s="192"/>
      <c r="C113" s="236"/>
      <c r="D113" s="236"/>
    </row>
    <row r="114" spans="2:4">
      <c r="B114" s="192"/>
      <c r="C114" s="236"/>
      <c r="D114" s="236"/>
    </row>
    <row r="115" spans="2:4">
      <c r="B115" s="192"/>
      <c r="C115" s="236"/>
      <c r="D115" s="236"/>
    </row>
    <row r="116" spans="2:4">
      <c r="B116" s="192"/>
      <c r="C116" s="236"/>
      <c r="D116" s="236"/>
    </row>
    <row r="117" spans="2:4">
      <c r="B117" s="192"/>
      <c r="C117" s="236"/>
      <c r="D117" s="236"/>
    </row>
    <row r="118" spans="2:4">
      <c r="B118" s="192"/>
      <c r="C118" s="236"/>
      <c r="D118" s="236"/>
    </row>
    <row r="119" spans="2:4">
      <c r="B119" s="192"/>
      <c r="C119" s="236"/>
      <c r="D119" s="236"/>
    </row>
    <row r="120" spans="2:4">
      <c r="B120" s="192"/>
      <c r="C120" s="236"/>
      <c r="D120" s="236"/>
    </row>
    <row r="121" spans="2:4">
      <c r="B121" s="192"/>
      <c r="C121" s="236"/>
      <c r="D121" s="236"/>
    </row>
    <row r="122" spans="2:4">
      <c r="B122" s="192"/>
      <c r="C122" s="236"/>
      <c r="D122" s="236"/>
    </row>
    <row r="123" spans="2:4">
      <c r="B123" s="192"/>
      <c r="C123" s="236"/>
      <c r="D123" s="236"/>
    </row>
    <row r="124" spans="2:4">
      <c r="B124" s="192"/>
      <c r="C124" s="236"/>
      <c r="D124" s="236"/>
    </row>
    <row r="125" spans="2:4">
      <c r="B125" s="192"/>
      <c r="C125" s="236"/>
      <c r="D125" s="236"/>
    </row>
    <row r="126" spans="2:4">
      <c r="B126" s="192"/>
      <c r="C126" s="236"/>
      <c r="D126" s="236"/>
    </row>
    <row r="127" spans="2:4">
      <c r="B127" s="192"/>
      <c r="C127" s="236"/>
      <c r="D127" s="236"/>
    </row>
    <row r="128" spans="2:4">
      <c r="B128" s="192"/>
      <c r="C128" s="236"/>
      <c r="D128" s="236"/>
    </row>
    <row r="129" spans="2:4">
      <c r="B129" s="192"/>
      <c r="C129" s="236"/>
      <c r="D129" s="236"/>
    </row>
    <row r="130" spans="2:4">
      <c r="B130" s="192"/>
      <c r="C130" s="236"/>
      <c r="D130" s="236"/>
    </row>
    <row r="131" spans="2:4">
      <c r="B131" s="192"/>
      <c r="C131" s="236"/>
      <c r="D131" s="236"/>
    </row>
    <row r="132" spans="2:4">
      <c r="B132" s="192"/>
      <c r="C132" s="236"/>
      <c r="D132" s="236"/>
    </row>
    <row r="133" spans="2:4">
      <c r="B133" s="192"/>
      <c r="C133" s="236"/>
      <c r="D133" s="236"/>
    </row>
    <row r="134" spans="2:4">
      <c r="B134" s="192"/>
      <c r="C134" s="236"/>
      <c r="D134" s="236"/>
    </row>
    <row r="135" spans="2:4">
      <c r="B135" s="192"/>
      <c r="C135" s="236"/>
      <c r="D135" s="236"/>
    </row>
    <row r="136" spans="2:4">
      <c r="B136" s="192"/>
      <c r="C136" s="236"/>
      <c r="D136" s="236"/>
    </row>
    <row r="137" spans="2:4">
      <c r="B137" s="192"/>
      <c r="C137" s="236"/>
      <c r="D137" s="236"/>
    </row>
    <row r="138" spans="2:4">
      <c r="B138" s="192"/>
      <c r="C138" s="236"/>
      <c r="D138" s="236"/>
    </row>
    <row r="139" spans="2:4">
      <c r="B139" s="192"/>
      <c r="C139" s="236"/>
      <c r="D139" s="236"/>
    </row>
    <row r="140" spans="2:4">
      <c r="B140" s="192"/>
      <c r="C140" s="236"/>
      <c r="D140" s="236"/>
    </row>
    <row r="141" spans="2:4">
      <c r="B141" s="192"/>
      <c r="C141" s="236"/>
      <c r="D141" s="236"/>
    </row>
    <row r="142" spans="2:4">
      <c r="B142" s="192"/>
      <c r="C142" s="236"/>
      <c r="D142" s="236"/>
    </row>
    <row r="143" spans="2:4">
      <c r="B143" s="192"/>
      <c r="C143" s="236"/>
      <c r="D143" s="236"/>
    </row>
    <row r="144" spans="2:4">
      <c r="B144" s="192"/>
      <c r="C144" s="236"/>
      <c r="D144" s="236"/>
    </row>
    <row r="145" spans="2:4">
      <c r="B145" s="192"/>
      <c r="C145" s="236"/>
      <c r="D145" s="236"/>
    </row>
    <row r="146" spans="2:4">
      <c r="B146" s="192"/>
      <c r="C146" s="236"/>
      <c r="D146" s="236"/>
    </row>
    <row r="147" spans="2:4">
      <c r="B147" s="192"/>
      <c r="C147" s="236"/>
      <c r="D147" s="236"/>
    </row>
    <row r="148" spans="2:4">
      <c r="B148" s="192"/>
      <c r="C148" s="236"/>
      <c r="D148" s="236"/>
    </row>
    <row r="149" spans="2:4">
      <c r="B149" s="192"/>
      <c r="C149" s="236"/>
      <c r="D149" s="236"/>
    </row>
    <row r="150" spans="2:4">
      <c r="B150" s="192"/>
      <c r="C150" s="236"/>
      <c r="D150" s="236"/>
    </row>
    <row r="151" spans="2:4">
      <c r="B151" s="192"/>
      <c r="C151" s="236"/>
      <c r="D151" s="236"/>
    </row>
    <row r="152" spans="2:4">
      <c r="B152" s="192"/>
      <c r="C152" s="236"/>
      <c r="D152" s="236"/>
    </row>
    <row r="153" spans="2:4">
      <c r="B153" s="192"/>
      <c r="C153" s="236"/>
      <c r="D153" s="236"/>
    </row>
    <row r="154" spans="2:4">
      <c r="B154" s="192"/>
      <c r="C154" s="236"/>
      <c r="D154" s="236"/>
    </row>
    <row r="155" spans="2:4">
      <c r="B155" s="192"/>
      <c r="C155" s="236"/>
      <c r="D155" s="236"/>
    </row>
    <row r="156" spans="2:4">
      <c r="B156" s="192"/>
      <c r="C156" s="236"/>
      <c r="D156" s="236"/>
    </row>
    <row r="157" spans="2:4">
      <c r="B157" s="192"/>
      <c r="C157" s="236"/>
      <c r="D157" s="236"/>
    </row>
    <row r="158" spans="2:4">
      <c r="B158" s="192"/>
      <c r="C158" s="236"/>
      <c r="D158" s="236"/>
    </row>
    <row r="159" spans="2:4">
      <c r="B159" s="192"/>
      <c r="C159" s="236"/>
      <c r="D159" s="236"/>
    </row>
    <row r="160" spans="2:4">
      <c r="B160" s="192"/>
      <c r="C160" s="236"/>
      <c r="D160" s="236"/>
    </row>
    <row r="161" spans="2:4">
      <c r="B161" s="192"/>
      <c r="C161" s="236"/>
      <c r="D161" s="236"/>
    </row>
    <row r="162" spans="2:4">
      <c r="B162" s="192"/>
      <c r="C162" s="236"/>
      <c r="D162" s="236"/>
    </row>
    <row r="163" spans="2:4">
      <c r="B163" s="192"/>
      <c r="C163" s="236"/>
      <c r="D163" s="236"/>
    </row>
    <row r="164" spans="2:4">
      <c r="B164" s="192"/>
      <c r="C164" s="236"/>
      <c r="D164" s="236"/>
    </row>
    <row r="165" spans="2:4">
      <c r="B165" s="192"/>
      <c r="C165" s="236"/>
      <c r="D165" s="236"/>
    </row>
    <row r="166" spans="2:4">
      <c r="B166" s="192"/>
      <c r="C166" s="236"/>
      <c r="D166" s="236"/>
    </row>
    <row r="167" spans="2:4">
      <c r="B167" s="192"/>
      <c r="C167" s="236"/>
      <c r="D167" s="236"/>
    </row>
    <row r="168" spans="2:4">
      <c r="B168" s="192"/>
      <c r="C168" s="236"/>
      <c r="D168" s="236"/>
    </row>
    <row r="169" spans="2:4">
      <c r="B169" s="192"/>
      <c r="C169" s="236"/>
      <c r="D169" s="236"/>
    </row>
    <row r="170" spans="2:4">
      <c r="B170" s="192"/>
      <c r="C170" s="236"/>
      <c r="D170" s="236"/>
    </row>
    <row r="171" spans="2:4">
      <c r="B171" s="192"/>
      <c r="C171" s="236"/>
      <c r="D171" s="236"/>
    </row>
    <row r="172" spans="2:4">
      <c r="B172" s="192"/>
      <c r="C172" s="236"/>
      <c r="D172" s="236"/>
    </row>
    <row r="173" spans="2:4">
      <c r="B173" s="192"/>
      <c r="C173" s="236"/>
      <c r="D173" s="236"/>
    </row>
    <row r="174" spans="2:4">
      <c r="B174" s="192"/>
      <c r="C174" s="236"/>
      <c r="D174" s="236"/>
    </row>
    <row r="175" spans="2:4">
      <c r="B175" s="192"/>
      <c r="C175" s="236"/>
      <c r="D175" s="236"/>
    </row>
    <row r="176" spans="2:4">
      <c r="B176" s="192"/>
      <c r="C176" s="236"/>
      <c r="D176" s="236"/>
    </row>
    <row r="177" spans="2:4">
      <c r="B177" s="192"/>
      <c r="C177" s="236"/>
      <c r="D177" s="236"/>
    </row>
    <row r="178" spans="2:4">
      <c r="B178" s="192"/>
      <c r="C178" s="236"/>
      <c r="D178" s="236"/>
    </row>
    <row r="179" spans="2:4">
      <c r="B179" s="192"/>
      <c r="C179" s="236"/>
      <c r="D179" s="236"/>
    </row>
    <row r="180" spans="2:4">
      <c r="B180" s="192"/>
      <c r="C180" s="236"/>
      <c r="D180" s="236"/>
    </row>
    <row r="181" spans="2:4">
      <c r="B181" s="192"/>
      <c r="C181" s="236"/>
      <c r="D181" s="236"/>
    </row>
    <row r="182" spans="2:4">
      <c r="B182" s="192"/>
      <c r="C182" s="236"/>
      <c r="D182" s="236"/>
    </row>
    <row r="183" spans="2:4">
      <c r="B183" s="192"/>
      <c r="C183" s="236"/>
      <c r="D183" s="236"/>
    </row>
    <row r="184" spans="2:4">
      <c r="B184" s="192"/>
      <c r="C184" s="236"/>
      <c r="D184" s="236"/>
    </row>
    <row r="185" spans="2:4">
      <c r="B185" s="192"/>
      <c r="C185" s="236"/>
      <c r="D185" s="236"/>
    </row>
    <row r="186" spans="2:4">
      <c r="B186" s="192"/>
      <c r="C186" s="236"/>
      <c r="D186" s="236"/>
    </row>
    <row r="187" spans="2:4">
      <c r="B187" s="192"/>
      <c r="C187" s="236"/>
      <c r="D187" s="236"/>
    </row>
    <row r="188" spans="2:4">
      <c r="B188" s="192"/>
      <c r="C188" s="236"/>
      <c r="D188" s="236"/>
    </row>
    <row r="189" spans="2:4">
      <c r="B189" s="192"/>
      <c r="C189" s="236"/>
      <c r="D189" s="236"/>
    </row>
    <row r="190" spans="2:4">
      <c r="B190" s="192"/>
      <c r="C190" s="236"/>
      <c r="D190" s="236"/>
    </row>
    <row r="191" spans="2:4">
      <c r="B191" s="192"/>
      <c r="C191" s="236"/>
      <c r="D191" s="236"/>
    </row>
    <row r="192" spans="2:4">
      <c r="B192" s="192"/>
      <c r="C192" s="236"/>
      <c r="D192" s="236"/>
    </row>
    <row r="193" spans="2:4">
      <c r="B193" s="192"/>
      <c r="C193" s="236"/>
      <c r="D193" s="236"/>
    </row>
    <row r="194" spans="2:4">
      <c r="B194" s="192"/>
      <c r="C194" s="236"/>
      <c r="D194" s="236"/>
    </row>
    <row r="195" spans="2:4">
      <c r="B195" s="192"/>
      <c r="C195" s="236"/>
      <c r="D195" s="236"/>
    </row>
    <row r="196" spans="2:4">
      <c r="B196" s="192"/>
      <c r="C196" s="236"/>
      <c r="D196" s="236"/>
    </row>
    <row r="197" spans="2:4">
      <c r="B197" s="192"/>
      <c r="C197" s="236"/>
      <c r="D197" s="236"/>
    </row>
    <row r="198" spans="2:4">
      <c r="B198" s="192"/>
      <c r="C198" s="236"/>
      <c r="D198" s="236"/>
    </row>
    <row r="199" spans="2:4">
      <c r="B199" s="192"/>
      <c r="C199" s="236"/>
      <c r="D199" s="236"/>
    </row>
    <row r="200" spans="2:4">
      <c r="B200" s="192"/>
      <c r="C200" s="236"/>
      <c r="D200" s="236"/>
    </row>
    <row r="201" spans="2:4">
      <c r="B201" s="192"/>
      <c r="C201" s="236"/>
      <c r="D201" s="236"/>
    </row>
    <row r="202" spans="2:4">
      <c r="B202" s="192"/>
      <c r="C202" s="236"/>
      <c r="D202" s="236"/>
    </row>
    <row r="203" spans="2:4">
      <c r="B203" s="192"/>
      <c r="C203" s="236"/>
      <c r="D203" s="236"/>
    </row>
    <row r="204" spans="2:4">
      <c r="B204" s="192"/>
      <c r="C204" s="236"/>
      <c r="D204" s="236"/>
    </row>
    <row r="205" spans="2:4">
      <c r="B205" s="192"/>
      <c r="C205" s="236"/>
      <c r="D205" s="236"/>
    </row>
    <row r="206" spans="2:4">
      <c r="B206" s="192"/>
      <c r="C206" s="236"/>
      <c r="D206" s="236"/>
    </row>
    <row r="207" spans="2:4">
      <c r="B207" s="192"/>
      <c r="C207" s="236"/>
      <c r="D207" s="236"/>
    </row>
    <row r="208" spans="2:4">
      <c r="B208" s="192"/>
      <c r="C208" s="236"/>
      <c r="D208" s="236"/>
    </row>
    <row r="209" spans="2:4">
      <c r="B209" s="192"/>
      <c r="C209" s="236"/>
      <c r="D209" s="236"/>
    </row>
    <row r="210" spans="2:4">
      <c r="B210" s="192"/>
      <c r="C210" s="236"/>
      <c r="D210" s="236"/>
    </row>
    <row r="211" spans="2:4">
      <c r="B211" s="192"/>
      <c r="C211" s="236"/>
      <c r="D211" s="236"/>
    </row>
    <row r="212" spans="2:4">
      <c r="B212" s="192"/>
      <c r="C212" s="236"/>
      <c r="D212" s="236"/>
    </row>
    <row r="213" spans="2:4">
      <c r="B213" s="192"/>
      <c r="C213" s="236"/>
      <c r="D213" s="236"/>
    </row>
    <row r="214" spans="2:4">
      <c r="B214" s="192"/>
      <c r="C214" s="236"/>
      <c r="D214" s="236"/>
    </row>
    <row r="215" spans="2:4">
      <c r="B215" s="192"/>
      <c r="C215" s="236"/>
      <c r="D215" s="236"/>
    </row>
    <row r="216" spans="2:4">
      <c r="B216" s="192"/>
      <c r="C216" s="236"/>
      <c r="D216" s="236"/>
    </row>
    <row r="217" spans="2:4">
      <c r="B217" s="192"/>
      <c r="C217" s="236"/>
      <c r="D217" s="236"/>
    </row>
    <row r="218" spans="2:4">
      <c r="B218" s="192"/>
      <c r="C218" s="236"/>
      <c r="D218" s="236"/>
    </row>
    <row r="219" spans="2:4">
      <c r="B219" s="192"/>
      <c r="C219" s="236"/>
      <c r="D219" s="236"/>
    </row>
    <row r="220" spans="2:4">
      <c r="B220" s="192"/>
      <c r="C220" s="236"/>
      <c r="D220" s="236"/>
    </row>
    <row r="221" spans="2:4">
      <c r="B221" s="192"/>
      <c r="C221" s="236"/>
      <c r="D221" s="236"/>
    </row>
    <row r="222" spans="2:4">
      <c r="B222" s="192"/>
      <c r="C222" s="236"/>
      <c r="D222" s="236"/>
    </row>
    <row r="223" spans="2:4">
      <c r="B223" s="192"/>
      <c r="C223" s="236"/>
      <c r="D223" s="236"/>
    </row>
    <row r="224" spans="2:4">
      <c r="B224" s="192"/>
      <c r="C224" s="236"/>
      <c r="D224" s="236"/>
    </row>
    <row r="225" spans="2:4">
      <c r="B225" s="192"/>
      <c r="C225" s="236"/>
      <c r="D225" s="236"/>
    </row>
    <row r="226" spans="2:4">
      <c r="B226" s="192"/>
      <c r="C226" s="236"/>
      <c r="D226" s="236"/>
    </row>
    <row r="227" spans="2:4">
      <c r="B227" s="192"/>
      <c r="C227" s="236"/>
      <c r="D227" s="236"/>
    </row>
    <row r="228" spans="2:4">
      <c r="B228" s="192"/>
      <c r="C228" s="236"/>
      <c r="D228" s="236"/>
    </row>
    <row r="229" spans="2:4">
      <c r="B229" s="192"/>
      <c r="C229" s="236"/>
      <c r="D229" s="236"/>
    </row>
    <row r="230" spans="2:4">
      <c r="B230" s="192"/>
      <c r="C230" s="236"/>
      <c r="D230" s="236"/>
    </row>
    <row r="231" spans="2:4">
      <c r="B231" s="192"/>
      <c r="C231" s="236"/>
      <c r="D231" s="236"/>
    </row>
    <row r="232" spans="2:4">
      <c r="B232" s="192"/>
      <c r="C232" s="236">
        <v>0</v>
      </c>
      <c r="D232" s="236">
        <v>0</v>
      </c>
    </row>
    <row r="233" spans="2:4">
      <c r="B233" s="192"/>
      <c r="C233" s="236">
        <v>0</v>
      </c>
      <c r="D233" s="236">
        <v>0</v>
      </c>
    </row>
    <row r="234" spans="2:4">
      <c r="B234" s="192"/>
      <c r="C234" s="236">
        <v>0</v>
      </c>
      <c r="D234" s="236">
        <v>0</v>
      </c>
    </row>
    <row r="235" spans="2:4">
      <c r="B235" s="192"/>
      <c r="C235" s="236">
        <v>0</v>
      </c>
      <c r="D235" s="236">
        <v>0</v>
      </c>
    </row>
    <row r="236" spans="2:4">
      <c r="B236" s="192"/>
      <c r="C236" s="236">
        <v>0</v>
      </c>
      <c r="D236" s="236">
        <v>0</v>
      </c>
    </row>
    <row r="237" spans="2:4">
      <c r="B237" s="192"/>
      <c r="C237" s="236">
        <v>0</v>
      </c>
      <c r="D237" s="236">
        <v>0</v>
      </c>
    </row>
    <row r="238" spans="2:4">
      <c r="B238" s="192"/>
      <c r="C238" s="236">
        <v>0</v>
      </c>
      <c r="D238" s="236">
        <v>0</v>
      </c>
    </row>
    <row r="239" spans="2:4">
      <c r="B239" s="192"/>
      <c r="C239" s="236">
        <v>0</v>
      </c>
      <c r="D239" s="236">
        <v>0</v>
      </c>
    </row>
    <row r="240" spans="2:4">
      <c r="B240" s="192"/>
      <c r="C240" s="236">
        <v>0</v>
      </c>
      <c r="D240" s="236">
        <v>0</v>
      </c>
    </row>
    <row r="241" spans="2:4">
      <c r="B241" s="192"/>
      <c r="C241" s="236">
        <v>0</v>
      </c>
      <c r="D241" s="236">
        <v>0</v>
      </c>
    </row>
    <row r="242" spans="2:4">
      <c r="B242" s="192"/>
      <c r="C242" s="236">
        <v>0</v>
      </c>
      <c r="D242" s="236">
        <v>0</v>
      </c>
    </row>
    <row r="243" spans="2:4">
      <c r="B243" s="192"/>
      <c r="C243" s="236">
        <v>0</v>
      </c>
      <c r="D243" s="236">
        <v>0</v>
      </c>
    </row>
    <row r="244" spans="2:4">
      <c r="B244" s="192"/>
      <c r="C244" s="236">
        <v>0</v>
      </c>
      <c r="D244" s="236">
        <v>0</v>
      </c>
    </row>
    <row r="245" spans="2:4">
      <c r="B245" s="192"/>
      <c r="C245" s="236">
        <v>0</v>
      </c>
      <c r="D245" s="236">
        <v>0</v>
      </c>
    </row>
    <row r="246" spans="2:4">
      <c r="B246" s="192"/>
      <c r="C246" s="236">
        <v>0</v>
      </c>
      <c r="D246" s="236">
        <v>0</v>
      </c>
    </row>
    <row r="247" spans="2:4">
      <c r="B247" s="192"/>
      <c r="C247" s="236">
        <v>0</v>
      </c>
      <c r="D247" s="236">
        <v>0</v>
      </c>
    </row>
    <row r="248" spans="2:4">
      <c r="B248" s="192"/>
      <c r="C248" s="236">
        <v>0</v>
      </c>
      <c r="D248" s="236">
        <v>0</v>
      </c>
    </row>
    <row r="249" spans="2:4">
      <c r="B249" s="192"/>
      <c r="C249" s="236">
        <v>0</v>
      </c>
      <c r="D249" s="236">
        <v>0</v>
      </c>
    </row>
    <row r="250" spans="2:4">
      <c r="B250" s="192"/>
      <c r="C250" s="236">
        <v>0</v>
      </c>
      <c r="D250" s="236">
        <v>0</v>
      </c>
    </row>
    <row r="251" spans="2:4">
      <c r="B251" s="192"/>
      <c r="C251" s="236">
        <v>0</v>
      </c>
      <c r="D251" s="236">
        <v>0</v>
      </c>
    </row>
    <row r="252" spans="2:4">
      <c r="B252" s="192"/>
      <c r="C252" s="236">
        <v>0</v>
      </c>
      <c r="D252" s="236">
        <v>0</v>
      </c>
    </row>
    <row r="253" spans="2:4">
      <c r="B253" s="192"/>
      <c r="C253" s="236">
        <v>0</v>
      </c>
      <c r="D253" s="236">
        <v>0</v>
      </c>
    </row>
    <row r="254" spans="2:4">
      <c r="B254" s="192"/>
      <c r="C254" s="236">
        <v>0</v>
      </c>
      <c r="D254" s="236">
        <v>0</v>
      </c>
    </row>
    <row r="255" spans="2:4">
      <c r="B255" s="192"/>
      <c r="C255" s="236">
        <v>0</v>
      </c>
      <c r="D255" s="236">
        <v>0</v>
      </c>
    </row>
    <row r="256" spans="2:4">
      <c r="B256" s="192"/>
      <c r="C256" s="236">
        <v>0</v>
      </c>
      <c r="D256" s="236">
        <v>0</v>
      </c>
    </row>
    <row r="257" spans="2:4">
      <c r="B257" s="192"/>
      <c r="C257" s="236">
        <v>0</v>
      </c>
      <c r="D257" s="236">
        <v>0</v>
      </c>
    </row>
    <row r="258" spans="2:4">
      <c r="B258" s="192"/>
      <c r="C258" s="236">
        <v>0</v>
      </c>
      <c r="D258" s="236">
        <v>0</v>
      </c>
    </row>
    <row r="259" spans="2:4">
      <c r="B259" s="192"/>
      <c r="C259" s="236">
        <v>0</v>
      </c>
      <c r="D259" s="236">
        <v>0</v>
      </c>
    </row>
    <row r="260" spans="2:4">
      <c r="B260" s="192"/>
      <c r="C260" s="236">
        <v>0</v>
      </c>
      <c r="D260" s="236">
        <v>0</v>
      </c>
    </row>
    <row r="261" spans="2:4">
      <c r="B261" s="192"/>
      <c r="C261" s="236">
        <v>0</v>
      </c>
      <c r="D261" s="236">
        <v>0</v>
      </c>
    </row>
    <row r="262" spans="2:4">
      <c r="B262" s="192"/>
      <c r="C262" s="236">
        <v>0</v>
      </c>
      <c r="D262" s="236">
        <v>0</v>
      </c>
    </row>
    <row r="263" spans="2:4">
      <c r="B263" s="192"/>
      <c r="C263" s="236">
        <v>0</v>
      </c>
      <c r="D263" s="236">
        <v>0</v>
      </c>
    </row>
    <row r="264" spans="2:4">
      <c r="B264" s="192"/>
      <c r="C264" s="236">
        <v>0</v>
      </c>
      <c r="D264" s="236">
        <v>0</v>
      </c>
    </row>
    <row r="265" spans="2:4">
      <c r="B265" s="192"/>
      <c r="C265" s="236">
        <v>0</v>
      </c>
      <c r="D265" s="236">
        <v>0</v>
      </c>
    </row>
    <row r="266" spans="2:4">
      <c r="B266" s="192"/>
      <c r="C266" s="236">
        <v>0</v>
      </c>
      <c r="D266" s="236">
        <v>0</v>
      </c>
    </row>
    <row r="267" spans="2:4">
      <c r="B267" s="192"/>
      <c r="C267" s="236">
        <v>0</v>
      </c>
      <c r="D267" s="236">
        <v>0</v>
      </c>
    </row>
    <row r="268" spans="2:4">
      <c r="B268" s="192"/>
      <c r="C268" s="236">
        <v>0</v>
      </c>
      <c r="D268" s="236">
        <v>0</v>
      </c>
    </row>
    <row r="269" spans="2:4">
      <c r="B269" s="192"/>
      <c r="C269" s="236">
        <v>0</v>
      </c>
      <c r="D269" s="236">
        <v>0</v>
      </c>
    </row>
    <row r="270" spans="2:4">
      <c r="B270" s="192"/>
      <c r="C270" s="236">
        <v>0</v>
      </c>
      <c r="D270" s="236">
        <v>0</v>
      </c>
    </row>
    <row r="271" spans="2:4">
      <c r="B271" s="192"/>
      <c r="C271" s="236">
        <v>0</v>
      </c>
      <c r="D271" s="236">
        <v>0</v>
      </c>
    </row>
    <row r="272" spans="2:4">
      <c r="B272" s="192"/>
      <c r="C272" s="236">
        <v>0</v>
      </c>
      <c r="D272" s="236">
        <v>0</v>
      </c>
    </row>
    <row r="273" spans="2:4">
      <c r="B273" s="192"/>
      <c r="C273" s="236">
        <v>0</v>
      </c>
      <c r="D273" s="236">
        <v>0</v>
      </c>
    </row>
    <row r="274" spans="2:4">
      <c r="B274" s="192"/>
      <c r="C274" s="236">
        <v>0</v>
      </c>
      <c r="D274" s="236">
        <v>0</v>
      </c>
    </row>
    <row r="275" spans="2:4">
      <c r="B275" s="192"/>
      <c r="C275" s="236">
        <v>0</v>
      </c>
      <c r="D275" s="236">
        <v>0</v>
      </c>
    </row>
    <row r="276" spans="2:4">
      <c r="B276" s="192"/>
      <c r="C276" s="236">
        <v>0</v>
      </c>
      <c r="D276" s="236">
        <v>0</v>
      </c>
    </row>
    <row r="277" spans="2:4">
      <c r="B277" s="192"/>
      <c r="C277" s="236">
        <v>0</v>
      </c>
      <c r="D277" s="236">
        <v>0</v>
      </c>
    </row>
    <row r="278" spans="2:4">
      <c r="B278" s="192"/>
      <c r="C278" s="236">
        <v>0</v>
      </c>
      <c r="D278" s="236">
        <v>0</v>
      </c>
    </row>
    <row r="279" spans="2:4">
      <c r="B279" s="192"/>
      <c r="C279" s="236">
        <v>0</v>
      </c>
      <c r="D279" s="236">
        <v>0</v>
      </c>
    </row>
    <row r="280" spans="2:4">
      <c r="B280" s="192"/>
      <c r="C280" s="236">
        <v>0</v>
      </c>
      <c r="D280" s="236">
        <v>0</v>
      </c>
    </row>
    <row r="281" spans="2:4">
      <c r="B281" s="192"/>
      <c r="C281" s="236">
        <v>0</v>
      </c>
      <c r="D281" s="236">
        <v>0</v>
      </c>
    </row>
    <row r="282" spans="2:4">
      <c r="B282" s="192"/>
      <c r="C282" s="236">
        <v>0</v>
      </c>
      <c r="D282" s="236">
        <v>0</v>
      </c>
    </row>
    <row r="283" spans="2:4">
      <c r="B283" s="192"/>
      <c r="C283" s="236">
        <v>0</v>
      </c>
      <c r="D283" s="236">
        <v>0</v>
      </c>
    </row>
    <row r="284" spans="2:4">
      <c r="B284" s="192"/>
      <c r="C284" s="236">
        <v>0</v>
      </c>
      <c r="D284" s="236">
        <v>0</v>
      </c>
    </row>
    <row r="285" spans="2:4">
      <c r="B285" s="192"/>
      <c r="C285" s="236">
        <v>0</v>
      </c>
      <c r="D285" s="236">
        <v>0</v>
      </c>
    </row>
    <row r="286" spans="2:4">
      <c r="B286" s="192"/>
      <c r="C286" s="236">
        <v>0</v>
      </c>
      <c r="D286" s="236">
        <v>0</v>
      </c>
    </row>
    <row r="287" spans="2:4">
      <c r="B287" s="192"/>
      <c r="C287" s="236">
        <v>0</v>
      </c>
      <c r="D287" s="236">
        <v>0</v>
      </c>
    </row>
    <row r="288" spans="2:4">
      <c r="B288" s="192"/>
      <c r="C288" s="236">
        <v>0</v>
      </c>
      <c r="D288" s="236">
        <v>0</v>
      </c>
    </row>
    <row r="289" spans="2:4">
      <c r="B289" s="192"/>
      <c r="C289" s="236">
        <v>0</v>
      </c>
      <c r="D289" s="236">
        <v>0</v>
      </c>
    </row>
    <row r="290" spans="2:4">
      <c r="B290" s="192"/>
      <c r="C290" s="236">
        <v>0</v>
      </c>
      <c r="D290" s="236">
        <v>0</v>
      </c>
    </row>
    <row r="291" spans="2:4">
      <c r="B291" s="192"/>
      <c r="C291" s="236">
        <v>0</v>
      </c>
      <c r="D291" s="236">
        <v>0</v>
      </c>
    </row>
    <row r="292" spans="2:4">
      <c r="B292" s="192"/>
      <c r="C292" s="236">
        <v>0</v>
      </c>
      <c r="D292" s="236">
        <v>0</v>
      </c>
    </row>
    <row r="293" spans="2:4">
      <c r="B293" s="192"/>
      <c r="C293" s="236">
        <v>0</v>
      </c>
      <c r="D293" s="236">
        <v>0</v>
      </c>
    </row>
    <row r="294" spans="2:4">
      <c r="B294" s="192"/>
      <c r="C294" s="236">
        <v>0</v>
      </c>
      <c r="D294" s="236">
        <v>0</v>
      </c>
    </row>
    <row r="295" spans="2:4">
      <c r="B295" s="192"/>
      <c r="C295" s="236">
        <v>0</v>
      </c>
      <c r="D295" s="236">
        <v>0</v>
      </c>
    </row>
    <row r="296" spans="2:4">
      <c r="B296" s="192"/>
      <c r="C296" s="236">
        <v>0</v>
      </c>
      <c r="D296" s="236">
        <v>0</v>
      </c>
    </row>
    <row r="297" spans="2:4">
      <c r="B297" s="192"/>
      <c r="C297" s="236">
        <v>0</v>
      </c>
      <c r="D297" s="236">
        <v>0</v>
      </c>
    </row>
    <row r="298" spans="2:4">
      <c r="B298" s="192"/>
      <c r="C298" s="236">
        <v>0</v>
      </c>
      <c r="D298" s="236">
        <v>0</v>
      </c>
    </row>
    <row r="299" spans="2:4">
      <c r="B299" s="192"/>
      <c r="C299" s="236">
        <v>0</v>
      </c>
      <c r="D299" s="236">
        <v>0</v>
      </c>
    </row>
    <row r="300" spans="2:4">
      <c r="B300" s="192"/>
      <c r="C300" s="236">
        <v>0</v>
      </c>
      <c r="D300" s="236">
        <v>0</v>
      </c>
    </row>
    <row r="301" spans="2:4">
      <c r="B301" s="192"/>
      <c r="C301" s="236">
        <v>0</v>
      </c>
      <c r="D301" s="236">
        <v>0</v>
      </c>
    </row>
    <row r="302" spans="2:4">
      <c r="B302" s="192"/>
      <c r="C302" s="236">
        <v>0</v>
      </c>
      <c r="D302" s="236">
        <v>0</v>
      </c>
    </row>
    <row r="303" spans="2:4">
      <c r="B303" s="192"/>
      <c r="C303" s="236">
        <v>0</v>
      </c>
      <c r="D303" s="236">
        <v>0</v>
      </c>
    </row>
    <row r="304" spans="2:4">
      <c r="B304" s="192"/>
      <c r="C304" s="236">
        <v>0</v>
      </c>
      <c r="D304" s="236">
        <v>0</v>
      </c>
    </row>
    <row r="305" spans="2:4">
      <c r="B305" s="192"/>
      <c r="C305" s="236">
        <v>0</v>
      </c>
      <c r="D305" s="236">
        <v>0</v>
      </c>
    </row>
    <row r="306" spans="2:4">
      <c r="B306" s="192"/>
      <c r="C306" s="236">
        <v>0</v>
      </c>
      <c r="D306" s="236">
        <v>0</v>
      </c>
    </row>
    <row r="307" spans="2:4">
      <c r="B307" s="192"/>
      <c r="C307" s="236">
        <v>0</v>
      </c>
      <c r="D307" s="236">
        <v>0</v>
      </c>
    </row>
    <row r="308" spans="2:4">
      <c r="B308" s="192"/>
      <c r="C308" s="236">
        <v>0</v>
      </c>
      <c r="D308" s="236">
        <v>0</v>
      </c>
    </row>
    <row r="309" spans="2:4">
      <c r="B309" s="192"/>
      <c r="C309" s="236">
        <v>0</v>
      </c>
      <c r="D309" s="236">
        <v>0</v>
      </c>
    </row>
    <row r="310" spans="2:4">
      <c r="B310" s="192"/>
      <c r="C310" s="236">
        <v>0</v>
      </c>
      <c r="D310" s="236">
        <v>0</v>
      </c>
    </row>
    <row r="311" spans="2:4">
      <c r="B311" s="192"/>
      <c r="C311" s="236">
        <v>0</v>
      </c>
      <c r="D311" s="236">
        <v>0</v>
      </c>
    </row>
    <row r="312" spans="2:4">
      <c r="B312" s="192"/>
      <c r="C312" s="236">
        <v>0</v>
      </c>
      <c r="D312" s="236">
        <v>0</v>
      </c>
    </row>
    <row r="313" spans="2:4">
      <c r="B313" s="192"/>
      <c r="C313" s="236">
        <v>0</v>
      </c>
      <c r="D313" s="236">
        <v>0</v>
      </c>
    </row>
    <row r="314" spans="2:4">
      <c r="B314" s="192"/>
      <c r="C314" s="236">
        <v>0</v>
      </c>
      <c r="D314" s="236">
        <v>0</v>
      </c>
    </row>
    <row r="315" spans="2:4">
      <c r="B315" s="192"/>
      <c r="C315" s="236">
        <v>0</v>
      </c>
      <c r="D315" s="236">
        <v>0</v>
      </c>
    </row>
    <row r="316" spans="2:4">
      <c r="B316" s="192"/>
      <c r="C316" s="236">
        <v>0</v>
      </c>
      <c r="D316" s="236">
        <v>0</v>
      </c>
    </row>
    <row r="317" spans="2:4">
      <c r="B317" s="192"/>
      <c r="C317" s="236">
        <v>0</v>
      </c>
      <c r="D317" s="236">
        <v>0</v>
      </c>
    </row>
    <row r="318" spans="2:4">
      <c r="B318" s="192"/>
      <c r="C318" s="236">
        <v>0</v>
      </c>
      <c r="D318" s="236">
        <v>0</v>
      </c>
    </row>
    <row r="319" spans="2:4">
      <c r="B319" s="192"/>
      <c r="C319" s="236">
        <v>0</v>
      </c>
      <c r="D319" s="236">
        <v>0</v>
      </c>
    </row>
    <row r="320" spans="2:4">
      <c r="B320" s="192"/>
      <c r="C320" s="236">
        <v>0</v>
      </c>
      <c r="D320" s="236">
        <v>0</v>
      </c>
    </row>
    <row r="321" spans="2:4">
      <c r="B321" s="192"/>
      <c r="C321" s="236">
        <v>0</v>
      </c>
      <c r="D321" s="236">
        <v>0</v>
      </c>
    </row>
    <row r="322" spans="2:4">
      <c r="B322" s="192"/>
      <c r="C322" s="236">
        <v>0</v>
      </c>
      <c r="D322" s="236">
        <v>0</v>
      </c>
    </row>
    <row r="323" spans="2:4">
      <c r="B323" s="192"/>
      <c r="C323" s="236">
        <v>0</v>
      </c>
      <c r="D323" s="236">
        <v>0</v>
      </c>
    </row>
    <row r="324" spans="2:4">
      <c r="B324" s="192"/>
      <c r="C324" s="236">
        <v>0</v>
      </c>
      <c r="D324" s="236">
        <v>0</v>
      </c>
    </row>
    <row r="325" spans="2:4">
      <c r="B325" s="192"/>
      <c r="C325" s="236">
        <v>0</v>
      </c>
      <c r="D325" s="236">
        <v>0</v>
      </c>
    </row>
    <row r="326" spans="2:4">
      <c r="B326" s="192"/>
      <c r="C326" s="236">
        <v>0</v>
      </c>
      <c r="D326" s="236">
        <v>0</v>
      </c>
    </row>
    <row r="327" spans="2:4">
      <c r="B327" s="192"/>
      <c r="C327" s="236">
        <v>0</v>
      </c>
      <c r="D327" s="236">
        <v>0</v>
      </c>
    </row>
    <row r="328" spans="2:4">
      <c r="B328" s="192"/>
      <c r="C328" s="236">
        <v>0</v>
      </c>
      <c r="D328" s="236">
        <v>0</v>
      </c>
    </row>
    <row r="329" spans="2:4">
      <c r="B329" s="192"/>
      <c r="C329" s="236">
        <v>0</v>
      </c>
      <c r="D329" s="236">
        <v>0</v>
      </c>
    </row>
    <row r="330" spans="2:4">
      <c r="B330" s="192"/>
      <c r="C330" s="236">
        <v>0</v>
      </c>
      <c r="D330" s="236">
        <v>0</v>
      </c>
    </row>
    <row r="331" spans="2:4">
      <c r="B331" s="192"/>
      <c r="C331" s="236">
        <v>0</v>
      </c>
      <c r="D331" s="236">
        <v>0</v>
      </c>
    </row>
    <row r="332" spans="2:4">
      <c r="B332" s="192"/>
      <c r="C332" s="236">
        <v>0</v>
      </c>
      <c r="D332" s="236">
        <v>0</v>
      </c>
    </row>
    <row r="333" spans="2:4">
      <c r="B333" s="192"/>
      <c r="C333" s="236">
        <v>0</v>
      </c>
      <c r="D333" s="236">
        <v>0</v>
      </c>
    </row>
    <row r="334" spans="2:4">
      <c r="B334" s="192"/>
      <c r="C334" s="236">
        <v>0</v>
      </c>
      <c r="D334" s="236">
        <v>0</v>
      </c>
    </row>
    <row r="335" spans="2:4">
      <c r="B335" s="192"/>
      <c r="C335" s="236">
        <v>0</v>
      </c>
      <c r="D335" s="236">
        <v>0</v>
      </c>
    </row>
    <row r="336" spans="2:4">
      <c r="B336" s="192"/>
      <c r="C336" s="236">
        <v>0</v>
      </c>
      <c r="D336" s="236">
        <v>0</v>
      </c>
    </row>
    <row r="337" spans="2:4">
      <c r="B337" s="192"/>
      <c r="C337" s="236">
        <v>0</v>
      </c>
      <c r="D337" s="236">
        <v>0</v>
      </c>
    </row>
    <row r="338" spans="2:4">
      <c r="B338" s="192"/>
      <c r="C338" s="236">
        <v>0</v>
      </c>
      <c r="D338" s="236">
        <v>0</v>
      </c>
    </row>
    <row r="339" spans="2:4">
      <c r="B339" s="192"/>
      <c r="C339" s="236">
        <v>0</v>
      </c>
      <c r="D339" s="236">
        <v>0</v>
      </c>
    </row>
    <row r="340" spans="2:4">
      <c r="B340" s="192"/>
      <c r="C340" s="236">
        <v>0</v>
      </c>
      <c r="D340" s="236">
        <v>0</v>
      </c>
    </row>
    <row r="341" spans="2:4">
      <c r="B341" s="192"/>
      <c r="C341" s="236">
        <v>0</v>
      </c>
      <c r="D341" s="236">
        <v>0</v>
      </c>
    </row>
    <row r="342" spans="2:4">
      <c r="B342" s="192"/>
      <c r="C342" s="236">
        <v>0</v>
      </c>
      <c r="D342" s="236">
        <v>0</v>
      </c>
    </row>
    <row r="343" spans="2:4">
      <c r="B343" s="192"/>
      <c r="C343" s="236">
        <v>0</v>
      </c>
      <c r="D343" s="236">
        <v>0</v>
      </c>
    </row>
    <row r="344" spans="2:4">
      <c r="B344" s="192"/>
      <c r="C344" s="236">
        <v>0</v>
      </c>
      <c r="D344" s="236">
        <v>0</v>
      </c>
    </row>
    <row r="345" spans="2:4">
      <c r="B345" s="192"/>
      <c r="C345" s="236">
        <v>0</v>
      </c>
      <c r="D345" s="236">
        <v>0</v>
      </c>
    </row>
    <row r="346" spans="2:4">
      <c r="B346" s="192"/>
      <c r="C346" s="236">
        <v>0</v>
      </c>
      <c r="D346" s="236">
        <v>0</v>
      </c>
    </row>
    <row r="347" spans="2:4">
      <c r="B347" s="192"/>
      <c r="C347" s="236">
        <v>0</v>
      </c>
      <c r="D347" s="236">
        <v>0</v>
      </c>
    </row>
    <row r="348" spans="2:4">
      <c r="B348" s="192"/>
      <c r="C348" s="236">
        <v>0</v>
      </c>
      <c r="D348" s="236">
        <v>0</v>
      </c>
    </row>
    <row r="349" spans="2:4">
      <c r="B349" s="192"/>
      <c r="C349" s="236">
        <v>0</v>
      </c>
      <c r="D349" s="236">
        <v>0</v>
      </c>
    </row>
    <row r="350" spans="2:4">
      <c r="B350" s="239" t="s">
        <v>105</v>
      </c>
      <c r="C350" s="237">
        <f>SUM(C15:C349)</f>
        <v>214970.65</v>
      </c>
      <c r="D350" s="237">
        <f>SUM(D15:D349)</f>
        <v>214873.7</v>
      </c>
    </row>
    <row r="351" spans="2:4">
      <c r="B351" s="908" t="s">
        <v>140</v>
      </c>
      <c r="C351" s="908"/>
      <c r="D351" s="238">
        <f>D13-C350+D350</f>
        <v>751.37000000002445</v>
      </c>
    </row>
    <row r="356" spans="2:4">
      <c r="B356" s="881" t="s">
        <v>141</v>
      </c>
      <c r="C356" s="881"/>
      <c r="D356" s="881"/>
    </row>
    <row r="357" spans="2:4">
      <c r="B357" s="882" t="s">
        <v>142</v>
      </c>
      <c r="C357" s="882"/>
      <c r="D357" s="882"/>
    </row>
  </sheetData>
  <sheetProtection password="B090" sheet="1" objects="1" scenarios="1"/>
  <mergeCells count="9">
    <mergeCell ref="B351:C351"/>
    <mergeCell ref="B356:D356"/>
    <mergeCell ref="B357:D357"/>
    <mergeCell ref="A3:E3"/>
    <mergeCell ref="A4:E4"/>
    <mergeCell ref="A5:E5"/>
    <mergeCell ref="A8:E8"/>
    <mergeCell ref="A10:E10"/>
    <mergeCell ref="B13:C13"/>
  </mergeCells>
  <pageMargins left="0.511811024" right="0.511811024" top="0.78740157499999996" bottom="0.78740157499999996" header="0.31496062000000002" footer="0.31496062000000002"/>
  <pageSetup paperSize="9" scale="66" orientation="portrait" r:id="rId1"/>
  <rowBreaks count="2" manualBreakCount="2">
    <brk id="71" max="16383" man="1"/>
    <brk id="14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"/>
  <sheetViews>
    <sheetView topLeftCell="B7" zoomScaleNormal="100" workbookViewId="0">
      <selection activeCell="E13" sqref="E13:E14"/>
    </sheetView>
  </sheetViews>
  <sheetFormatPr defaultColWidth="9.140625" defaultRowHeight="15"/>
  <cols>
    <col min="1" max="1" width="60" style="1" customWidth="1"/>
    <col min="2" max="7" width="22.85546875" style="1" customWidth="1"/>
    <col min="8" max="16384" width="9.140625" style="1"/>
  </cols>
  <sheetData>
    <row r="2" spans="1:9" ht="15.75" customHeight="1">
      <c r="B2" s="853" t="s">
        <v>0</v>
      </c>
      <c r="C2" s="853"/>
      <c r="D2" s="853"/>
      <c r="E2" s="853"/>
    </row>
    <row r="3" spans="1:9" ht="15.75">
      <c r="B3" s="890" t="s">
        <v>1</v>
      </c>
      <c r="C3" s="890"/>
      <c r="D3" s="890"/>
      <c r="E3" s="890"/>
    </row>
    <row r="4" spans="1:9" ht="15" customHeight="1">
      <c r="B4" s="917" t="s">
        <v>4</v>
      </c>
      <c r="C4" s="917"/>
      <c r="D4" s="917"/>
      <c r="E4" s="917"/>
    </row>
    <row r="8" spans="1:9" ht="34.5" customHeight="1">
      <c r="A8" s="918" t="s">
        <v>162</v>
      </c>
      <c r="B8" s="918"/>
      <c r="C8" s="918"/>
      <c r="D8" s="918"/>
      <c r="E8" s="918"/>
      <c r="F8" s="918"/>
      <c r="G8" s="918"/>
    </row>
    <row r="9" spans="1:9" ht="30" customHeight="1">
      <c r="A9" s="922" t="s">
        <v>389</v>
      </c>
      <c r="B9" s="919" t="s">
        <v>1025</v>
      </c>
      <c r="C9" s="919"/>
      <c r="D9" s="919"/>
      <c r="E9" s="919"/>
      <c r="F9" s="919"/>
      <c r="G9" s="919"/>
    </row>
    <row r="10" spans="1:9" ht="17.25" customHeight="1">
      <c r="A10" s="922"/>
      <c r="B10" s="923" t="s">
        <v>163</v>
      </c>
      <c r="C10" s="923"/>
      <c r="D10" s="923"/>
      <c r="E10" s="923"/>
      <c r="F10" s="923"/>
      <c r="G10" s="923"/>
    </row>
    <row r="11" spans="1:9" ht="17.25" customHeight="1">
      <c r="A11" s="920" t="s">
        <v>164</v>
      </c>
      <c r="B11" s="923"/>
      <c r="C11" s="923"/>
      <c r="D11" s="923"/>
      <c r="E11" s="923"/>
      <c r="F11" s="923"/>
      <c r="G11" s="923"/>
    </row>
    <row r="12" spans="1:9" ht="21.75" customHeight="1">
      <c r="A12" s="920"/>
      <c r="B12" s="109" t="s">
        <v>165</v>
      </c>
      <c r="C12" s="109" t="s">
        <v>166</v>
      </c>
      <c r="D12" s="109" t="s">
        <v>167</v>
      </c>
      <c r="E12" s="109" t="s">
        <v>168</v>
      </c>
      <c r="F12" s="109" t="s">
        <v>169</v>
      </c>
      <c r="G12" s="110" t="s">
        <v>170</v>
      </c>
    </row>
    <row r="13" spans="1:9" ht="51">
      <c r="A13" s="189" t="s">
        <v>934</v>
      </c>
      <c r="B13" s="112">
        <v>545966.82999999996</v>
      </c>
      <c r="C13" s="113">
        <v>1584644.28</v>
      </c>
      <c r="D13" s="113">
        <v>1040000</v>
      </c>
      <c r="E13" s="226">
        <f>5019.08+46.72</f>
        <v>5065.8</v>
      </c>
      <c r="F13" s="113">
        <v>0</v>
      </c>
      <c r="G13" s="113">
        <f>B13-C13+D13+E13-F13</f>
        <v>6388.3499999999303</v>
      </c>
      <c r="H13" s="280"/>
      <c r="I13" s="280"/>
    </row>
    <row r="14" spans="1:9" ht="51">
      <c r="A14" s="312" t="s">
        <v>935</v>
      </c>
      <c r="B14" s="112">
        <v>213741.81</v>
      </c>
      <c r="C14" s="113">
        <v>214939.09</v>
      </c>
      <c r="D14" s="113">
        <v>0</v>
      </c>
      <c r="E14" s="113">
        <f>1380.08+2.11</f>
        <v>1382.1899999999998</v>
      </c>
      <c r="F14" s="113">
        <v>0</v>
      </c>
      <c r="G14" s="113">
        <f>B14-C14+D14+E14-F14</f>
        <v>184.91000000000099</v>
      </c>
    </row>
    <row r="15" spans="1:9" ht="51">
      <c r="A15" s="111" t="s">
        <v>171</v>
      </c>
      <c r="B15" s="112">
        <v>0</v>
      </c>
      <c r="C15" s="113">
        <v>0</v>
      </c>
      <c r="D15" s="113">
        <v>0</v>
      </c>
      <c r="E15" s="113">
        <v>0</v>
      </c>
      <c r="F15" s="113">
        <v>0</v>
      </c>
      <c r="G15" s="113">
        <f>B15-C15+D15+E15-F15</f>
        <v>0</v>
      </c>
    </row>
    <row r="16" spans="1:9" ht="51">
      <c r="A16" s="111" t="s">
        <v>171</v>
      </c>
      <c r="B16" s="112">
        <v>0</v>
      </c>
      <c r="C16" s="113">
        <v>0</v>
      </c>
      <c r="D16" s="113">
        <v>0</v>
      </c>
      <c r="E16" s="113">
        <v>0</v>
      </c>
      <c r="F16" s="113">
        <v>0</v>
      </c>
      <c r="G16" s="113">
        <f>B16-C16+D16+E16-F16</f>
        <v>0</v>
      </c>
    </row>
    <row r="17" spans="1:7" ht="51">
      <c r="A17" s="111" t="s">
        <v>171</v>
      </c>
      <c r="B17" s="112">
        <v>0</v>
      </c>
      <c r="C17" s="113">
        <v>0</v>
      </c>
      <c r="D17" s="113">
        <v>0</v>
      </c>
      <c r="E17" s="113">
        <v>0</v>
      </c>
      <c r="F17" s="113">
        <v>0</v>
      </c>
      <c r="G17" s="113">
        <f>B17-C17+D17+E17-F17</f>
        <v>0</v>
      </c>
    </row>
    <row r="18" spans="1:7">
      <c r="A18" s="114" t="s">
        <v>172</v>
      </c>
      <c r="B18" s="115">
        <f t="shared" ref="B18:G18" si="0">SUM(B13:B17)</f>
        <v>759708.6399999999</v>
      </c>
      <c r="C18" s="115">
        <f t="shared" si="0"/>
        <v>1799583.37</v>
      </c>
      <c r="D18" s="115">
        <f t="shared" si="0"/>
        <v>1040000</v>
      </c>
      <c r="E18" s="115">
        <f t="shared" si="0"/>
        <v>6447.99</v>
      </c>
      <c r="F18" s="115">
        <f t="shared" si="0"/>
        <v>0</v>
      </c>
      <c r="G18" s="115">
        <f t="shared" si="0"/>
        <v>6573.2599999999311</v>
      </c>
    </row>
    <row r="19" spans="1:7" ht="31.5" customHeight="1">
      <c r="A19" s="920" t="s">
        <v>173</v>
      </c>
      <c r="B19" s="920" t="s">
        <v>173</v>
      </c>
      <c r="C19" s="920"/>
      <c r="D19" s="920"/>
      <c r="E19" s="920"/>
      <c r="F19" s="920"/>
      <c r="G19" s="116">
        <f>G21</f>
        <v>0</v>
      </c>
    </row>
    <row r="20" spans="1:7" ht="22.5" customHeight="1">
      <c r="A20" s="920"/>
      <c r="B20" s="109" t="s">
        <v>165</v>
      </c>
      <c r="C20" s="109" t="s">
        <v>166</v>
      </c>
      <c r="D20" s="109" t="s">
        <v>167</v>
      </c>
      <c r="E20" s="109" t="s">
        <v>168</v>
      </c>
      <c r="F20" s="109" t="s">
        <v>169</v>
      </c>
      <c r="G20" s="110" t="s">
        <v>170</v>
      </c>
    </row>
    <row r="21" spans="1:7" ht="51">
      <c r="A21" s="111" t="s">
        <v>171</v>
      </c>
      <c r="B21" s="112">
        <v>0</v>
      </c>
      <c r="C21" s="113">
        <v>0</v>
      </c>
      <c r="D21" s="113">
        <v>0</v>
      </c>
      <c r="E21" s="113">
        <v>0</v>
      </c>
      <c r="F21" s="113">
        <v>0</v>
      </c>
      <c r="G21" s="113">
        <f>B21-C21+D21+E21-F21</f>
        <v>0</v>
      </c>
    </row>
    <row r="22" spans="1:7" ht="51">
      <c r="A22" s="111" t="s">
        <v>171</v>
      </c>
      <c r="B22" s="112">
        <v>0</v>
      </c>
      <c r="C22" s="113">
        <v>0</v>
      </c>
      <c r="D22" s="113">
        <v>0</v>
      </c>
      <c r="E22" s="113">
        <v>0</v>
      </c>
      <c r="F22" s="113">
        <v>0</v>
      </c>
      <c r="G22" s="113">
        <f>B22-C22+D22+E22-F22</f>
        <v>0</v>
      </c>
    </row>
    <row r="23" spans="1:7">
      <c r="A23" s="114" t="s">
        <v>174</v>
      </c>
      <c r="B23" s="115">
        <f t="shared" ref="B23:G23" si="1">SUM(B21:B22)</f>
        <v>0</v>
      </c>
      <c r="C23" s="115">
        <f t="shared" si="1"/>
        <v>0</v>
      </c>
      <c r="D23" s="115">
        <f t="shared" si="1"/>
        <v>0</v>
      </c>
      <c r="E23" s="115">
        <f t="shared" si="1"/>
        <v>0</v>
      </c>
      <c r="F23" s="115">
        <f t="shared" si="1"/>
        <v>0</v>
      </c>
      <c r="G23" s="115">
        <f t="shared" si="1"/>
        <v>0</v>
      </c>
    </row>
    <row r="24" spans="1:7" ht="17.25">
      <c r="A24" s="117" t="s">
        <v>105</v>
      </c>
      <c r="B24" s="117">
        <f t="shared" ref="B24:G24" si="2">B18+B23</f>
        <v>759708.6399999999</v>
      </c>
      <c r="C24" s="117">
        <f t="shared" si="2"/>
        <v>1799583.37</v>
      </c>
      <c r="D24" s="117">
        <f t="shared" si="2"/>
        <v>1040000</v>
      </c>
      <c r="E24" s="117">
        <f t="shared" si="2"/>
        <v>6447.99</v>
      </c>
      <c r="F24" s="117">
        <f t="shared" si="2"/>
        <v>0</v>
      </c>
      <c r="G24" s="117">
        <f t="shared" si="2"/>
        <v>6573.2599999999311</v>
      </c>
    </row>
    <row r="29" spans="1:7" ht="15" customHeight="1">
      <c r="B29" s="921" t="s">
        <v>175</v>
      </c>
      <c r="C29" s="921"/>
      <c r="D29" s="921"/>
    </row>
    <row r="30" spans="1:7" ht="15" customHeight="1">
      <c r="B30" s="921" t="s">
        <v>176</v>
      </c>
      <c r="C30" s="921"/>
      <c r="D30" s="921"/>
    </row>
  </sheetData>
  <sheetProtection password="B090" sheet="1" objects="1" scenarios="1"/>
  <mergeCells count="12">
    <mergeCell ref="B19:F19"/>
    <mergeCell ref="B29:D29"/>
    <mergeCell ref="B30:D30"/>
    <mergeCell ref="A9:A10"/>
    <mergeCell ref="A11:A12"/>
    <mergeCell ref="A19:A20"/>
    <mergeCell ref="B10:G11"/>
    <mergeCell ref="B2:E2"/>
    <mergeCell ref="B3:E3"/>
    <mergeCell ref="B4:E4"/>
    <mergeCell ref="A8:G8"/>
    <mergeCell ref="B9:G9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7</vt:i4>
      </vt:variant>
    </vt:vector>
  </HeadingPairs>
  <TitlesOfParts>
    <vt:vector size="26" baseType="lpstr">
      <vt:lpstr>CONTÁBIL FINANCEIRA - PCF</vt:lpstr>
      <vt:lpstr>CÁLCULO FOLHA DE PAGAMENTO</vt:lpstr>
      <vt:lpstr>FUNDO FIXO</vt:lpstr>
      <vt:lpstr>TURNOVER</vt:lpstr>
      <vt:lpstr>1 CONTA CORRENTE (D E C)</vt:lpstr>
      <vt:lpstr>2 CONTA CORRENTE (D E C)</vt:lpstr>
      <vt:lpstr>2. CONTA CORRENTE (D E C)</vt:lpstr>
      <vt:lpstr>3.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'CÁLCULO FOLHA DE PAGAMENTO'!Area_de_impressao</vt:lpstr>
      <vt:lpstr>'CONTÁBIL FINANCEIRA - PCF'!Area_de_impressao</vt:lpstr>
      <vt:lpstr>'Demais despesas pesso ANEXO III'!Area_de_impressao</vt:lpstr>
      <vt:lpstr>'Despesa pessoal ANEXO II '!Area_de_impressao</vt:lpstr>
      <vt:lpstr>'Despesas Gerais ANEXO IV'!Area_de_impressao</vt:lpstr>
      <vt:lpstr>'SALDO DE ESTOQUE'!Area_de_impressao</vt:lpstr>
      <vt:lpstr>'Termo aditivo ANEXO VIII'!Area_de_impressao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2023-01-16T13:49:15Z</cp:lastPrinted>
  <dcterms:created xsi:type="dcterms:W3CDTF">2019-12-13T12:34:00Z</dcterms:created>
  <dcterms:modified xsi:type="dcterms:W3CDTF">2023-03-13T13:21:48Z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